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mc:AlternateContent xmlns:mc="http://schemas.openxmlformats.org/markup-compatibility/2006">
    <mc:Choice Requires="x15">
      <x15ac:absPath xmlns:x15ac="http://schemas.microsoft.com/office/spreadsheetml/2010/11/ac" url="G:\2020\3. Evaluación y Seguimiento\Evaluaciones\Evaluación de Gestión por Dependencias\EvaluacionesFinales\"/>
    </mc:Choice>
  </mc:AlternateContent>
  <bookViews>
    <workbookView xWindow="-120" yWindow="-120" windowWidth="29040" windowHeight="15840" firstSheet="2" activeTab="2"/>
  </bookViews>
  <sheets>
    <sheet name="Dirección General" sheetId="3" r:id="rId1"/>
    <sheet name="SG" sheetId="12" r:id="rId2"/>
    <sheet name=" STC" sheetId="13" r:id="rId3"/>
    <sheet name="STP" sheetId="14" r:id="rId4"/>
    <sheet name="STRD" sheetId="15" r:id="rId5"/>
    <sheet name="SC" sheetId="11" r:id="rId6"/>
    <sheet name="SAF" sheetId="10" r:id="rId7"/>
    <sheet name="Comunicaciones" sheetId="2" r:id="rId8"/>
    <sheet name="Jurídica" sheetId="4" r:id="rId9"/>
    <sheet name="Asuntos Locales" sheetId="5" r:id="rId10"/>
    <sheet name="Planeación" sheetId="6" r:id="rId11"/>
    <sheet name="Control Disciplinario Interno" sheetId="7" r:id="rId12"/>
    <sheet name="Control Interno" sheetId="9" r:id="rId13"/>
  </sheets>
  <definedNames>
    <definedName name="_xlnm.Print_Area" localSheetId="2">' STC'!$B$1:$K$148</definedName>
    <definedName name="_xlnm.Print_Area" localSheetId="9">'Asuntos Locales'!$B$2:$K$76</definedName>
    <definedName name="_xlnm.Print_Area" localSheetId="7">Comunicaciones!$B$2:$K$96</definedName>
    <definedName name="_xlnm.Print_Area" localSheetId="11">'Control Disciplinario Interno'!$B$2:$K$60</definedName>
    <definedName name="_xlnm.Print_Area" localSheetId="0">'Dirección General'!$B$2:$I$92</definedName>
    <definedName name="_xlnm.Print_Area" localSheetId="8">Jurídica!$B$2:$K$91</definedName>
    <definedName name="_xlnm.Print_Area" localSheetId="10">Planeación!$B$1:$K$134</definedName>
    <definedName name="_xlnm.Print_Area" localSheetId="6">SAF!$B$2:$K$154</definedName>
    <definedName name="_xlnm.Print_Area" localSheetId="5">SC!$B$2:$K$170</definedName>
    <definedName name="_xlnm.Print_Area" localSheetId="1">SG!$B$1:$K$128</definedName>
    <definedName name="_xlnm.Print_Area" localSheetId="3">STP!$B$2:$K$116</definedName>
    <definedName name="_xlnm.Print_Area" localSheetId="4">STRD!$B$1:$K$123</definedName>
    <definedName name="_xlnm.Print_Titles" localSheetId="2">' STC'!$1:$12</definedName>
    <definedName name="_xlnm.Print_Titles" localSheetId="9">'Asuntos Locales'!$2:$13</definedName>
    <definedName name="_xlnm.Print_Titles" localSheetId="7">Comunicaciones!$2:$13</definedName>
    <definedName name="_xlnm.Print_Titles" localSheetId="11">'Control Disciplinario Interno'!$2:$12</definedName>
    <definedName name="_xlnm.Print_Titles" localSheetId="12">'Control Interno'!$2:$12</definedName>
    <definedName name="_xlnm.Print_Titles" localSheetId="0">'Dirección General'!$2:$15</definedName>
    <definedName name="_xlnm.Print_Titles" localSheetId="8">Jurídica!$2:$13</definedName>
    <definedName name="_xlnm.Print_Titles" localSheetId="10">Planeación!$1:$12</definedName>
    <definedName name="_xlnm.Print_Titles" localSheetId="6">SAF!$2:$13</definedName>
    <definedName name="_xlnm.Print_Titles" localSheetId="5">SC!$2:$13</definedName>
    <definedName name="_xlnm.Print_Titles" localSheetId="1">SG!$1:$13</definedName>
    <definedName name="_xlnm.Print_Titles" localSheetId="3">STP!$2:$13</definedName>
    <definedName name="_xlnm.Print_Titles" localSheetId="4">STRD!$1:$14</definedName>
  </definedName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8" i="15" l="1"/>
  <c r="J99" i="15" s="1"/>
  <c r="K99" i="15" s="1"/>
  <c r="J95" i="15"/>
  <c r="K95" i="15" s="1"/>
  <c r="J89" i="15"/>
  <c r="K89" i="15" s="1"/>
  <c r="H82" i="15"/>
  <c r="J83" i="15" s="1"/>
  <c r="K83" i="15" s="1"/>
  <c r="J100" i="15" s="1"/>
  <c r="K100" i="15" s="1"/>
  <c r="K80" i="15"/>
  <c r="J80" i="15"/>
  <c r="I75" i="15"/>
  <c r="K75" i="15" s="1"/>
  <c r="L74" i="15"/>
  <c r="L73" i="15"/>
  <c r="L70" i="15"/>
  <c r="L69" i="15"/>
  <c r="M67" i="15"/>
  <c r="L66" i="15"/>
  <c r="L65" i="15"/>
  <c r="M63" i="15"/>
  <c r="L62" i="15"/>
  <c r="M58" i="15" s="1"/>
  <c r="L61" i="15"/>
  <c r="L60" i="15"/>
  <c r="L57" i="15"/>
  <c r="L56" i="15"/>
  <c r="L55" i="15"/>
  <c r="L52" i="15"/>
  <c r="M50" i="15" s="1"/>
  <c r="L49" i="15"/>
  <c r="L48" i="15"/>
  <c r="L47" i="15"/>
  <c r="L44" i="15"/>
  <c r="L43" i="15"/>
  <c r="M41" i="15"/>
  <c r="L40" i="15"/>
  <c r="L39" i="15"/>
  <c r="L38" i="15"/>
  <c r="M36" i="15"/>
  <c r="M32" i="15"/>
  <c r="M31" i="15"/>
  <c r="M30" i="15"/>
  <c r="M29" i="15"/>
  <c r="M28" i="15"/>
  <c r="M27" i="15"/>
  <c r="M26" i="15"/>
  <c r="M25" i="15"/>
  <c r="M24" i="15"/>
  <c r="M23" i="15"/>
  <c r="M22" i="15"/>
  <c r="M21" i="15"/>
  <c r="G33" i="15" s="1"/>
  <c r="I34" i="15" s="1"/>
  <c r="K34" i="15" s="1"/>
  <c r="M53" i="15" l="1"/>
  <c r="M45" i="15"/>
  <c r="M71" i="15"/>
  <c r="K101" i="15"/>
  <c r="J98" i="14" l="1"/>
  <c r="K98" i="14" s="1"/>
  <c r="J93" i="14"/>
  <c r="K93" i="14" s="1"/>
  <c r="J87" i="14"/>
  <c r="K87" i="14" s="1"/>
  <c r="H85" i="14"/>
  <c r="K81" i="14"/>
  <c r="J81" i="14"/>
  <c r="K78" i="14"/>
  <c r="J99" i="14" s="1"/>
  <c r="K99" i="14" s="1"/>
  <c r="J78" i="14"/>
  <c r="I74" i="14"/>
  <c r="K74" i="14" s="1"/>
  <c r="G26" i="14"/>
  <c r="G25" i="14"/>
  <c r="G24" i="14"/>
  <c r="G23" i="14"/>
  <c r="G22" i="14"/>
  <c r="G21" i="14"/>
  <c r="I27" i="14" l="1"/>
  <c r="K27" i="14" s="1"/>
  <c r="K100" i="14"/>
  <c r="J100" i="13" l="1"/>
  <c r="K100" i="13" s="1"/>
  <c r="J96" i="13"/>
  <c r="K96" i="13" s="1"/>
  <c r="H89" i="13"/>
  <c r="H88" i="13"/>
  <c r="J90" i="13" s="1"/>
  <c r="K90" i="13" s="1"/>
  <c r="H87" i="13"/>
  <c r="K84" i="13"/>
  <c r="O83" i="13"/>
  <c r="M83" i="13"/>
  <c r="O82" i="13" s="1"/>
  <c r="H83" i="13"/>
  <c r="J84" i="13" s="1"/>
  <c r="K81" i="13"/>
  <c r="J81" i="13"/>
  <c r="I77" i="13"/>
  <c r="K77" i="13" s="1"/>
  <c r="G32" i="13"/>
  <c r="G31" i="13"/>
  <c r="G29" i="13"/>
  <c r="G28" i="13"/>
  <c r="G27" i="13"/>
  <c r="G26" i="13"/>
  <c r="G25" i="13"/>
  <c r="G22" i="13"/>
  <c r="G21" i="13"/>
  <c r="G20" i="13"/>
  <c r="I33" i="13" l="1"/>
  <c r="K33" i="13" s="1"/>
  <c r="J101" i="13"/>
  <c r="K101" i="13" s="1"/>
  <c r="K102" i="13" s="1"/>
  <c r="N83" i="13"/>
  <c r="N82" i="13" s="1"/>
  <c r="E76" i="12" l="1"/>
  <c r="J77" i="12" s="1"/>
  <c r="K77" i="12" s="1"/>
  <c r="H72" i="12"/>
  <c r="H70" i="12"/>
  <c r="J73" i="12" s="1"/>
  <c r="K73" i="12" s="1"/>
  <c r="H66" i="12"/>
  <c r="H65" i="12"/>
  <c r="J67" i="12" s="1"/>
  <c r="K67" i="12" s="1"/>
  <c r="K61" i="12"/>
  <c r="H60" i="12"/>
  <c r="J61" i="12" s="1"/>
  <c r="K58" i="12"/>
  <c r="J58" i="12"/>
  <c r="I54" i="12"/>
  <c r="K54" i="12" s="1"/>
  <c r="J78" i="12" l="1"/>
  <c r="K78" i="12" s="1"/>
  <c r="K79" i="12" s="1"/>
  <c r="R123" i="11" l="1"/>
  <c r="Q123" i="11"/>
  <c r="P123" i="11"/>
  <c r="E123" i="11"/>
  <c r="J124" i="11" s="1"/>
  <c r="K124" i="11" s="1"/>
  <c r="J120" i="11"/>
  <c r="K120" i="11" s="1"/>
  <c r="H109" i="11"/>
  <c r="H113" i="11" s="1"/>
  <c r="J114" i="11" s="1"/>
  <c r="K114" i="11" s="1"/>
  <c r="J106" i="11"/>
  <c r="H102" i="11"/>
  <c r="K106" i="11" s="1"/>
  <c r="K100" i="11"/>
  <c r="J100" i="11"/>
  <c r="K35" i="11"/>
  <c r="I35" i="11"/>
  <c r="J125" i="11" l="1"/>
  <c r="K125" i="11" s="1"/>
  <c r="K126" i="11" s="1"/>
  <c r="E121" i="10" l="1"/>
  <c r="J122" i="10" s="1"/>
  <c r="K122" i="10" s="1"/>
  <c r="J118" i="10"/>
  <c r="K118" i="10" s="1"/>
  <c r="P115" i="10"/>
  <c r="O115" i="10"/>
  <c r="N115" i="10"/>
  <c r="M115" i="10"/>
  <c r="J112" i="10"/>
  <c r="K112" i="10" s="1"/>
  <c r="H110" i="10"/>
  <c r="H101" i="10"/>
  <c r="J104" i="10" s="1"/>
  <c r="J99" i="10"/>
  <c r="K99" i="10" s="1"/>
  <c r="I92" i="10"/>
  <c r="K92" i="10" s="1"/>
  <c r="G31" i="10"/>
  <c r="G30" i="10"/>
  <c r="G29" i="10"/>
  <c r="G28" i="10"/>
  <c r="G26" i="10"/>
  <c r="G25" i="10"/>
  <c r="G24" i="10"/>
  <c r="G23" i="10"/>
  <c r="G22" i="10"/>
  <c r="G21" i="10"/>
  <c r="I32" i="10" l="1"/>
  <c r="K32" i="10" s="1"/>
  <c r="K104" i="10"/>
  <c r="J123" i="10" s="1"/>
  <c r="K123" i="10" s="1"/>
  <c r="K124" i="10" s="1"/>
  <c r="J53" i="9" l="1"/>
  <c r="K53" i="9" s="1"/>
  <c r="E52" i="9"/>
  <c r="H46" i="9"/>
  <c r="J49" i="9" s="1"/>
  <c r="K49" i="9" s="1"/>
  <c r="H45" i="9"/>
  <c r="H43" i="9"/>
  <c r="J40" i="9"/>
  <c r="K40" i="9" s="1"/>
  <c r="J34" i="9"/>
  <c r="K34" i="9" s="1"/>
  <c r="K28" i="9"/>
  <c r="J28" i="9"/>
  <c r="H27" i="9"/>
  <c r="I24" i="9"/>
  <c r="K24" i="9" s="1"/>
  <c r="J54" i="9" l="1"/>
  <c r="K54" i="9" s="1"/>
  <c r="K55" i="9" s="1"/>
  <c r="J48" i="7" l="1"/>
  <c r="K48" i="7" s="1"/>
  <c r="Q47" i="7"/>
  <c r="J44" i="7"/>
  <c r="K44" i="7" s="1"/>
  <c r="H35" i="7"/>
  <c r="K32" i="7"/>
  <c r="J32" i="7"/>
  <c r="K29" i="7"/>
  <c r="J29" i="7"/>
  <c r="I24" i="7"/>
  <c r="K24" i="7" s="1"/>
  <c r="H37" i="7" l="1"/>
  <c r="J38" i="7" s="1"/>
  <c r="K38" i="7" s="1"/>
  <c r="J49" i="7" s="1"/>
  <c r="K49" i="7" s="1"/>
  <c r="K50" i="7" s="1"/>
  <c r="E105" i="6" l="1"/>
  <c r="J106" i="6" s="1"/>
  <c r="K106" i="6" s="1"/>
  <c r="K102" i="6"/>
  <c r="J102" i="6"/>
  <c r="J96" i="6"/>
  <c r="K96" i="6" s="1"/>
  <c r="K90" i="6"/>
  <c r="J107" i="6" s="1"/>
  <c r="K107" i="6" s="1"/>
  <c r="J90" i="6"/>
  <c r="H89" i="6"/>
  <c r="K87" i="6"/>
  <c r="J87" i="6"/>
  <c r="I82" i="6"/>
  <c r="K82" i="6" s="1"/>
  <c r="K108" i="6" l="1"/>
  <c r="J55" i="5" l="1"/>
  <c r="K55" i="5" s="1"/>
  <c r="H48" i="5"/>
  <c r="J51" i="5" s="1"/>
  <c r="K51" i="5" s="1"/>
  <c r="J45" i="5"/>
  <c r="K45" i="5" s="1"/>
  <c r="K39" i="5"/>
  <c r="J39" i="5"/>
  <c r="K36" i="5"/>
  <c r="J36" i="5"/>
  <c r="I32" i="5"/>
  <c r="K32" i="5" s="1"/>
  <c r="J56" i="5" l="1"/>
  <c r="K56" i="5" s="1"/>
  <c r="K57" i="5" s="1"/>
  <c r="J61" i="4" l="1"/>
  <c r="K61" i="4" s="1"/>
  <c r="H54" i="4"/>
  <c r="J57" i="4" s="1"/>
  <c r="K57" i="4" s="1"/>
  <c r="H50" i="4"/>
  <c r="H49" i="4"/>
  <c r="K45" i="4"/>
  <c r="J45" i="4"/>
  <c r="K42" i="4"/>
  <c r="J42" i="4"/>
  <c r="I38" i="4"/>
  <c r="K38" i="4" s="1"/>
  <c r="J51" i="4" l="1"/>
  <c r="K51" i="4" s="1"/>
  <c r="J62" i="4" s="1"/>
  <c r="K62" i="4" s="1"/>
  <c r="K63" i="4" s="1"/>
  <c r="Q36" i="3" l="1"/>
  <c r="N36" i="3"/>
  <c r="M36" i="3"/>
  <c r="L36" i="3"/>
  <c r="K36" i="3"/>
  <c r="I36" i="3"/>
  <c r="P35" i="3"/>
  <c r="O35" i="3"/>
  <c r="P34" i="3"/>
  <c r="O34" i="3"/>
  <c r="P32" i="3"/>
  <c r="O32" i="3"/>
  <c r="O31" i="3"/>
  <c r="P30" i="3"/>
  <c r="O30" i="3"/>
  <c r="O29" i="3"/>
  <c r="P28" i="3"/>
  <c r="O28" i="3"/>
  <c r="P27" i="3"/>
  <c r="O27" i="3"/>
  <c r="P25" i="3"/>
  <c r="O25" i="3"/>
  <c r="P24" i="3"/>
  <c r="O24" i="3"/>
  <c r="O23" i="3"/>
  <c r="P22" i="3"/>
  <c r="O22" i="3"/>
  <c r="P36" i="3" l="1"/>
  <c r="O36" i="3"/>
  <c r="I38" i="2" l="1"/>
  <c r="H49" i="2" l="1"/>
  <c r="H48" i="2"/>
  <c r="J57" i="2" l="1"/>
  <c r="K57" i="2" s="1"/>
  <c r="K45" i="2" l="1"/>
  <c r="J61" i="2" l="1"/>
  <c r="K61" i="2" s="1"/>
  <c r="J51" i="2"/>
  <c r="K51" i="2" s="1"/>
  <c r="J45" i="2"/>
  <c r="K42" i="2"/>
  <c r="J42" i="2"/>
  <c r="K38" i="2"/>
  <c r="J62" i="2" l="1"/>
  <c r="K62" i="2" s="1"/>
  <c r="K63" i="2" s="1"/>
</calcChain>
</file>

<file path=xl/comments1.xml><?xml version="1.0" encoding="utf-8"?>
<comments xmlns="http://schemas.openxmlformats.org/spreadsheetml/2006/main">
  <authors>
    <author>Oscar Eliseo Puentes Orjuela</author>
    <author/>
  </authors>
  <commentList>
    <comment ref="H60" authorId="0" shapeId="0">
      <text>
        <r>
          <rPr>
            <b/>
            <sz val="9"/>
            <color indexed="81"/>
            <rFont val="Tahoma"/>
            <family val="2"/>
          </rPr>
          <t>Oscar Eliseo Puentes Orjuela:</t>
        </r>
        <r>
          <rPr>
            <sz val="9"/>
            <color indexed="81"/>
            <rFont val="Tahoma"/>
            <family val="2"/>
          </rPr>
          <t xml:space="preserve">
PM INTERNO
SC - 3 H cumplidos
       5 H vencidos
GD - 1 H vigente
       1 H pendiente lineamiento
       1 H sin causa raíz
PM EXTERNO
GD - 2 H Vigentes
       2 Cerradas
5/12 = 42 %
</t>
        </r>
      </text>
    </comment>
    <comment ref="B65" authorId="1" shapeId="0">
      <text>
        <r>
          <rPr>
            <sz val="11"/>
            <color rgb="FF000000"/>
            <rFont val="Calibri"/>
            <family val="2"/>
          </rPr>
          <t>Oscar Eliseo Puentes Orjuela:
Si aplico el control y además si le sirvió</t>
        </r>
      </text>
    </comment>
    <comment ref="H65" authorId="0" shapeId="0">
      <text>
        <r>
          <rPr>
            <b/>
            <sz val="9"/>
            <color indexed="81"/>
            <rFont val="Tahoma"/>
            <family val="2"/>
          </rPr>
          <t>Oscar Eliseo Puentes Orjuela:</t>
        </r>
        <r>
          <rPr>
            <sz val="9"/>
            <color indexed="81"/>
            <rFont val="Tahoma"/>
            <family val="2"/>
          </rPr>
          <t xml:space="preserve">
Total</t>
        </r>
      </text>
    </comment>
    <comment ref="H70" authorId="1" shapeId="0">
      <text>
        <r>
          <rPr>
            <sz val="11"/>
            <color rgb="FF000000"/>
            <rFont val="Calibri"/>
            <family val="2"/>
          </rPr>
          <t>Oscar Eliseo Puentes Orjuela:
En caso de no aplicar la implementación de acciones, el cumplimiento se medirá sobre el 5 %</t>
        </r>
      </text>
    </comment>
  </commentList>
</comments>
</file>

<file path=xl/comments2.xml><?xml version="1.0" encoding="utf-8"?>
<comments xmlns="http://schemas.openxmlformats.org/spreadsheetml/2006/main">
  <authors>
    <author/>
  </authors>
  <commentList>
    <comment ref="H93" authorId="0" shapeId="0">
      <text>
        <r>
          <rPr>
            <sz val="11"/>
            <color rgb="FF000000"/>
            <rFont val="Calibri"/>
            <family val="2"/>
          </rPr>
          <t>Oscar Eliseo Puentes Orjuela:
En caso de no aplicar la implementación de acciones, el cumplimiento se medirá sobre el 5 %</t>
        </r>
      </text>
    </comment>
  </commentList>
</comments>
</file>

<file path=xl/comments3.xml><?xml version="1.0" encoding="utf-8"?>
<comments xmlns="http://schemas.openxmlformats.org/spreadsheetml/2006/main">
  <authors>
    <author/>
  </authors>
  <commentList>
    <comment ref="B85" authorId="0" shapeId="0">
      <text>
        <r>
          <rPr>
            <sz val="11"/>
            <color rgb="FF000000"/>
            <rFont val="Calibri"/>
            <family val="2"/>
          </rPr>
          <t>Oscar Eliseo Puentes Orjuela:
Si aplico el control y además si le sirvió</t>
        </r>
      </text>
    </comment>
  </commentList>
</comments>
</file>

<file path=xl/comments4.xml><?xml version="1.0" encoding="utf-8"?>
<comments xmlns="http://schemas.openxmlformats.org/spreadsheetml/2006/main">
  <authors>
    <author/>
  </authors>
  <commentList>
    <comment ref="B111" authorId="0" shapeId="0">
      <text>
        <r>
          <rPr>
            <sz val="11"/>
            <color rgb="FF000000"/>
            <rFont val="Calibri"/>
            <family val="2"/>
          </rPr>
          <t>Oscar Eliseo Puentes Orjuela:
Si aplico el control y además si le sirvió</t>
        </r>
      </text>
    </comment>
    <comment ref="H117" authorId="0" shapeId="0">
      <text>
        <r>
          <rPr>
            <sz val="11"/>
            <color rgb="FF000000"/>
            <rFont val="Calibri"/>
            <family val="2"/>
          </rPr>
          <t>Oscar Eliseo Puentes Orjuela:
En caso de no aplicar la implementación de acciones, el cumplimiento se medirá sobre el 5 %</t>
        </r>
      </text>
    </comment>
  </commentList>
</comments>
</file>

<file path=xl/comments5.xml><?xml version="1.0" encoding="utf-8"?>
<comments xmlns="http://schemas.openxmlformats.org/spreadsheetml/2006/main">
  <authors>
    <author>Oscar Eliseo Puentes Orjuela</author>
    <author/>
  </authors>
  <commentList>
    <comment ref="H95" authorId="0" shapeId="0">
      <text>
        <r>
          <rPr>
            <b/>
            <sz val="9"/>
            <color indexed="81"/>
            <rFont val="Tahoma"/>
            <family val="2"/>
          </rPr>
          <t>Oscar Eliseo Puentes Orjuela:</t>
        </r>
        <r>
          <rPr>
            <sz val="9"/>
            <color indexed="81"/>
            <rFont val="Tahoma"/>
            <family val="2"/>
          </rPr>
          <t xml:space="preserve">
Estimado en 95 %
</t>
        </r>
      </text>
    </comment>
    <comment ref="H101" authorId="0" shapeId="0">
      <text>
        <r>
          <rPr>
            <b/>
            <sz val="9"/>
            <color indexed="81"/>
            <rFont val="Tahoma"/>
            <family val="2"/>
          </rPr>
          <t>Oscar Eliseo Puentes Orjuela:</t>
        </r>
        <r>
          <rPr>
            <sz val="9"/>
            <color indexed="81"/>
            <rFont val="Tahoma"/>
            <family val="2"/>
          </rPr>
          <t xml:space="preserve">
5 H
3 Ok  Y 2 no
3/5 = 60 %</t>
        </r>
      </text>
    </comment>
    <comment ref="B110" authorId="1" shapeId="0">
      <text>
        <r>
          <rPr>
            <sz val="11"/>
            <color rgb="FF000000"/>
            <rFont val="Calibri"/>
            <family val="2"/>
          </rPr>
          <t>Oscar Eliseo Puentes Orjuela:
Si aplico el control y además si le sirvió</t>
        </r>
      </text>
    </comment>
    <comment ref="H111" authorId="0" shapeId="0">
      <text>
        <r>
          <rPr>
            <b/>
            <sz val="9"/>
            <color indexed="81"/>
            <rFont val="Tahoma"/>
            <family val="2"/>
          </rPr>
          <t>Oscar Eliseo Puentes Orjuela:</t>
        </r>
        <r>
          <rPr>
            <sz val="9"/>
            <color indexed="81"/>
            <rFont val="Tahoma"/>
            <family val="2"/>
          </rPr>
          <t xml:space="preserve">
% dado por no estar consignada la información en el aplicativo ISOLUCIÓN</t>
        </r>
      </text>
    </comment>
    <comment ref="H115" authorId="1" shapeId="0">
      <text>
        <r>
          <rPr>
            <sz val="11"/>
            <color rgb="FF000000"/>
            <rFont val="Calibri"/>
            <family val="2"/>
          </rPr>
          <t>Oscar Eliseo Puentes Orjuela:
En caso de no aplicar la implementación de acciones, el cumplimiento se medirá sobre el 5 %</t>
        </r>
      </text>
    </comment>
    <comment ref="E121" authorId="0" shapeId="0">
      <text>
        <r>
          <rPr>
            <b/>
            <sz val="9"/>
            <color indexed="81"/>
            <rFont val="Tahoma"/>
            <family val="2"/>
          </rPr>
          <t>Oscar Eliseo Puentes Orjuela:</t>
        </r>
        <r>
          <rPr>
            <sz val="9"/>
            <color indexed="81"/>
            <rFont val="Tahoma"/>
            <family val="2"/>
          </rPr>
          <t xml:space="preserve">
Total 18
15 oportunos y 3 no
indicador 15/18=  %</t>
        </r>
      </text>
    </comment>
  </commentList>
</comments>
</file>

<file path=xl/comments6.xml><?xml version="1.0" encoding="utf-8"?>
<comments xmlns="http://schemas.openxmlformats.org/spreadsheetml/2006/main">
  <authors>
    <author/>
  </authors>
  <commentList>
    <comment ref="B49" authorId="0" shapeId="0">
      <text>
        <r>
          <rPr>
            <sz val="11"/>
            <color rgb="FF000000"/>
            <rFont val="Calibri"/>
            <family val="2"/>
          </rPr>
          <t>Oscar Eliseo Puentes Orjuela:
Si aplico el control y además si le sirvió</t>
        </r>
      </text>
    </comment>
    <comment ref="H54" authorId="0" shapeId="0">
      <text>
        <r>
          <rPr>
            <sz val="11"/>
            <color rgb="FF000000"/>
            <rFont val="Calibri"/>
            <family val="2"/>
          </rPr>
          <t>Oscar Eliseo Puentes Orjuela:
En caso de no aplicar la implementación de acciones, el cumplimiento se medirá sobre el 5 %</t>
        </r>
      </text>
    </comment>
  </commentList>
</comments>
</file>

<file path=xl/comments7.xml><?xml version="1.0" encoding="utf-8"?>
<comments xmlns="http://schemas.openxmlformats.org/spreadsheetml/2006/main">
  <authors>
    <author/>
  </authors>
  <commentList>
    <comment ref="B49" authorId="0" shapeId="0">
      <text>
        <r>
          <rPr>
            <sz val="11"/>
            <color rgb="FF000000"/>
            <rFont val="Calibri"/>
            <family val="2"/>
          </rPr>
          <t>Oscar Eliseo Puentes Orjuela:
Si aplico el control y además si le sirvió</t>
        </r>
      </text>
    </comment>
    <comment ref="H54" authorId="0" shapeId="0">
      <text>
        <r>
          <rPr>
            <sz val="11"/>
            <color rgb="FF000000"/>
            <rFont val="Calibri"/>
            <family val="2"/>
          </rPr>
          <t>Oscar Eliseo Puentes Orjuela:
En caso de no aplicar la implementación de acciones, el cumplimiento se medirá sobre el 5 %</t>
        </r>
      </text>
    </comment>
  </commentList>
</comments>
</file>

<file path=xl/comments8.xml><?xml version="1.0" encoding="utf-8"?>
<comments xmlns="http://schemas.openxmlformats.org/spreadsheetml/2006/main">
  <authors>
    <author/>
  </authors>
  <commentList>
    <comment ref="B43" authorId="0" shapeId="0">
      <text>
        <r>
          <rPr>
            <sz val="11"/>
            <color rgb="FF000000"/>
            <rFont val="Calibri"/>
            <family val="2"/>
          </rPr>
          <t>Oscar Eliseo Puentes Orjuela:
Si aplico el control y además si le sirvió</t>
        </r>
      </text>
    </comment>
    <comment ref="H48" authorId="0" shapeId="0">
      <text>
        <r>
          <rPr>
            <sz val="11"/>
            <color rgb="FF000000"/>
            <rFont val="Calibri"/>
            <family val="2"/>
          </rPr>
          <t>Oscar Eliseo Puentes Orjuela:
En caso de no aplicar la implementación de acciones, el cumplimiento se medirá sobre el 5 %</t>
        </r>
      </text>
    </comment>
  </commentList>
</comments>
</file>

<file path=xl/comments9.xml><?xml version="1.0" encoding="utf-8"?>
<comments xmlns="http://schemas.openxmlformats.org/spreadsheetml/2006/main">
  <authors>
    <author>Oscar Eliseo Puentes Orjuela</author>
    <author/>
  </authors>
  <commentList>
    <comment ref="H85" authorId="0" shapeId="0">
      <text>
        <r>
          <rPr>
            <b/>
            <sz val="9"/>
            <color indexed="81"/>
            <rFont val="Tahoma"/>
            <family val="2"/>
          </rPr>
          <t>Oscar Eliseo Puentes Orjuela:</t>
        </r>
        <r>
          <rPr>
            <sz val="9"/>
            <color indexed="81"/>
            <rFont val="Tahoma"/>
            <family val="2"/>
          </rPr>
          <t xml:space="preserve">
Total actividades 25
Cumplidas total: 17
Parcialmente: 6
No cumplid.: 2
Sumatoria: 20
80 %</t>
        </r>
      </text>
    </comment>
    <comment ref="I85" authorId="0" shapeId="0">
      <text>
        <r>
          <rPr>
            <b/>
            <sz val="9"/>
            <color indexed="81"/>
            <rFont val="Tahoma"/>
            <family val="2"/>
          </rPr>
          <t>Oscar Eliseo Puentes Orjuela:</t>
        </r>
        <r>
          <rPr>
            <sz val="9"/>
            <color indexed="81"/>
            <rFont val="Tahoma"/>
            <family val="2"/>
          </rPr>
          <t xml:space="preserve">
OJO   Este encabezado debe mencionar que las recomendaciones de abajo son producto del análisis de acuerdo a las respuestas de todo el IDR ?</t>
        </r>
      </text>
    </comment>
    <comment ref="H89" authorId="0" shapeId="0">
      <text>
        <r>
          <rPr>
            <b/>
            <sz val="9"/>
            <color indexed="81"/>
            <rFont val="Tahoma"/>
            <family val="2"/>
          </rPr>
          <t>Oscar Eliseo Puentes Orjuela:</t>
        </r>
        <r>
          <rPr>
            <sz val="9"/>
            <color indexed="81"/>
            <rFont val="Tahoma"/>
            <family val="2"/>
          </rPr>
          <t xml:space="preserve">
5 H
3 Ok  y 2 no
CONTRALORIA
1 al 94 %
1 al 100 %
Total: 4 Ok y 3 no
I = 4/7  =  57 % 
</t>
        </r>
      </text>
    </comment>
    <comment ref="B94" authorId="1" shapeId="0">
      <text>
        <r>
          <rPr>
            <sz val="11"/>
            <color rgb="FF000000"/>
            <rFont val="Calibri"/>
            <family val="2"/>
          </rPr>
          <t>Oscar Eliseo Puentes Orjuela:
Si aplico el control y además si le sirvió</t>
        </r>
      </text>
    </comment>
    <comment ref="H95" authorId="0" shapeId="0">
      <text>
        <r>
          <rPr>
            <b/>
            <sz val="9"/>
            <color indexed="81"/>
            <rFont val="Tahoma"/>
            <family val="2"/>
          </rPr>
          <t>Oscar Eliseo Puentes Orjuela:</t>
        </r>
        <r>
          <rPr>
            <sz val="9"/>
            <color indexed="81"/>
            <rFont val="Tahoma"/>
            <family val="2"/>
          </rPr>
          <t xml:space="preserve">
% dado por rol dinamizador de la Oficina Asesora de Planeación como líder del componente de riesgos.</t>
        </r>
      </text>
    </comment>
    <comment ref="H99" authorId="1" shapeId="0">
      <text>
        <r>
          <rPr>
            <sz val="11"/>
            <color rgb="FF000000"/>
            <rFont val="Calibri"/>
            <family val="2"/>
          </rPr>
          <t>Oscar Eliseo Puentes Orjuela:
En caso de no aplicar la implementación de acciones, el cumplimiento se medirá sobre el 5 %</t>
        </r>
      </text>
    </comment>
    <comment ref="E105" authorId="0" shapeId="0">
      <text>
        <r>
          <rPr>
            <b/>
            <sz val="9"/>
            <color indexed="81"/>
            <rFont val="Tahoma"/>
            <family val="2"/>
          </rPr>
          <t>Oscar Eliseo Puentes Orjuela:</t>
        </r>
        <r>
          <rPr>
            <sz val="9"/>
            <color indexed="81"/>
            <rFont val="Tahoma"/>
            <family val="2"/>
          </rPr>
          <t xml:space="preserve">
Total 18
15 oportunos y 3 no
indicador 15/18=  %</t>
        </r>
      </text>
    </comment>
  </commentList>
</comments>
</file>

<file path=xl/comments10.xml><?xml version="1.0" encoding="utf-8"?>
<comments xmlns="http://schemas.openxmlformats.org/spreadsheetml/2006/main">
  <authors>
    <author>tc={F3A411C2-7FB4-4DEA-8490-2A1CAB2B413B}</author>
  </authors>
  <commentList>
    <comment ref="H43" authorId="0" shape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T1 64,7%
T2 86,6%
T3 925
T4 94%
Promedio 84,3%</t>
        </r>
      </text>
    </comment>
  </commentList>
</comments>
</file>

<file path=xl/sharedStrings.xml><?xml version="1.0" encoding="utf-8"?>
<sst xmlns="http://schemas.openxmlformats.org/spreadsheetml/2006/main" count="2097" uniqueCount="707">
  <si>
    <t>CONSEJO ASESOR DEL GOBIERNO NACIONAL EN MATERIA DE CONTROL INTERNO DE LAS ENTIDADES DEL ORDEN NACIONAL Y TERRITORIAL</t>
  </si>
  <si>
    <t>FORMATO</t>
  </si>
  <si>
    <t>EVALUACIÓN DE GESTIÓN POR DEPENDENCIAS</t>
  </si>
  <si>
    <t>OFICINA DE CONTROL INTERNO</t>
  </si>
  <si>
    <t>(Circular No. 04. del 27 de septiembre de 2005)</t>
  </si>
  <si>
    <t>5. COMPROMISOS ASOCIADOS AL CUMPLIMIENTO DEL OBJETIVO INSTITUCIONAL</t>
  </si>
  <si>
    <t>5. MEDICIÓN DE RESULTADOS</t>
  </si>
  <si>
    <t>5. MEDICION DE RESULTADOS</t>
  </si>
  <si>
    <t>5.1. INDICADOR</t>
  </si>
  <si>
    <t>5.2. RESULTADO 
(%)</t>
  </si>
  <si>
    <t>5.3. ANALISIS DE RESULTADOS</t>
  </si>
  <si>
    <t>5. GESTIÓN PARA LA EJECUCIÓN DEL PROYECTO DE INVERSIÓN</t>
  </si>
  <si>
    <t>5. PLAN OPERATIVO</t>
  </si>
  <si>
    <t>META 1</t>
  </si>
  <si>
    <t>VARIABLE A EVALUAR</t>
  </si>
  <si>
    <t>SI</t>
  </si>
  <si>
    <t>2016 - 2020</t>
  </si>
  <si>
    <t>PARCIALMENTE</t>
  </si>
  <si>
    <t>NO</t>
  </si>
  <si>
    <t>RESULTADO</t>
  </si>
  <si>
    <t>A. CALIFICACION PLAN ESTRATEGICO</t>
  </si>
  <si>
    <t>META 2</t>
  </si>
  <si>
    <t>DEPORTES - FOMENTO</t>
  </si>
  <si>
    <t xml:space="preserve">RENDIMIENTO </t>
  </si>
  <si>
    <t>COMUNITARIA</t>
  </si>
  <si>
    <t>B. CALIFICACION PLAN OPERATIVO</t>
  </si>
  <si>
    <t>EVENTOS METROPOLITANOS</t>
  </si>
  <si>
    <t>5. SISTEMA DE CONTROL INTERNO</t>
  </si>
  <si>
    <t>Gestión de primera línea 50 %</t>
  </si>
  <si>
    <t>ADULTO MAYOR</t>
  </si>
  <si>
    <t xml:space="preserve">  </t>
  </si>
  <si>
    <t>PERSONAS CON LIMITACIÓN</t>
  </si>
  <si>
    <t xml:space="preserve"> </t>
  </si>
  <si>
    <t>Calificación Gestión de primera línea</t>
  </si>
  <si>
    <t>JUVENTUD</t>
  </si>
  <si>
    <t>Plan de Mejoramiento Institucional</t>
  </si>
  <si>
    <t>INFANCIA</t>
  </si>
  <si>
    <t>CICLOVÍA - RECREOVÍA</t>
  </si>
  <si>
    <t>Mapa de riesgos</t>
  </si>
  <si>
    <t>DESCRIPCIÓN</t>
  </si>
  <si>
    <t>INDICADOR</t>
  </si>
  <si>
    <t>RESULTADO  (%)</t>
  </si>
  <si>
    <t>ANALISIS DE RESULTADOS</t>
  </si>
  <si>
    <t>Diseño de Controles 5%</t>
  </si>
  <si>
    <t>Proporción de las variables que se cumplen de acuerdo a la guía del DAFP</t>
  </si>
  <si>
    <t>Efectividad de los Controles 5%</t>
  </si>
  <si>
    <t>De todos los controles, cuales se aplican y además funcionan</t>
  </si>
  <si>
    <t>Gestión del Riesgo 5%</t>
  </si>
  <si>
    <t>Revisando las etapas de identificación del riesgo, valoración de controles y plan de tratamiento del mismo, para el concepto integral de esta gestión.</t>
  </si>
  <si>
    <t>Calificación Mapa de Riesgos</t>
  </si>
  <si>
    <t>Indicadores</t>
  </si>
  <si>
    <t>Cumplimiento del indicador 2.5 %</t>
  </si>
  <si>
    <t>Implementacion de acción correctiva (si aplica) 2.5 %</t>
  </si>
  <si>
    <t>Utilidad de la medición 5 %</t>
  </si>
  <si>
    <t>Calificación Indicadores de Gestión</t>
  </si>
  <si>
    <t>Indicador Atención Entes de Control Externo</t>
  </si>
  <si>
    <t>INDICADOR (% DE CUMPLIMIENTO)</t>
  </si>
  <si>
    <t>ANALISIS DE RESULTADO</t>
  </si>
  <si>
    <t>C. CALIFICACION SISTEMA DE CONTROL INTERNO</t>
  </si>
  <si>
    <t>CALIFICACION TOTAL VIGENCIA 2019 (A + B + C)</t>
  </si>
  <si>
    <t>Calificación Indicador Atención Entes de Control Externo</t>
  </si>
  <si>
    <t>CALIFICACION TOTAL VIGENCIA 2018 (A + B + C)</t>
  </si>
  <si>
    <t>9. FIRMA:</t>
  </si>
  <si>
    <t>Elaboración de información oportuna y veraz a medios de comunicación</t>
  </si>
  <si>
    <t>Fortalecer las cuentas oficiales del IDRD en redes sociales administradas por la Oficina Asesora de Comunicaciones</t>
  </si>
  <si>
    <t>META 4</t>
  </si>
  <si>
    <t>META 5</t>
  </si>
  <si>
    <t>META 6</t>
  </si>
  <si>
    <t>Revisión y actualización de la documentación de los procesos a su cargo con el fin de contribuir con la mejora del Sistema de Gestión de la Calidad.</t>
  </si>
  <si>
    <t>X</t>
  </si>
  <si>
    <t>Socializar los documentos del Sistema Integrado de Gestión en el área respectiva, en los estados de creación, modificación o inactivación, utilizando los medios apropiados</t>
  </si>
  <si>
    <t>Actividad propia de la OAC numeral 13 del artículo 4 de la Resolución 006 de 2017 del IDRD.</t>
  </si>
  <si>
    <t xml:space="preserve">La evaluación de Primera Línea de Defensa se realizó a partir de 25 variables establecidas por el Departamento Administrativo de la Función Pública en el anexo No. 6 de la política de Control Interno de MIPG para un nivel avanzado de la implementación del Modelo Estándar de Control Interno. Este cuestionario se envió la OAC mediante memorando 20192200804893 y como resultado se realizó el Informe de Evaluación 1ra y 2da línea de defensa en el marco del MIPG Rad No. 0016903 del 10/01/2020.  </t>
  </si>
  <si>
    <t>Calificación Indicador atención Entes de Control</t>
  </si>
  <si>
    <t xml:space="preserve">Plan de Mejoramiento Externo:
• 3.3.4.1: Hallazgo con la Contraloría de Bogotá Porcentaje de avance del 100% a 31/12/2019
Plan de Mejoramiento Interno: 
• 201836: No. de actividades: 2 - grado de cumplimiento: 0% - fecha de vencimiento: 31/03/2020. Se encuentra en ejecución
</t>
  </si>
  <si>
    <t>Calificación Plan de Mejoramiento Institucional</t>
  </si>
  <si>
    <t>El hallazgo externo si bien tiene avance del 100%  la Oficina de Control Interno hace seguimiento a las acciones, sin embargo, es la Contraloría de Bogotá la que en el proceso Auditor o alguna actuación especial de control fiscal, evalúa el plan de mejoramiento y decide si da el cierre definitivo a las acciones o hallazgos.
Referente a las actividades del Plan de Mejoramiento Interno se encuentran en término de tiempo de ejecución.</t>
  </si>
  <si>
    <t xml:space="preserve">Los controles se aplican y uno de ellos ha sido efectivo y los demás presentan fallas de diseño que afectan su efectividad. </t>
  </si>
  <si>
    <t>Los riesgos de gestión y corrupción de la dependencia tiene 4 controles de los cuales 3 presentan fallas de diseño en la variables periodicidad, propósito, responsable y disposición de evidencias.</t>
  </si>
  <si>
    <r>
      <t xml:space="preserve">1. ENTIDAD:  </t>
    </r>
    <r>
      <rPr>
        <sz val="11"/>
        <color rgb="FF000000"/>
        <rFont val="Arial"/>
        <family val="2"/>
      </rPr>
      <t>Instituto Distrital Recreación y Deporte "IDRD"</t>
    </r>
  </si>
  <si>
    <r>
      <t xml:space="preserve">3. OBJETIVOS INSTITUCIONALES RELACIONADOS CON LA DEPENDENCIA:
</t>
    </r>
    <r>
      <rPr>
        <sz val="11"/>
        <color rgb="FF000000"/>
        <rFont val="Arial"/>
        <family val="2"/>
      </rPr>
      <t xml:space="preserve">
</t>
    </r>
    <r>
      <rPr>
        <b/>
        <sz val="11"/>
        <color rgb="FF000000"/>
        <rFont val="Arial"/>
        <family val="2"/>
      </rPr>
      <t>Objetivo Estratégico 2.</t>
    </r>
    <r>
      <rPr>
        <sz val="11"/>
        <color rgb="FF000000"/>
        <rFont val="Arial"/>
        <family val="2"/>
      </rPr>
      <t xml:space="preserve"> Impulsar la participación de los habitantes de Bogotá en los servicios recreativos y deportivos ofrecidos por la Entidad, fomentando el buen uso y aprovechamiento del tiempo libre.
</t>
    </r>
    <r>
      <rPr>
        <b/>
        <sz val="11"/>
        <color rgb="FF000000"/>
        <rFont val="Arial"/>
        <family val="2"/>
      </rPr>
      <t>Objetivo estratégico 4</t>
    </r>
    <r>
      <rPr>
        <sz val="11"/>
        <color rgb="FF000000"/>
        <rFont val="Arial"/>
        <family val="2"/>
      </rPr>
      <t>. Fortalecer la eficiencia administrativa como eje del desarrollo de la Entidad.</t>
    </r>
    <r>
      <rPr>
        <b/>
        <sz val="11"/>
        <color rgb="FF000000"/>
        <rFont val="Arial"/>
        <family val="2"/>
      </rPr>
      <t xml:space="preserve">
Objetivo del proceso Gestión de comunicaciones: </t>
    </r>
    <r>
      <rPr>
        <sz val="11"/>
        <color rgb="FF000000"/>
        <rFont val="Arial"/>
        <family val="2"/>
      </rPr>
      <t>Dar a conocer interna y externamente las actividades, programas y obras que realiza la entidad, para generar apropiación y participación que contribuyan al posicionamiento de la imagen institucional.</t>
    </r>
  </si>
  <si>
    <r>
      <t xml:space="preserve">4. PROYECTO DE INVERSIÓN:  </t>
    </r>
    <r>
      <rPr>
        <sz val="11"/>
        <color rgb="FF000000"/>
        <rFont val="Arial"/>
        <family val="2"/>
      </rPr>
      <t>No es responsable de proyecto de inversión</t>
    </r>
  </si>
  <si>
    <r>
      <t xml:space="preserve">8. FECHA: </t>
    </r>
    <r>
      <rPr>
        <sz val="11"/>
        <rFont val="Arial"/>
        <family val="2"/>
      </rPr>
      <t>31 de enero de 2020</t>
    </r>
  </si>
  <si>
    <t>Con la emisión de información oportuna de comunicados en la página web, se puede atraer a la ciudadanía como cliente externo del IDRD y a los funcionarios y/o contratistas clientes internos para que conozcan los servicios que el IDRD ofrece y participen de ellos activamente. No genera valor agregado ya que hace parte de las funciones de la dependencia en los numerales 8 y 10 del artículo 4 de la Resolución 006 de 2017 del IDRD.</t>
  </si>
  <si>
    <t>META 3</t>
  </si>
  <si>
    <t>1447  Impacto de noticias publicadas en medios de comunicación
1260: Porcentaje de solicitudes de servicios de comunicaciones atendidas dentro de los tiempos establecidos
1449: Salidas publicadas en medios de comunicación
1448: Tasa de variación en el alcance total de las publicaciones en redes sociales</t>
  </si>
  <si>
    <t>Se consideraron útiles las mediciones con los indicadores para controlar la gestión considerando que permiten  detectar desviaciones y fortalecer acciones para corregirlas y prevenir recurrencia; sin embargo, es importante reconsiderar la meta del indicador 1449 ya que su resultado ha llegado a triplicase.
De otra parte, para el indicador 1260 si bien su comportamiento ha sido satisfactorio,  la oportunidad de la atención de las solicitudes de servicio debe estar asociada a la calidad del producto final entregado.</t>
  </si>
  <si>
    <t xml:space="preserve">La Oficina Asesora de Comunicaciones cuenta con 4 indicadores de los cuales se cumplieron 3. 
El indicador 1447  Impacto de noticias publicadas en medios de comunicación no se cumplió. La meta establecida para este indicador es de 100%.  Este indicador se debe replantear, ya que las noticias que publican los diferentes medios de comunicación no son de responsabilidad de la Oficina Asesora de Comunicaciones, además que debería contemplarse noticias positivas y negativas con relación a la gestión de Instituto. </t>
  </si>
  <si>
    <r>
      <t xml:space="preserve">Se evidenció cumplimiento de la meta, ya que la propuesta era incrementar 5% los seguidores en </t>
    </r>
    <r>
      <rPr>
        <i/>
        <sz val="11"/>
        <color rgb="FF000000"/>
        <rFont val="Arial"/>
        <family val="2"/>
      </rPr>
      <t>Twitter</t>
    </r>
    <r>
      <rPr>
        <sz val="11"/>
        <color rgb="FF000000"/>
        <rFont val="Arial"/>
        <family val="2"/>
      </rPr>
      <t xml:space="preserve"> para el 2019 frente a los seguidores de la misma red en 2018; logrando un incremento del 13%.  Es importante que sea masiva la participación de la ciudadana en las redes sociales para que aumenten la visibilidad del IDRD y su comunicación con ellos, por lo que está actividad genera parcialmente un valor agregado estratégico no solo a la dependencia sino al Instituto, sin perder de vista que la OAC es responsable de difundir y promover los programas institucionales a través de este tipo de canales.</t>
    </r>
  </si>
  <si>
    <r>
      <t xml:space="preserve">Se logró una buena participación en la red </t>
    </r>
    <r>
      <rPr>
        <i/>
        <sz val="11"/>
        <color rgb="FF000000"/>
        <rFont val="Arial"/>
        <family val="2"/>
      </rPr>
      <t>Facebook</t>
    </r>
    <r>
      <rPr>
        <sz val="11"/>
        <color rgb="FF000000"/>
        <rFont val="Arial"/>
        <family val="2"/>
      </rPr>
      <t xml:space="preserve"> en la vigencia 2019; por lo que está actividad genera parcialmente un valor agregado estratégico no solo a la dependencia sino al Instituto, sin perder de vista que la OAC es responsable de difundir y promover los programas institucionales a través de este tipo de canales.</t>
    </r>
  </si>
  <si>
    <r>
      <t xml:space="preserve">Se incrementaron en un 40% los seguidores en </t>
    </r>
    <r>
      <rPr>
        <i/>
        <sz val="11"/>
        <color rgb="FF000000"/>
        <rFont val="Arial"/>
        <family val="2"/>
      </rPr>
      <t>Instagram</t>
    </r>
    <r>
      <rPr>
        <sz val="11"/>
        <color rgb="FF000000"/>
        <rFont val="Arial"/>
        <family val="2"/>
      </rPr>
      <t xml:space="preserve"> para el 2019.  Esta red social permite que cada vez más Bogotanos conozcan los servicios recreativos y deportivos ofrecidos por la Entidad y logre que participen de ellos,  por lo que está actividad genera parcialmente un valor agregado estratégico no solo a la dependencia sino al Instituto, sin perder de vista que la OAC es responsable de difundir y promover los programas institucionales a través de este tipo de canales.</t>
    </r>
  </si>
  <si>
    <t>Si bien la OAC ha avanzado en la gestión como primera línea de defensa; es importante fortalecer temas relacionados con:
*  Documentar las evidencia de lo realizado al interior del área, ya que hay muchas actividades que no quedan registradas. 
* Seguimiento sobre la satisfacción de los usuarios en términos de calidad de lo que comunica el área teniendo como fortaleza la oportunidad de respuesta.</t>
  </si>
  <si>
    <t>No se materializó ningún riesgo no obstante, cuando es una noticia generada por la comunidad y no hay control, se deben emitir respuestas de fondo para evitar más desinformación, así mismo la identificación y valoración de controles fue inadecuada.</t>
  </si>
  <si>
    <t>Implementación de acción correctiva (si aplica) 2.5 %</t>
  </si>
  <si>
    <t>La Oficina Asesora de comunicaciones, tuvo a su cargo la consolidación de 9 requerimientos de entes de control,  de los cuales 4 fueron respondidos extemporáneamente:
Las respuestas extemporáneas fueron:
* Con radicado 0771 al Consejo de Bogotá
* Con radicado 54771 a Personería de Bogotá tuvo recordatorio de la OCI
* Con radicado 124981 a Alcaldía Mayor de  Bogotá tuvo recordatorio de la OCI
* Con radicado 136351 a Contraloría de Bogotá</t>
  </si>
  <si>
    <t>Aunque la Oficina de Control Interno realiza el seguimiento a las solicitudes de entes de control, la Oficina Asesora de Comunicaciones contesto 4 solicitudes extemporáneamente del total de 9;  las solicitudes deben ser contestadas todas oportunamente por lo que se recomienda realizar un seguimiento mas estricto a las solicitudes de los entes de control.</t>
  </si>
  <si>
    <r>
      <t xml:space="preserve">6. EVALUACION DE LA OFICINA DE CONTROL INTERNO A LA GESTIÓN DE LA DEPENDENCIA: 
</t>
    </r>
    <r>
      <rPr>
        <sz val="11"/>
        <color theme="1"/>
        <rFont val="Arial"/>
        <family val="2"/>
      </rPr>
      <t>Los resultados de la dependencia se vieron afectados por las siguientes circunstancias:</t>
    </r>
    <r>
      <rPr>
        <b/>
        <sz val="11"/>
        <color theme="1"/>
        <rFont val="Arial"/>
        <family val="2"/>
      </rPr>
      <t xml:space="preserve">
</t>
    </r>
    <r>
      <rPr>
        <sz val="11"/>
        <color theme="1"/>
        <rFont val="Arial"/>
        <family val="2"/>
      </rPr>
      <t>*   Las metas del Plan Operativo del área están contempladas en la Resolución 006 de 2017 del IDRD, por lo que no generan valor agregado a su gestión estratégica.</t>
    </r>
    <r>
      <rPr>
        <b/>
        <sz val="11"/>
        <color theme="1"/>
        <rFont val="Arial"/>
        <family val="2"/>
      </rPr>
      <t xml:space="preserve">
*   </t>
    </r>
    <r>
      <rPr>
        <sz val="11"/>
        <color theme="1"/>
        <rFont val="Arial"/>
        <family val="2"/>
      </rPr>
      <t xml:space="preserve">Gestión de Primera Línea: De conformidad con los resultados de la evaluación sobre la gestión de primera línea de defensa  es necesario implementar acciones que le faciliten al área, mejorar y fortalecer los controles.
</t>
    </r>
    <r>
      <rPr>
        <sz val="11"/>
        <rFont val="Arial"/>
        <family val="2"/>
      </rPr>
      <t xml:space="preserve">*     Mapa de riesgos: El diseño de los controles presentan fallas de en las variables periodicidad, propósito, responsable y disposición de evidencias. 
</t>
    </r>
    <r>
      <rPr>
        <b/>
        <sz val="11"/>
        <color theme="1"/>
        <rFont val="Arial"/>
        <family val="2"/>
      </rPr>
      <t xml:space="preserve">
*   </t>
    </r>
    <r>
      <rPr>
        <sz val="11"/>
        <color theme="1"/>
        <rFont val="Arial"/>
        <family val="2"/>
      </rPr>
      <t xml:space="preserve"> Indicadores de gestión: De los cuatro indicadores uno no cumplió la meta.
*   </t>
    </r>
    <r>
      <rPr>
        <b/>
        <sz val="11"/>
        <color theme="1"/>
        <rFont val="Arial"/>
        <family val="2"/>
      </rPr>
      <t xml:space="preserve"> </t>
    </r>
    <r>
      <rPr>
        <sz val="11"/>
        <color theme="1"/>
        <rFont val="Arial"/>
        <family val="2"/>
      </rPr>
      <t>Atención a Entes de Control Externo, por inoportunidad en la respuesta de 4 requerimientos de entes de control.</t>
    </r>
  </si>
  <si>
    <r>
      <t xml:space="preserve">7. RECOMENDACIONES DE MEJORAMIENTO DE LA OFICINA DE CONTROL INTERNO: 
* </t>
    </r>
    <r>
      <rPr>
        <sz val="11"/>
        <color rgb="FF000000"/>
        <rFont val="Arial"/>
        <family val="2"/>
      </rPr>
      <t>Se considera importante plantear actividades en el Plan Operativo que generen valor agregado y contribuyan a la mejora en la gestión de la dependencia, de tal manera que permitan impulsar la participación ciudadana en los servicios recreativos y deportivos ofrecidos por la Entidad, fomentando el buen uso y aprovechamiento del tiempo libre, y que no correspondan a funciones o responsabilidades asignadas a la dependencia en lineamientos internos y/o normatividad.
*  Revisar y mejorar el diseño de los controles en los mapas de riesgos de la dependencia.
*</t>
    </r>
    <r>
      <rPr>
        <b/>
        <sz val="11"/>
        <color rgb="FF000000"/>
        <rFont val="Arial"/>
        <family val="2"/>
      </rPr>
      <t xml:space="preserve">  </t>
    </r>
    <r>
      <rPr>
        <sz val="11"/>
        <color rgb="FF000000"/>
        <rFont val="Arial"/>
        <family val="2"/>
      </rPr>
      <t>Brindar oportunidad en el seguimiento a los requerimientos de los entes de control.</t>
    </r>
  </si>
  <si>
    <r>
      <t xml:space="preserve">2. DEPENDENCIA A EVALUAR: </t>
    </r>
    <r>
      <rPr>
        <sz val="11"/>
        <color rgb="FF000000"/>
        <rFont val="Arial"/>
        <family val="2"/>
      </rPr>
      <t>Oficina Asesora de Comunicaciones</t>
    </r>
  </si>
  <si>
    <r>
      <t xml:space="preserve">1. ENTIDAD:  </t>
    </r>
    <r>
      <rPr>
        <sz val="10"/>
        <color theme="1"/>
        <rFont val="Arial"/>
        <family val="2"/>
      </rPr>
      <t>Instituto Distrital Recreación y Deporte "IDRD"</t>
    </r>
  </si>
  <si>
    <r>
      <t xml:space="preserve">2. DEPENDENCIA A EVALUAR:  </t>
    </r>
    <r>
      <rPr>
        <sz val="10"/>
        <color theme="1"/>
        <rFont val="Arial"/>
        <family val="2"/>
      </rPr>
      <t>Resultados consolidados de todas las dependencias del IDRD</t>
    </r>
  </si>
  <si>
    <r>
      <t xml:space="preserve">3. OBJETIVOS INSTITUCIONALES RELACIONADOS CON LA DEPENDENCIA:
</t>
    </r>
    <r>
      <rPr>
        <sz val="10"/>
        <color theme="1"/>
        <rFont val="Arial"/>
        <family val="2"/>
      </rPr>
      <t xml:space="preserve">
Las diferentes dependencias del IDRD aportan con su gestión a los siguientes objetivos:
</t>
    </r>
    <r>
      <rPr>
        <b/>
        <sz val="10"/>
        <color theme="1"/>
        <rFont val="Arial"/>
        <family val="2"/>
      </rPr>
      <t xml:space="preserve">
Objetivo Estratégico 1:</t>
    </r>
    <r>
      <rPr>
        <sz val="10"/>
        <color theme="1"/>
        <rFont val="Arial"/>
        <family val="2"/>
      </rPr>
      <t xml:space="preserve"> Mejorar la cobertura y las condiciones de infraestructura de los parques y escenarios, para el uso y disfrute de la población de Bogotá D.C.
</t>
    </r>
    <r>
      <rPr>
        <b/>
        <sz val="10"/>
        <color theme="1"/>
        <rFont val="Arial"/>
        <family val="2"/>
      </rPr>
      <t>Objetivo Estratégico 2:</t>
    </r>
    <r>
      <rPr>
        <sz val="10"/>
        <color theme="1"/>
        <rFont val="Arial"/>
        <family val="2"/>
      </rPr>
      <t xml:space="preserve"> Impulsar la participación activa de los habitantes de Bogotá, en los servicios recreativos y deportivos ofrecidos por la entidad, fomentando el buen uso y aprovechamiento del tiempo libre.
</t>
    </r>
    <r>
      <rPr>
        <b/>
        <sz val="10"/>
        <color theme="1"/>
        <rFont val="Arial"/>
        <family val="2"/>
      </rPr>
      <t>Objetivo Estratégico 3:</t>
    </r>
    <r>
      <rPr>
        <sz val="10"/>
        <color theme="1"/>
        <rFont val="Arial"/>
        <family val="2"/>
      </rPr>
      <t xml:space="preserve"> Brindar apoyo a la preparación y participación de los deportistas del registro de Bogotá para posicionarlos en las competencias nacionales e internacionales.
</t>
    </r>
    <r>
      <rPr>
        <b/>
        <sz val="10"/>
        <color theme="1"/>
        <rFont val="Arial"/>
        <family val="2"/>
      </rPr>
      <t>Objetivo Estratégico 4:</t>
    </r>
    <r>
      <rPr>
        <sz val="10"/>
        <color theme="1"/>
        <rFont val="Arial"/>
        <family val="2"/>
      </rPr>
      <t xml:space="preserve"> Fortalecer la eficiencia administrativa como eje del desarrollo de la Entidad</t>
    </r>
  </si>
  <si>
    <r>
      <t xml:space="preserve">4. PROYECTO DE INVERSIÓN:  </t>
    </r>
    <r>
      <rPr>
        <sz val="10"/>
        <color theme="1"/>
        <rFont val="Arial"/>
        <family val="2"/>
      </rPr>
      <t>Las diferentes dependencias del IDRD aportan con su gestión a la ejecución de los siguientes proyectos de inversión:
1082-Construcción y adecuación de parques y equipamiento para todos
1145-Sostenibilidad y mejoramiento de parques espacios de vida
1077-Tiempo escolar complementario
1147-Deporte mejor para todos
1146-Recreación activa 365
1076-Rendimiento deportivo al 100 x 100
1148-Fortalecimiento de la gestión institucional de cara a la ciudadanía
1155-Modernización institucional
1200-Mejoramiento de las tecnologías de información orientado a la eficiencia</t>
    </r>
  </si>
  <si>
    <t>5.1.
INDICADOR</t>
  </si>
  <si>
    <t>RESULTADOS EVALUACION DE GESTION POR DEPENDENCIAS - EJECUTORAS DE PROYECTOS DE INVERSIÓN</t>
  </si>
  <si>
    <t>PE</t>
  </si>
  <si>
    <t>PO</t>
  </si>
  <si>
    <t>1RA LD</t>
  </si>
  <si>
    <t>PM</t>
  </si>
  <si>
    <t>MR</t>
  </si>
  <si>
    <t>IG</t>
  </si>
  <si>
    <t>REC</t>
  </si>
  <si>
    <t>Subdirección Técnica de Construcciones</t>
  </si>
  <si>
    <t>Subdirección Técnica de Parques</t>
  </si>
  <si>
    <t>Subdirección Técnica de Recreación y Deportes</t>
  </si>
  <si>
    <t>Subdirección Administrativa y Financiera</t>
  </si>
  <si>
    <t>RESULTADOS EVALUACION DE GESTION POR DEPENDENCIAS - APOYO A LA EJECUCION DE PROYECTOS DE INVERSIÓN</t>
  </si>
  <si>
    <t>Secretaría General</t>
  </si>
  <si>
    <t>N/A</t>
  </si>
  <si>
    <t>Subdirección de Contratación</t>
  </si>
  <si>
    <t>Oficina Asesora de Planeación</t>
  </si>
  <si>
    <t>Oficina Asesora Jurídica</t>
  </si>
  <si>
    <t>Oficina Asesora de Comunicaciones</t>
  </si>
  <si>
    <t>Oficina de Asuntos Locales</t>
  </si>
  <si>
    <t>RESULTADOS EVALUACION DE GESTION POR DEPENDENCIAS - CONTROL, EVALUACION Y SEGUIMIENTO</t>
  </si>
  <si>
    <t>Oficina de Control Disciplinario Interno</t>
  </si>
  <si>
    <t>Oficina de Control Interno</t>
  </si>
  <si>
    <t>CALIFICACION TOTAL DE LA GESTIÓN POR DEPENDENCIAS VIGENCIA 2019</t>
  </si>
  <si>
    <r>
      <rPr>
        <b/>
        <sz val="10"/>
        <color rgb="FF000000"/>
        <rFont val="Arial"/>
      </rPr>
      <t>6. EVALUACION DE LA OFICINA DE CONTROL INTERNO A LOS COMPROMISOS DE LAS DEPENDENCIAS:</t>
    </r>
    <r>
      <rPr>
        <sz val="10"/>
        <color rgb="FF000000"/>
        <rFont val="Arial"/>
      </rPr>
      <t xml:space="preserve">
</t>
    </r>
    <r>
      <rPr>
        <sz val="10"/>
        <color rgb="FF000000"/>
        <rFont val="Arial"/>
        <family val="2"/>
      </rPr>
      <t xml:space="preserve">Teniendo en cuenta los resultados obtenidos por cada dependencia del IDRD, la calificación se vio afectada por:
</t>
    </r>
    <r>
      <rPr>
        <b/>
        <sz val="10"/>
        <color rgb="FF000000"/>
        <rFont val="Arial"/>
        <family val="2"/>
      </rPr>
      <t xml:space="preserve">Plan Estratégico: </t>
    </r>
    <r>
      <rPr>
        <sz val="10"/>
        <color rgb="FF000000"/>
        <rFont val="Arial"/>
        <family val="2"/>
      </rPr>
      <t xml:space="preserve">Las dependencias que tuvieron a cargo la ejecución de proyectos de inversión, alcanzaron un nivel de cumplimiento del 66% de las metas del Plan de Desarrollo, a partir del análisis del avance físico y presupuestal en cada una; razón por la cual, los resultados de la gestión presupuestal afectaron la calificación de este componente por el impacto en el alto nivel del rezago presupuestal para la vigencia 2020.
</t>
    </r>
    <r>
      <rPr>
        <b/>
        <sz val="10"/>
        <color rgb="FF000000"/>
        <rFont val="Arial"/>
        <family val="2"/>
      </rPr>
      <t xml:space="preserve">
Plan Operativo: </t>
    </r>
    <r>
      <rPr>
        <sz val="10"/>
        <color rgb="FF000000"/>
        <rFont val="Arial"/>
        <family val="2"/>
      </rPr>
      <t xml:space="preserve">Este plan tiene como propósito adelantar actividades que agreguen valor estratégico a cada dependencia de tal manera que mejore su gestión y desempeño; sin embargo, la mayoría de las actividades propuestas por las diferentes áreas funcionales del IDRD corresponde a responsabilidades o funciones que les fueron asignadas en la Resolución IDRD 006 de 2017 (funciones por dependencias) o en normatividad vigente. 
</t>
    </r>
    <r>
      <rPr>
        <b/>
        <sz val="10"/>
        <color rgb="FF000000"/>
        <rFont val="Arial"/>
        <family val="2"/>
      </rPr>
      <t>Gestión de Primera Línea de Defensa:</t>
    </r>
    <r>
      <rPr>
        <sz val="10"/>
        <color rgb="FF000000"/>
        <rFont val="Arial"/>
        <family val="2"/>
      </rPr>
      <t xml:space="preserve"> Los líderes de proceso y "gerentes" operativos no han interiorizado su rol y responsabilidad frente al esquema de Líneas de Defensa
</t>
    </r>
    <r>
      <rPr>
        <b/>
        <sz val="10"/>
        <color rgb="FF000000"/>
        <rFont val="Arial"/>
        <family val="2"/>
      </rPr>
      <t>Plan de mejoramiento Institucional:</t>
    </r>
    <r>
      <rPr>
        <sz val="10"/>
        <color rgb="FF000000"/>
        <rFont val="Arial"/>
        <family val="2"/>
      </rPr>
      <t xml:space="preserve"> 8 de las 12 dependencias del IDRD no culminaron las acciones de mejora cuyo vencimiento era el año 2019, por lo que el resultado agregado en este aspecto evaluado fue 78%. De lo anterior se concluye que existen fallas de control en el monitoreo frente al cumplimiento de los tiempos de ejecución.
</t>
    </r>
    <r>
      <rPr>
        <b/>
        <sz val="10"/>
        <color rgb="FF000000"/>
        <rFont val="Arial"/>
        <family val="2"/>
      </rPr>
      <t xml:space="preserve">Mapa de riesgos: </t>
    </r>
    <r>
      <rPr>
        <sz val="10"/>
        <color rgb="FF000000"/>
        <rFont val="Arial"/>
        <family val="2"/>
      </rPr>
      <t xml:space="preserve">Se presentaron falencias tanto de diseño como de efectividad en los controles; así mismo, se materializó el 42% de los riesgos de gestión y presuntamente el 14% de los de corrupción. Así mismo, se observó que algunas dependencias no analizan la pertinencia de implementar las recomendaciones que emite la Oficina Asesora de Planeación y la Oficina de Control Interno y por lo tanto, no emprenden acciones de mejora frente a la gestión del riesgo.
</t>
    </r>
    <r>
      <rPr>
        <b/>
        <sz val="10"/>
        <color rgb="FF000000"/>
        <rFont val="Arial"/>
        <family val="2"/>
      </rPr>
      <t>Indicadores de gestión:</t>
    </r>
    <r>
      <rPr>
        <sz val="10"/>
        <color rgb="FF000000"/>
        <rFont val="Arial"/>
        <family val="2"/>
      </rPr>
      <t xml:space="preserve"> La periodicidad de algunos indicadores no permite identificar oportunamente las necesidades de acciones correctivas o mejoras sobre la medición.
</t>
    </r>
    <r>
      <rPr>
        <b/>
        <sz val="10"/>
        <color rgb="FF000000"/>
        <rFont val="Arial"/>
        <family val="2"/>
      </rPr>
      <t>Atención de requerimientos de entes externos de control:</t>
    </r>
    <r>
      <rPr>
        <sz val="10"/>
        <color rgb="FF000000"/>
        <rFont val="Arial"/>
        <family val="2"/>
      </rPr>
      <t xml:space="preserve">  Se observó fallas de control sobre el cumplimiento de los términos de ley en cuanto a las respuestas de los requerimientos de entes de control, lo que se evidenció en todas las dependencias del IDRD</t>
    </r>
  </si>
  <si>
    <r>
      <t xml:space="preserve">7. RECOMENDACIONES DE MEJORAMIENTO DE LA OFICINA DE CONTROL INTERNO:
</t>
    </r>
    <r>
      <rPr>
        <sz val="10"/>
        <color rgb="FF000000"/>
        <rFont val="Arial"/>
      </rPr>
      <t xml:space="preserve">
• En el Plan Operativo se incluyan acciones que den valor agregado de carácter estratégico a las dependencia y contribuyan a mejorar su gestión y desempeño.
• Socializar los temas encaminados a MIPG, con el fin de dar claridad a los roles y responsabilidades de cada línea de defensa, especialmente la primera a cargo de los líderes de proceso y "gerentes operativos"
• Implementar controles sobre la oportunidad en la ejecución del plan de mejoramiento institucional.
• Implementar las recomendaciones que emite la segunda y tercera líneas de defensa, las cuales están dirigidas a la revisión y replanteo de los controles establecidos en los riesgos de gestión y corrupción, toda vez que algunos procesos no tuvieron en cuenta dichas observaciones y no gestionaron las mejoras al respecto.
• Rediseñar los controles que no cumplen con los parámetros establecidos por el DAFP y que no generan efectividad frente a la mitigación del riesgo.
• Replantear los Indicadores de forma tal que su periodicidad permita una oportuna acción frente a las desviaciones y por otra parte, que los información insumo para realizar la medición sea de fácil obtención.
• Dar cumplimiento a los términos de Ley, respecto a las respuestas oportunas de los requerimientos de los entes de control, para lo cual se debe diseñar controles que permitan monitorear de forma oportuna los tiempos de respuesta, contando con las actividades de revisión y aprobación.</t>
    </r>
  </si>
  <si>
    <r>
      <t xml:space="preserve">8. FECHA: </t>
    </r>
    <r>
      <rPr>
        <sz val="10"/>
        <color rgb="FF000000"/>
        <rFont val="Arial"/>
      </rPr>
      <t>31 de enero de 2020</t>
    </r>
  </si>
  <si>
    <r>
      <rPr>
        <b/>
        <sz val="10"/>
        <rFont val="Arial"/>
        <family val="2"/>
      </rPr>
      <t>ROSALBA GUZMAN GUZMAN</t>
    </r>
    <r>
      <rPr>
        <sz val="10"/>
        <rFont val="Arial"/>
        <family val="2"/>
      </rPr>
      <t xml:space="preserve">
Jefe Oficina de Control Interno
Este documento (para efecto de publicación) es una copia del original, el cual reposa en la Oficina de Control Interno y obra con las firmas correspondientes; puede ser solicitado en la Oficina de Control Interno del IDRD. 
ORFEO – Rad 
</t>
    </r>
  </si>
  <si>
    <r>
      <t xml:space="preserve">2. DEPENDENCIA A EVALUAR: </t>
    </r>
    <r>
      <rPr>
        <sz val="11"/>
        <color rgb="FF000000"/>
        <rFont val="Arial"/>
        <family val="2"/>
      </rPr>
      <t>Oficina Asesora Jurídica</t>
    </r>
  </si>
  <si>
    <r>
      <t xml:space="preserve">4. PROYECTO DE INVERSIÓN: </t>
    </r>
    <r>
      <rPr>
        <sz val="11"/>
        <color rgb="FF000000"/>
        <rFont val="Arial"/>
        <family val="2"/>
      </rPr>
      <t>No posee proyectos de inversión.</t>
    </r>
  </si>
  <si>
    <t>Informar a las Subdirecciones sobre las acciones de Tutelas instauradas en contra del IDRD</t>
  </si>
  <si>
    <t xml:space="preserve">Se evidenció el cumplimiento de la meta y a adicional genera valor agregado por cuanto es una actividad adicional al procedimiento de respuestas de tutelas con el fin de que se prevenga el daño antijurídico por acción u omisión de la actividad administrativa. </t>
  </si>
  <si>
    <t>Capacitación al cliente externo sobre el trámite para el otorgamiento, renovación y actualización del Reconocimiento de Clubes Deportivos</t>
  </si>
  <si>
    <t>Se evidenció cumplimiento de la meta, sin embargo contribuye a la disminución de tiempos en la evaluación de los documentos para la expedición de los reconocimientos y avales deportivos, por cuanto así se previene  la devolución de los expedientes, de otro lado  no genera mayor valor agregado en cuanto no contribuye al objeto del proceso de Gestión Jurídica.</t>
  </si>
  <si>
    <t>Socializar los documentos del Sistema Integrado de Gestión del proceso de la Oficina Asesora Jurídica, en los estados de creación, modificación o inactivación, utilizando los medios apropiados.</t>
  </si>
  <si>
    <t>Se evidenció cumplimiento de la meta, sin embargo no genera valor agregado directamente al objetivo del proceso.</t>
  </si>
  <si>
    <t>Realizar y reportar las actividades establecidas en el plan Anticorrupción.</t>
  </si>
  <si>
    <t>Se evidencia cumplimiento de la meta y adicional se evidencia actividades de valor agregado tales como las estrategias de racionalización de trámites y la ejecución efectiva de los controles del riesgo de corrupción, el cual esta  ligado al objeto del proceso de Gestión Jurídica.</t>
  </si>
  <si>
    <t>Atender los conceptos jurídicos  que sean requeridos por las diferentes dependencias internas del IDRD</t>
  </si>
  <si>
    <t>Se evidencia cumplimiento de la meta sin embargo no genera valor agregado ya que es una obligación del proceso de Gestión Jurídica.</t>
  </si>
  <si>
    <t>Hacer seguimiento interno e informar a las Subdirecciones sobre las Notificaciones de Actos Administrativos a otras Entidades.</t>
  </si>
  <si>
    <t>Se evidencia cumplimiento de la meta y genera valor agregado por cuanto es una actividad adicional al procedimiento de Notificación de Actos Administrativos de otras entidades, adicional la información contribuye al cumplimiento tanto de actuaciones administrativas como judiciales.</t>
  </si>
  <si>
    <t xml:space="preserve">La evaluación de Primera Línea de Defensa se realizó a partir de 25 variables establecidas por el Departamento Administrativo de la Función Pública en el anexo No. 6 de la política de Control Interno de MIPG para un nivel avanzado de la implementación del Modelo Estándar de Control Interno. Este cuestionario se envió a las diferentes dependencias y como resultado se realizó el Informe de Evaluación 1ra y 2da línea de defensa en el marco del MIPG Rad No. 0016903 del 10/01/2019.  </t>
  </si>
  <si>
    <t>Como resultado de esta evaluación se obtuvieron: 24 variables con el 100%, 1 con el 50% ya que no se evidencia parte de esta actividad..
Las actividades que hay que fortalecer en temas generales: 
• Cómo Líder o responsable de proceso, promovió y cumplió las políticas y estrategias establecidas para el desarrollo de los servidores a su cargo.</t>
  </si>
  <si>
    <t>El Proceso no cuenta con hallazgos de entes externos.
Durante el 2019 se tenían seis (6)  hallazgos de mejoramiento interno, de los cuales 4 debían ejecutarse antes de finalizar la vigencia y se concluyeron, los dos (2) restantes tienen plazo de ejecución en el 2020.
Plan de mejoramiento interno: 
• 201784: No. de actividades: 2 - grado de cumplimiento: 70% - fecha de vencimiento: 28/02/2020. Se encuentra en ejecución
• 201734: No. de actividades: 1 - grado de cumplimiento: 50% - fecha de vencimiento: 28/02/2020. Se encuentra en ejecución.</t>
  </si>
  <si>
    <t>Se encuentran en ejecución dentro del término.</t>
  </si>
  <si>
    <t xml:space="preserve">Las variables se cumplen de acuerdo a la guía </t>
  </si>
  <si>
    <t xml:space="preserve">De los controles todos se aplican, pero se materializó uno lo que significa que este control no fue efectivo.  </t>
  </si>
  <si>
    <t>Se materializo el riesgo de "Procesos de cobro coactivo que no puedan ser iniciados oportunamente."</t>
  </si>
  <si>
    <t>1. Índice de condenas adversas
2.Porcentaje de procesos de cobro de cartera efectuados
3.Porcentaje de procesos judiciales y extrajudiciales atendidos dentro de los términos legales vigentes.
4.Porcentaje de solicitudes de conceptos a proyectos de acuerdo, decreto o ley atendidos dentro del tiempo establecido
5. Porcentaje de trámites de aval de escuelas deportivas atendidos dentro del término legal vigente.
6. 	Porcentaje de trámites de reconocimiento deportivo atendidos dentro del término legal vigente.
7. 	Satisfacción de los usuarios con el trámite de reconocimiento deportivo</t>
  </si>
  <si>
    <t>La Oficina Asesora Jurídica cuenta con 7 indicadores de los cuales 6 se cumplieron al 100%. 
El indicador " Satisfacción de los usuarios con el trámite de reconocimiento deportivo" no se cumplió. La meta establecida para este indicador es de 95% y se cumplió el 92,30%</t>
  </si>
  <si>
    <t>Se consideraron útiles las mediciones con los indicadores para controlar la gestión considerando que permiten  detectar desviaciones y fortalecer acciones para corregirlas y prevenir recurrencia.</t>
  </si>
  <si>
    <t>Total de los requerimientos atendidos con corte 31/12/2019 son 22 de los cuales 2 fueron atendidos extemporáneamente .Los requerimientos con respuesta extemporánea son los siguientes:
• No. 59672 del 21/02/2019 -Secretaria Cultura Recreación y Deporte  - No. de días extemporáneos:3 
• No. 82692 del 07/03/2019 -Fiscalía General de la Nación  - No. de días extemporáneos:1</t>
  </si>
  <si>
    <t xml:space="preserve">Aunque la Oficina de Control Interno realiza el seguimiento a las solicitudes de entes de control, la Oficina Asesora Jurídica contesto 2 solicitudes extemporáneamente del total de 22. Los requerimientos de entes de control  deben ser contestadas dentro de los tiempos establecidos,  por lo que se recomienda realizar un seguimiento  estricto a dichas solicitudes. </t>
  </si>
  <si>
    <r>
      <t xml:space="preserve">6. EVALUACION DE LA OFICINA DE CONTROL INTERNO A LA GESTIÓN DE LA DEPENDENCIA: 
</t>
    </r>
    <r>
      <rPr>
        <sz val="11"/>
        <color theme="1"/>
        <rFont val="Arial"/>
        <family val="2"/>
      </rPr>
      <t xml:space="preserve">
De acuerdo con los resultados de la valoración de los diferentes aspectos considerados en esta evaluación, la calificación se vio afectada principalmente por el plan operativo, el cual contiene actividades que no agregan valor estratégico a la dependencia, pues corresponden a funciones o responsabilidades que le fueron asignadas en lineamientos o disposiciones normativas. Así mismo la presunta materialización del riesgo de corrupción, indica que los controles identificados no fueron efectivos en este caso. Por su parte los resultados de los indicadores y la oportunidad de la atención de los requerimientos de los entes de control también incidieron en los resultados .
</t>
    </r>
  </si>
  <si>
    <r>
      <t xml:space="preserve">7. RECOMENDACIONES DE MEJORAMIENTO DE LA OFICINA DE CONTROL INTERNO: 
</t>
    </r>
    <r>
      <rPr>
        <sz val="11"/>
        <color rgb="FF000000"/>
        <rFont val="Arial"/>
        <family val="2"/>
      </rPr>
      <t xml:space="preserve">
1. Entrega de la totalidad de las evidencias de acuerdo con las actividades realizadas.
2. Control respecto a los tiempos de respuesta a los entes de control externos.
3. Tener en cuenta los tiempos administrativos de tal forma que las actividades planteadas no incurran en incumplimientos.
4. Incluir en el objetivo de la Oficina los temas relacionados con los reconocimientos y avales deportivos  en los cuales la Oficina Asesora Jurídica ha desplegado un gran esfuerzo en su implementación. 
5. Incluir en el plan operativo acciones que generen valor agregado de carácter estratégico a la Dependencia y no funciones o responsabilidades que ésta tenga asignada ya sea  lineamientos internos o normatividad.</t>
    </r>
  </si>
  <si>
    <r>
      <t>3. OBJETIVOS INSTITUCIONALES RELACIONADOS CON LA DEPENDENCIA:
Objetivo Estratégico 4.</t>
    </r>
    <r>
      <rPr>
        <sz val="11"/>
        <color rgb="FF000000"/>
        <rFont val="Arial"/>
        <family val="2"/>
      </rPr>
      <t xml:space="preserve"> Fortalecer la eficiencia administrativa como eje del desarrollo de la Entidad.</t>
    </r>
    <r>
      <rPr>
        <b/>
        <sz val="11"/>
        <color rgb="FF000000"/>
        <rFont val="Arial"/>
        <family val="2"/>
      </rPr>
      <t xml:space="preserve">
Objetivo Gestión Jurídica: </t>
    </r>
    <r>
      <rPr>
        <sz val="11"/>
        <color rgb="FF000000"/>
        <rFont val="Arial"/>
        <family val="2"/>
      </rPr>
      <t>Ejercer la defensa judicial y extrajudicial de la entidad y atender requerimientos jurídicos, para salvaguardar sus intereses y cumplir con los requisitos constitucionales y legales.</t>
    </r>
  </si>
  <si>
    <r>
      <rPr>
        <b/>
        <sz val="11"/>
        <rFont val="Arial"/>
        <family val="2"/>
      </rPr>
      <t>ROSALBA GUZMAN GUZMAN</t>
    </r>
    <r>
      <rPr>
        <sz val="11"/>
        <rFont val="Arial"/>
        <family val="2"/>
      </rPr>
      <t xml:space="preserve">
Jefe Oficina de Control Interno
Este documento (para efecto de publicación) es una copia del original, el cual reposa en la Oficina de Control Interno y obra con las firmas correspondientes; puede ser solicitado en la Oficina de Control Interno del IDRD. 
ORFEO – Rad 069853 del 31/01/2020
</t>
    </r>
  </si>
  <si>
    <r>
      <rPr>
        <b/>
        <sz val="11"/>
        <rFont val="Arial"/>
        <family val="2"/>
      </rPr>
      <t>ROSALBA GUZMAN GUZMAN</t>
    </r>
    <r>
      <rPr>
        <sz val="11"/>
        <rFont val="Arial"/>
        <family val="2"/>
      </rPr>
      <t xml:space="preserve">
Jefe Oficina de Control Interno
Este documento (para efecto de publicación) es una copia del original, el cual reposa en la Oficina de Control Interno y obra con las firmas correspondientes; puede ser solicitado en la Oficina de Control Interno del IDRD. 
ORFEO – Rad 069893 del 31/01/2020
</t>
    </r>
  </si>
  <si>
    <r>
      <t xml:space="preserve">2. DEPENDENCIA A EVALUAR: </t>
    </r>
    <r>
      <rPr>
        <sz val="11"/>
        <color rgb="FF000000"/>
        <rFont val="Arial"/>
        <family val="2"/>
      </rPr>
      <t>Oficina de Asuntos Locales</t>
    </r>
  </si>
  <si>
    <r>
      <t>3. OBJETIVOS INSTITUCIONALES RELACIONADOS CON LA DEPENDENCIA:</t>
    </r>
    <r>
      <rPr>
        <sz val="11"/>
        <color rgb="FF000000"/>
        <rFont val="Arial"/>
        <family val="2"/>
      </rPr>
      <t xml:space="preserve"> </t>
    </r>
    <r>
      <rPr>
        <b/>
        <sz val="11"/>
        <color rgb="FF000000"/>
        <rFont val="Arial"/>
        <family val="2"/>
      </rPr>
      <t xml:space="preserve">
Objetivo estratégico: </t>
    </r>
    <r>
      <rPr>
        <sz val="11"/>
        <color rgb="FF000000"/>
        <rFont val="Arial"/>
        <family val="2"/>
      </rPr>
      <t xml:space="preserve">Impulsar la participación activa de los habitantes de Bogotá en los servicios recreativos y deportivos ofrecidos por la entidad, fomentando el buen uso y aprovechamiento del tiempo libre.
</t>
    </r>
    <r>
      <rPr>
        <b/>
        <sz val="11"/>
        <color rgb="FF000000"/>
        <rFont val="Arial"/>
        <family val="2"/>
      </rPr>
      <t>Objetivo del Proceso:</t>
    </r>
    <r>
      <rPr>
        <sz val="11"/>
        <color rgb="FF000000"/>
        <rFont val="Arial"/>
        <family val="2"/>
      </rPr>
      <t xml:space="preserve"> Desarrollar acciones a nivel local para promover la participación ciudadana, brindar acompañamiento a las alcaldías locales en temas misionales de la entidad y ofertar sus programas.</t>
    </r>
  </si>
  <si>
    <r>
      <t xml:space="preserve">4. PROYECTO DE INVERSIÓN: 
</t>
    </r>
    <r>
      <rPr>
        <sz val="11"/>
        <color rgb="FF000000"/>
        <rFont val="Arial"/>
        <family val="2"/>
      </rPr>
      <t>La dependencia contribuye a la ejecución de los siguientes proyectos de inversión:</t>
    </r>
    <r>
      <rPr>
        <b/>
        <sz val="11"/>
        <color rgb="FF000000"/>
        <rFont val="Arial"/>
        <family val="2"/>
      </rPr>
      <t xml:space="preserve">
1077 Tiempo escolar complementario - meta: </t>
    </r>
    <r>
      <rPr>
        <sz val="11"/>
        <color rgb="FF000000"/>
        <rFont val="Arial"/>
        <family val="2"/>
      </rPr>
      <t xml:space="preserve">Realizar 338.983 atenciones a niños, niñas y adolescentes en el marco del Programa Jornada Única y Tiempo Escolar durante el cuatrienio.
</t>
    </r>
    <r>
      <rPr>
        <b/>
        <sz val="11"/>
        <color rgb="FF000000"/>
        <rFont val="Arial"/>
        <family val="2"/>
      </rPr>
      <t>1145 Sostenibilidad y mejoramiento de parques, espacios de vida - metas:</t>
    </r>
    <r>
      <rPr>
        <sz val="11"/>
        <color rgb="FF000000"/>
        <rFont val="Arial"/>
        <family val="2"/>
      </rPr>
      <t xml:space="preserve"> Generar 265 espacios de participación incidente que propenda por la sostenibilidad social del Sistema Distrital de Parques - Realizar 5 campañas de cultura ciudadana para el uso y cuidado del Sistema Distrital de Parques - Implementar 260 acciones tendientes al cuidado responsable del medio ambiente en el Sistema Distrital de Parques.
</t>
    </r>
    <r>
      <rPr>
        <b/>
        <sz val="11"/>
        <color rgb="FF000000"/>
        <rFont val="Arial"/>
        <family val="2"/>
      </rPr>
      <t xml:space="preserve">1146 Recreación activa 365 - metas: </t>
    </r>
    <r>
      <rPr>
        <sz val="11"/>
        <color rgb="FF000000"/>
        <rFont val="Arial"/>
        <family val="2"/>
      </rPr>
      <t xml:space="preserve">Realizar 55.983 actividades recreativas masivas de carácter metropolitano - Realizar 132.198 actividades recreativas dirigidas a grupos etarios - Realizar 52.634 actividades recreativas articuladas con grupos poblacionales y/o territorios de Bogotá.
</t>
    </r>
    <r>
      <rPr>
        <b/>
        <sz val="11"/>
        <color rgb="FF000000"/>
        <rFont val="Arial"/>
        <family val="2"/>
      </rPr>
      <t>1147 Deporte mejor para todos - metas:</t>
    </r>
    <r>
      <rPr>
        <sz val="11"/>
        <color rgb="FF000000"/>
        <rFont val="Arial"/>
        <family val="2"/>
      </rPr>
      <t xml:space="preserve"> Realizar 4 torneos interbarriales en 4 deportes - Beneficiar 1.056.657 personas en actividades deportivas y de actividad física.</t>
    </r>
  </si>
  <si>
    <t>5.2. RESULTADO  (%)</t>
  </si>
  <si>
    <t>Verificar cumplimiento mensual de las actividades asignadas por localidad</t>
  </si>
  <si>
    <t xml:space="preserve">Aunque se evidenció el cumplimiento de la meta, esta actividad es de obligatorio cumplimiento, debido a que la supervisión de los recreadores (las personas que son responsables de ejecutar las actividades en las localidades) se lleva a cabo desde la Oficina de Asuntos Locales y verificar su cumplimiento es responsabilidad del supervisor. Esta actividad no genera valor agregado al Proceso. </t>
  </si>
  <si>
    <t>Apoyar y asesorar a los Fondos de Desarrollo Local en la formulación de proyectos de inversión</t>
  </si>
  <si>
    <r>
      <t xml:space="preserve">Aunque se evidenció el cumplimiento de la meta, esta actividad es de obligatorio cumplimiento, como lo establece la Directiva 012 de 2016 de la Secretaría Distrital de Gobierno en dónde se establece que </t>
    </r>
    <r>
      <rPr>
        <i/>
        <sz val="11"/>
        <color rgb="FF000000"/>
        <rFont val="Arial"/>
        <family val="2"/>
      </rPr>
      <t>"se prestará asesoría y asistencia técnica para la formulación, ejecución y seguimiento de los proyectos de inversión con cargo a los presupuestos de los FDL".</t>
    </r>
    <r>
      <rPr>
        <sz val="11"/>
        <color rgb="FF000000"/>
        <rFont val="Arial"/>
        <family val="2"/>
      </rPr>
      <t xml:space="preserve"> Por lo anterior se considera que esta actividad no genera valor agregado a la gestión de la dependencia.</t>
    </r>
  </si>
  <si>
    <t>Ejercer la Secretaria Técnica de los consejos locales instalados</t>
  </si>
  <si>
    <r>
      <t xml:space="preserve">Aunque se evidenció el cumplimiento de la meta, esta actividad es de obligatorio cumplimiento, como lo establece el Decreto 557 de 2018 </t>
    </r>
    <r>
      <rPr>
        <i/>
        <sz val="11"/>
        <color rgb="FF000000"/>
        <rFont val="Arial"/>
        <family val="2"/>
      </rPr>
      <t>"La Secretaría Técnica del Consejo Local del DRAFE estará a cargo de los Profesionales locales designados por la Oficina de Asuntos Locales del IDRD"</t>
    </r>
    <r>
      <rPr>
        <sz val="11"/>
        <color rgb="FF000000"/>
        <rFont val="Arial"/>
        <family val="2"/>
      </rPr>
      <t>. Por lo anterior se considera que esta actividad no genera valor agregado a la gestión de la dependencia.</t>
    </r>
  </si>
  <si>
    <t>Representar al Instituto en las Instancias de participación, de las diferentes localidades</t>
  </si>
  <si>
    <t>Si le agrega valor a la gestión de la dependencia, permite de identificar de primera mano las necesidades y expectativas de los usuarios en lo local para adecuar su gestión y trabajar coordinadamente con las demás áreas del Instituto en la atención de dichos criterios.</t>
  </si>
  <si>
    <t>Como resultado de esta evaluación se obtuvieron: 16 variables con el 100%, 4 con el 50% y 5 con el 0%, frente a las cuales es necesario emprender acciones de acuerdo al informe mencionado.
Los aspectos que es necesario fortalecer se relacionan con los siguientes temas: 
• Promoción del cumplimiento del Código de Integridad y Bueno Gobierno
• Elaboración de mapas de riesgos
• Designación de responsables de riesgos en los procesos
• Diseño, implementación y ejecución de procedimientos
• Implementación de acciones de mejora ante posibles desviaciones</t>
  </si>
  <si>
    <r>
      <t xml:space="preserve">El Proceso no cuenta con hallazgos de entes externos.
Plan de mejoramiento interno: 
• 201906: No. de actividades: 1 - grado de cumplimiento: 0% - fecha de vencimiento: 31/03/2020. Se encuentra en ejecución
• 201988: No. de actividades: 1 - grado de cumplimiento: 50% - fecha de vencimiento: 27/12/2019. Se encuentra incumplida
• 201835: No. de actividades: 1 - grado de cumplimiento: 100% - fecha de vencimiento: 13/12/2019. Se cierra por </t>
    </r>
    <r>
      <rPr>
        <sz val="11"/>
        <rFont val="Arial"/>
        <family val="2"/>
      </rPr>
      <t>cumplimiento
• 201812: No. de actividades: 1 - grado de cumplimiento: 100% - fecha de vencimiento: 31/12/2019. Se cierra por cumplimiento
• 201794: No. de actividades: 2 - grado de cumplimiento: 100% - fecha de vencimiento: 13/12/2019. Se cierra por cumplimiento
• 201789: No. de actividades: 1 - grado de cumplimiento: 100% - fecha de vencimiento: 31/12/2019. Se cierra por cumplimiento</t>
    </r>
  </si>
  <si>
    <r>
      <t xml:space="preserve">El hallazgo No. 201906 no se tiene en cuenta dentro de la medición debido a que se suscribió el 18/11/2019. Por otro lado, no se culminó el plan de acción para el hallazgo 201988 debido a que aún falta la actividad de </t>
    </r>
    <r>
      <rPr>
        <i/>
        <sz val="11"/>
        <color rgb="FF000000"/>
        <rFont val="Arial"/>
        <family val="2"/>
      </rPr>
      <t>"solicitar que las Alcaldías Locales se contacten con el IDRD y realicen mesas de trabajo previas a la radicación de la solicitud del concepto previo</t>
    </r>
    <r>
      <rPr>
        <sz val="11"/>
        <color rgb="FF000000"/>
        <rFont val="Arial"/>
        <family val="2"/>
      </rPr>
      <t>"  que se debía gestionar para el 27/dic/2019.</t>
    </r>
  </si>
  <si>
    <t>Riesgo de corrupción: No cuenta con controles
Riesgo de gestión: Se identificó un riesgo para el cual se identificaron 2 controles de los cuales uno se encuentra diseñado de acuerdo con la metodología definida por el DAFP y el otro presenta fallas de diseño en su periodicidad lo que tiene una incidencia directa en la efectividad del control.</t>
  </si>
  <si>
    <t>Con respecto al control: Verificar el estado de la solicitud de concepto previo y favorable en las áreas y/o dependencias que intervienen en la evaluación de aspectos como: Coherencia con líneas de inversión, viabilidad y vocación, y aval técnico. La periodicidad establecida "Permanente" no es la pertinente, puesto que el control se refiere a "la solicitud de concepto previo y favorable", en tal caso la periodicidad se debe ajustar a cada una de las solicitudes, por ejemplo: 3 días después del recibo de la solicitud; puesto que la establecida se presta a interpretaciones subjetivas.
Con respecto al control: Revisar si la información contenida en los documentos anexos de la solicitud está completa y clara para emitir el concepto de acuerdo con los requisitos establecidos por la entidad. Se sugiere que la evidencia de la ejecución del control, sea diferente a "Comunicación oficial del concepto de favorabilidad o no emisión del mismo" para llevar la trazabilidad de la revisión, como por ejemplo una base de datos y/o una lista de chequeo para la verificación de cada una de las solicitudes.</t>
  </si>
  <si>
    <t>De todos los controles, cuales se aplican y además son efectivos para evitar la materialización del riesgo</t>
  </si>
  <si>
    <t>Se observa que, aunque los controles se están llevando a cabo, el riesgo se sigue materializando, en la Auditoría realizada (rad. No. 679573 del 18/10/2019) se suscribió un hallazgo porque los controles no son suficientes para que el riesgo no se materialice.</t>
  </si>
  <si>
    <t xml:space="preserve">El riesgo se materializó, los controles son insuficientes; sin embargo se realizaron acciones de plan de mejoramiento con STP, STC y OAL para subsanar el tema, la implementación de estas actividades inició en el mes de octubre, continua el seguimiento. </t>
  </si>
  <si>
    <t xml:space="preserve"># 1443:  Porcentaje de actividades recreativas programadas por asuntos locales
# 1445: Porcentaje de asistencias técnicas realizadas a los Fondos de Desarrollo Local
# 1444:  Porcentaje de beneficiarios inscritos por asuntos locales en actividades deportivas
# 1442: Porcentaje de compromisos atendidos en el marco de las instancias de participación locales
# 1257:  Porcentaje de conceptos previos tramitados dentro de los términos legales vigentes
# 1446: Porcentaje de proyectos viabilizados con seguimiento efectuado
</t>
  </si>
  <si>
    <t xml:space="preserve">De los 6 indicadores suscritos por la Dependencia, se observa que no cumplieron la meta los de código:
# 1257, esto debido a que el diseño del indicador permite que hasta el 50% de los conceptos previos que tramite la entidad sea emitidos fuera de los términos legales vigentes.
#1446, dónde se observó que el IDRD no hace seguimiento a los comités técnicos de las áreas de Parques y construcciones; esto quedó sustentado en la auditoría que se realizó Rad. No. 679573 del 18/10/2019. 
Adicionalmente, se recomienda fortalecer las evidencias que se presentan en los indicadores, puesto que los documentos que se suben al aplicativo, no son suficientes para verificar con  certeza el cumplimiento de la meta. Aunque es de conocimiento del evaluador la existencia. </t>
  </si>
  <si>
    <t xml:space="preserve">No se implementó acción correctiva </t>
  </si>
  <si>
    <t>Los indicadores con los que cuenta la dependencia mide su gestión, se recomienda implementar otro que permita medir los resultados de la gestión que realiza el equipo social de la OAL.</t>
  </si>
  <si>
    <t xml:space="preserve">Total de los requerimientos atendidos con corte 31/12/2019 son 14 de los cuales 6 resolvía la Oficina de Asuntos Locales y en 8 suministraba insumos para dar respuesta. 
Los requerimientos con respuesta extemporánea son los siguientes:
Resolvía la Oficina de Asuntos Locales: 
• No. 38022 del 06/02/2019 - Contraloría de Bogotá  - No. de días extemporáneos:2 
La OAL era parte de la respuesta:
• No. 49262 del 14/02/2019 - Concejo de Bogotá - No. de días extemporáneos: 6
El requerimiento que fue reiterado por el ente de control fue:
• No. 48612 del 14/02/2019 - Concejo de Bogotá </t>
  </si>
  <si>
    <t>Aunque la Oficina de Control Interno realiza el seguimiento a las solicitudes de entes de control, la Oficina de Asuntos Locales debe responder y/o estar pendiente de que la respuesta a la que provee insumos  se emita de forma oportuna y de esta manera minimizar la extemporaneidad.</t>
  </si>
  <si>
    <r>
      <t xml:space="preserve">6. EVALUACION DE LA OFICINA DE CONTROL INTERNO A LA GESTIÓN DE LA DEPENDENCIA: 
</t>
    </r>
    <r>
      <rPr>
        <sz val="11"/>
        <color theme="1"/>
        <rFont val="Arial"/>
        <family val="2"/>
      </rPr>
      <t xml:space="preserve">
Teniendo en cuenta los resultados anteriores, la Oficina de Control Interno concluye que la Dependencia necesita fortalecer temas como:
1. Plan Operativo: Las actividades suscritas en el plan corresponden en su mayoría a responsabilidades que tiene asignada la dependencia en diferentes disposiciones normativas, por lo que estas no generan valor agregado a la gestión de la dependencia ni a su mejoramiento.
2. Gestión de Primera Línea: Es importante que a partir de los resultados de la evaluación (línea base) sobre la gestión de primera línea de defensa se implementen nuevas acciones que le permita a la dependencia fortalecer los controles y mejorar su desempeño.
3. Plan de mejoramiento: un hallazgo se consideró incumplido debido a que no se completó la acción propuesta.
4. Mapa de riesgos: Este ítem tuvo baja calificación debido a la materialización del riesgo de gestión y la falta de controles en el riesgo de corrupción, así como la inefectividad de los controles identificados en el mapa de riesgos de gestión.
5. Indicadores de gestión: Dos de los indicadores no cumplieron la meta
6. Entes de Control: Fortalecer el tiempo de respuestas a entes de control. 
En general, la Dependencia contribuyó al cumplimiento de las metas que se desarrollan a nivel local, sin embargo, es importante que se revisen los resultados de esta evaluación para que se alinee su gestión con la planeación estratégica institucional y de esta forma formule un plan operativo que refleje la contribución estratégica que esta dependencia tiene para la entidad y la armonice con la gestión del riego, la implementación de mejoras y los demás componentes del sistema de Control Interno. </t>
    </r>
  </si>
  <si>
    <r>
      <t xml:space="preserve">7. RECOMENDACIONES DE MEJORAMIENTO DE LA OFICINA DE CONTROL INTERNO: 
</t>
    </r>
    <r>
      <rPr>
        <sz val="11"/>
        <color rgb="FF000000"/>
        <rFont val="Arial"/>
        <family val="2"/>
      </rPr>
      <t>1. Es importante plantear en el plan operativo actividades que generen valor agregado y estratégico teniendo en cuenta la contribución que esta oficina realiza para el cumplimiento de las metas para el IDRD.
2. Es necesario evaluar y fortalecer la gestión de riesgos de corrupción y operación.
3. Oportunidad en el seguimiento a los requerimientos de los entes de control no solamente como consolidado de información sino como partícipe en las respuestas, así como en el plan de mejoramiento e indicadores de gestión.</t>
    </r>
  </si>
  <si>
    <r>
      <t xml:space="preserve">2. DEPENDENCIA A EVALUAR:   </t>
    </r>
    <r>
      <rPr>
        <sz val="11"/>
        <rFont val="Arial"/>
        <family val="2"/>
      </rPr>
      <t>Oficina Asesora de Planeación</t>
    </r>
  </si>
  <si>
    <r>
      <t xml:space="preserve">3. OBJETIVOS INSTITUCIONALES RELACIONADOS CON LA DEPENDENCIA:
Objetivo Estratégico 4. </t>
    </r>
    <r>
      <rPr>
        <sz val="11"/>
        <color rgb="FF000000"/>
        <rFont val="Arial"/>
        <family val="2"/>
      </rPr>
      <t xml:space="preserve">Fortalecer la eficiencia administrativa como eje del desarrollo de la entidad.
</t>
    </r>
    <r>
      <rPr>
        <b/>
        <sz val="11"/>
        <color rgb="FF000000"/>
        <rFont val="Arial"/>
        <family val="2"/>
      </rPr>
      <t>Objetivo del Proceso:</t>
    </r>
    <r>
      <rPr>
        <sz val="11"/>
        <color rgb="FF000000"/>
        <rFont val="Arial"/>
        <family val="2"/>
      </rPr>
      <t xml:space="preserve"> Establecer directrices para formular y realizar seguimiento a la planeación estratégica y operativa de la entidad con el propósito de contribuir al desarrollo de la misión y objetivos institucionales, así como facilitar la oportunidad y cumplimiento de los resultados esperados.</t>
    </r>
  </si>
  <si>
    <r>
      <t xml:space="preserve">4. PROYECTO DE INVERSIÓN:
</t>
    </r>
    <r>
      <rPr>
        <sz val="11"/>
        <color rgb="FF000000"/>
        <rFont val="Arial"/>
        <family val="2"/>
      </rPr>
      <t xml:space="preserve">Esta dependencia contribuye al cumplimiento del proyecto 1148.
</t>
    </r>
    <r>
      <rPr>
        <b/>
        <sz val="11"/>
        <color rgb="FF000000"/>
        <rFont val="Arial"/>
        <family val="2"/>
      </rPr>
      <t>1148- Fortalecimiento de la gestión institucional de cara a la ciudadanía
Meta 1</t>
    </r>
    <r>
      <rPr>
        <sz val="11"/>
        <color rgb="FF000000"/>
        <rFont val="Arial"/>
        <family val="2"/>
      </rPr>
      <t xml:space="preserve">. Sostenibilidad y mejoramiento del 90 % del Sistema Integrado de Gestión.
</t>
    </r>
    <r>
      <rPr>
        <b/>
        <sz val="11"/>
        <color rgb="FF000000"/>
        <rFont val="Arial"/>
        <family val="2"/>
      </rPr>
      <t>Meta 5</t>
    </r>
    <r>
      <rPr>
        <sz val="11"/>
        <color rgb="FF000000"/>
        <rFont val="Arial"/>
        <family val="2"/>
      </rPr>
      <t>. Gestionar el 100 % del plan de adecuación y sostenibilidad SIGD-MIPG.</t>
    </r>
  </si>
  <si>
    <t>Elaborar informes requeridos sobre políticas poblaciones de acuerdo a cronograma con la calidad, oportunidad, veracidad y exactitud requeridos</t>
  </si>
  <si>
    <r>
      <t>Teniendo en cuenta la resolución 1809 de diciembre de 2018  de la Secretaría Distrital de Planeación y la "</t>
    </r>
    <r>
      <rPr>
        <i/>
        <sz val="11"/>
        <rFont val="Arial"/>
        <family val="2"/>
      </rPr>
      <t>guía para el seguimiento y evaluación de políticas públicas"</t>
    </r>
    <r>
      <rPr>
        <sz val="11"/>
        <rFont val="Arial"/>
        <family val="2"/>
      </rPr>
      <t>, esta actividad es responsabilidad de la Oficina Asesora de Planeación y como tal no genera valor agregado a la dependencia, dado que es una asignación.</t>
    </r>
  </si>
  <si>
    <t>Elaborar mensualmente la presentación de la ejecución de las metas proyectos de inversión la calidad, oportunidad, veracidad y exactitud requeridos</t>
  </si>
  <si>
    <t>Función periódica contemplada para la dependencia  de acuerdo con la resolución 006 de 2017 del IDRD, numerales 3, 4 y 7 del artículo 6, por tanto, no genera valor agregado</t>
  </si>
  <si>
    <t>Llevar base de datos de los estudios tramitados</t>
  </si>
  <si>
    <t>Actividad propia de la Oficina Asesora de Planeación en cumplimiento de sus funciones y particularmente la No. 7 (IDRD - Resolución 006 de 2017), con la generación de la base de datos de los estudios tramitados, por tanto no se considera que se genere un valor agregado para efectos estratégicos.</t>
  </si>
  <si>
    <t>Coordinar con las subdirecciones la preparación y elaboración del Plan Anual de Adquisiciones de la Entidad, en los plazos y términos previstos por la administración</t>
  </si>
  <si>
    <t>Función contemplada para la dependencia en  la resolución 006 de 2017 del IDRD, numeral 4 del artículo 6, por tanto, no genera valor agregado</t>
  </si>
  <si>
    <t>Actualizar el POAI con la programación y ejecución física y financiera de los proyectos de inversión acorde con las reformulaciones viabilizadas y el cuadro DUM</t>
  </si>
  <si>
    <t>Función contemplada para la dependencia en el numeral 4, artículo 6 de la resolución 006 de 2017 del IDRD, por tanto, no genera valor agregado</t>
  </si>
  <si>
    <t>Plan Operativo Anual de Inversiones</t>
  </si>
  <si>
    <t>Gestionar la formulación del Plan de acción de la Política Pública de deporte, recreación, actividad física, parques y escenarios para Bogotá, la cual debe ser entregada en junio de 2019 a la Secretaria Distrital de Planeación</t>
  </si>
  <si>
    <t>Se considera que esta actividad es un valor agregado de la dependencia frente al Sistema Distrital de Participación en la Política Publica de interés, como apoyo a la Oficina de Asuntos Locales y las  Subdirecciones Técnicas de Recreación y Deporte y de Parques.</t>
  </si>
  <si>
    <t>Artículo 15 del decreto 483 del 17 de agosto de 2018,  y los artículos 6 y 12 del decreto 557 del 27 de septiembre. se considera que esta actividad es un valor agregado a la labor del IDRD frente al Sistema Distrital de Participación en la política publica de interés.</t>
  </si>
  <si>
    <t>META 7</t>
  </si>
  <si>
    <t>Registrar en el SEGPLAN la programación y seguimientos sobre la gestión de los proyectos de inversión del IDRD con la oportunidad, calidad y veracidad requerida.</t>
  </si>
  <si>
    <r>
      <t>Función establecida para la Oficina Asesora de Planeación de acuerdo con el "</t>
    </r>
    <r>
      <rPr>
        <i/>
        <sz val="11"/>
        <rFont val="Arial"/>
        <family val="2"/>
      </rPr>
      <t>Manual de usuario para la administración y operación del Banco Distrital de Programas y Proyectos
Versión 2.0</t>
    </r>
    <r>
      <rPr>
        <sz val="11"/>
        <rFont val="Arial"/>
        <family val="2"/>
      </rPr>
      <t>", numeral 1.2  literal 3, por tanto se considera que no genera valor agregado a la dependencia</t>
    </r>
  </si>
  <si>
    <t>Manual de usuario para la administración y operación del
Banco Distrital de Programas y Proyectos
Versión 2.0</t>
  </si>
  <si>
    <t>META 8</t>
  </si>
  <si>
    <t>Realizar seguimiento a racionalización de trámites con la calidad y oportunidad requeridos y enviar el informe correspondiente</t>
  </si>
  <si>
    <t xml:space="preserve">La actividad esta enmarcada en la asignación dada a la Oficina Asesora de Planeación por el Departamento Administrativo de la Función Pública mediante la resolución 1099 de 2017 en su título II, artículo 9, parágrafo 1, por tanto no genera valor agregado. </t>
  </si>
  <si>
    <t>META 9</t>
  </si>
  <si>
    <t>Actualizar cronograma, realizar seguimiento al mantenimiento de la ISO 9001:2015 y elaborar informe mensual de avance</t>
  </si>
  <si>
    <t>Actividad establecida como función para la Oficina Asesora de Planeación de acuerdo con el numeral 8 y 9 de la resolución 006 de 2017 del IDRD.</t>
  </si>
  <si>
    <t>GUÍA DE AJUSTE DEL SISTEMA INTEGRADO DE GESTIÓN DISTRITAL
TOMO I
Versión 1</t>
  </si>
  <si>
    <t>META 10</t>
  </si>
  <si>
    <t>2.4. ENTIDADES DISTRITALES</t>
  </si>
  <si>
    <t>3.1.2 Identificación de la línea base del MIPG</t>
  </si>
  <si>
    <t>3.4 FASE IV – SEGUIMIENTO “VERIFICO MIS AVANCES</t>
  </si>
  <si>
    <t>Formular y coordinar la implementación del MIPG</t>
  </si>
  <si>
    <t>Actividad establecida como función para la Oficina Asesora de Planeación de acuerdo con el numeral 8 y 9 de la resolución 006 de 2017 del IDRD y en su ROL  en el marco de referencia del MIPG.</t>
  </si>
  <si>
    <t>Rol de las áreas de planeación, calidad, o quien haga sus veces: tienen el rol de coordinar, orientar y promover la articulación de los actores institucionales para la óptima implementación del SIGD con su marco de referencia MIPG.</t>
  </si>
  <si>
    <t>Debe tenerse en cuenta que la mayoría de entidades, tanto del orden nacional como territorial, están aplicando integralmente el modelo, y el reporte de evaluación para las entidades territoriales, a partir de la vigencia 2018, deben hacerlo los jefes de planeación y los jefes de control interno de las entidades objeto de aplicación del MIPG como del MECI.</t>
  </si>
  <si>
    <t>Así mismo, en coordinación con las oficinas asesoras de planeación, los responsables de hacer seguimiento y evaluación a la implementación del MIPG en las entidades, deberán revisar y actualizar los indicadores y los mecanismos de monitoreo, con el fin de validar su pertinencia para establecer el grado de avance y el logro de los objetivos y resultados del MIPG.</t>
  </si>
  <si>
    <t>META 11</t>
  </si>
  <si>
    <t>Realizar el seguimiento a la implementación de lo establecido en el cronograma de MIPG.</t>
  </si>
  <si>
    <t>Actividad establecida como responsabilidad en el marco de referencia del MIPG, por tanto no genera valor agregado a la dependencia.</t>
  </si>
  <si>
    <t>META 12</t>
  </si>
  <si>
    <t>Realizar capacitaciones Isolucion</t>
  </si>
  <si>
    <t>Se considera como un valor agregado, teniendo en cuenta que facilita la gestión al interior de la entidad y por lo tanto contribuye estratégicamente a la implementación y operación de los instrumentos de gestión.</t>
  </si>
  <si>
    <t>META 13</t>
  </si>
  <si>
    <t>Actualizar la matriz de Obras Públicas Distritales - IDRD solicitada por la Alcaldía Mayor de Bogotá.</t>
  </si>
  <si>
    <t>Actividad que surgen por solicitud específica de la Secretaría Distrital de Planeación en cuanto al diligenciamiento de la matriz, información a cargo de las Subdirecciones de Construcciones y de Parques.</t>
  </si>
  <si>
    <t>META 14</t>
  </si>
  <si>
    <t>Revisar y mejorar las matrices de salidas no conformes de los procesos de cara al ciudadano.</t>
  </si>
  <si>
    <t>Actividad enmarcada en la sostenibilidad y mejora continua del Sistema Integrado de Gestión por ajustes en la caracterización  y estructura documental del Sistema, lo que se contempla como una función de la dependencia  en la resolución 006 de 2017.</t>
  </si>
  <si>
    <t>META 15</t>
  </si>
  <si>
    <t>Capacitaciones sobre el sistema de gestión de la calidad NTC ISO 9001:2015.</t>
  </si>
  <si>
    <t>Actividad relacionada directamente con la función No. 8 de la resolución 006 del IDRD, por tanto, no genera valor agregado para efectos estratégicos de la dependencia.</t>
  </si>
  <si>
    <t>META 16</t>
  </si>
  <si>
    <t>Elaboración del Informe de Gestión trimestral de acuerdo con la estructura definida con la calidad, oportunidad, veracidad y exactitud requeridos.</t>
  </si>
  <si>
    <t>Actividad periódica de la dependencia como parte de las funciones de la resolución 006 de 2017 del IDRD.</t>
  </si>
  <si>
    <t>META 17</t>
  </si>
  <si>
    <t>Elaboración Informe mensual Indicadores.</t>
  </si>
  <si>
    <t>Se ha desarrollado una herramienta denominada VISOS - INDICADORES DE GESTIÖN, en donde se facilita el acceso y consulta de los indicadores y de acuerdo con los registros  del año, se utilizan como insumo para la actualización de los indicadores de la siguiente vigencia con la participación de las áreas, por tanto, se considera como  una contribución parcial como valor agregado para efectos estratégicos de la dependencia, teniendo en cuenta que solo se realiza el registro mensual de los reportado por las diferentes áreas, mas no un informe en donde existan conclusiones y recomendaciones.</t>
  </si>
  <si>
    <t>META 18</t>
  </si>
  <si>
    <t>Realizar sensibilizaciones de Trámites y Servicios.</t>
  </si>
  <si>
    <t>De cara a la ciudadanía el conocer por parte de los servidores públicos lo relacionado con los trámites y servicios del IDRD se considera como valor agregado por parte de la dependencia.</t>
  </si>
  <si>
    <t>META 19</t>
  </si>
  <si>
    <t>Realizar el seguimiento a la programación y resultados de las mediciones de satisfacción de usuarios realizadas por las dependencias y presentar el informe correspondiente.</t>
  </si>
  <si>
    <t>El resultado de las mediciones se presentan en la Revisión por la Dirección a partir de los informes que entregan las dependencias del IDRD al la Oficina Asesora de Planeación, como insumo al requisito de la norma ISO 9001, que corresponde a un mecanismo de rendición de cuentas  al interior de la entidad, actividad relacionada directamente con la función No. 8 de la resolución 006 del IDRD, por tanto, no genera valor agregado para efectos estratégicos de la dependencia.</t>
  </si>
  <si>
    <t>META 20</t>
  </si>
  <si>
    <t>Realizar piezas comunicacionales para divulgar MIPG.</t>
  </si>
  <si>
    <t>Se considera que genera valor agregado como estrategia para lograr la divulgación de lo relacionado con el MIPG.</t>
  </si>
  <si>
    <t>norma, función resolución o circular</t>
  </si>
  <si>
    <t>META 21</t>
  </si>
  <si>
    <t>Estructurar el esquema de auditorias internas de calidad para la vigencia 2019 (enfoque de pensamiento basado en riesgos/seguimientos y articulación con otros proveedores de aseguramiento-mapa de aseguramiento).</t>
  </si>
  <si>
    <t>La actividad esta enmarcada en la función de la Oficina Asesora de Planeación de acuerdo con la resolución 006 de 2017 del IDRD.</t>
  </si>
  <si>
    <t>Se evaluaron 5 componentes (1.Ambiente de Control, 2.Evaluación de Riesgos (de gestión y de corrupción), 3.Actividades de Control, 4.Información y Comunicación y 5.Actividades de Monitoreo) en la asignación de responsabilidades en el marco de la estructura del Modelo Estándar de Control Interno a la primera Línea de Defensa,  a través de un cuestionario que fue diligenciado y enviado a la Oficina de Control Interno por la dependencia de acuerdo con el Rad.: 20191200844873 del 27 de diciembre de 2019.
Para el componente Ambiente de Control y con las evidencias aportadas, se constata un cumplimiento parcial, no se suministraron la totalidad de las evidencias que corroboren el cumplimiento.
Para el componente Evaluación de Riesgos, se constató su cumplimiento, exceptuando la existencia de un proceso implementado por la dependencia para identificar, disuadir y detectar fraudes.
Respecto a las Actividades de Control,  se viene trabajando en la implementación de los diferentes aspectos que constituyen el componente, particularmente, la dependencia se encuentra revisando y ajustando procedimientos en donde se tiene establecido considerar las 6 variables para el adecuado diseño de controles.
En cuanto al componente de Información y Comunicación, se requieren acciones complementarias para su cumplimiento relacionadas con lineamientos impartidos desde la OAP para el reporte de la información y controles bajo criterios  de disponibilidad, confiabilidad, integridad, seguridad y conocimiento de canales de comunicación para denuncias anónimas  o confidenciales.
En cuanto al componente relacionado con actividades de Monitoreo, se constata cumplimiento, se sugiere  revisar la posibilidad de plantear nuevos indicadores de acuerdo con el rol de la Oficina Asesora de Planeación.</t>
  </si>
  <si>
    <r>
      <rPr>
        <sz val="11"/>
        <rFont val="Arial"/>
        <family val="2"/>
      </rPr>
      <t>La dependencia ha venido presentando avances en la gestión como primera línea de defensa, se deben fortalecer algunos aspectos relacionados con:</t>
    </r>
    <r>
      <rPr>
        <sz val="11"/>
        <color rgb="FF000000"/>
        <rFont val="Arial"/>
        <family val="2"/>
      </rPr>
      <t xml:space="preserve">
</t>
    </r>
    <r>
      <rPr>
        <sz val="11"/>
        <rFont val="Arial"/>
        <family val="2"/>
      </rPr>
      <t xml:space="preserve">
* Establecer un lineamiento para  comunicar a la Alta Dirección, las deficiencias que detecten y que requieran la toma de decisiones por parte de la Línea Estratégica.
* Emitir parámetros y lineamientos para realizar monitoreo al desempeño de cada proceso; de tal forma que se generen resultados con criterios de evaluación homogéneos, que puedan ser comunicados a la Alta Dirección para la toma de decisiones efectivas.</t>
    </r>
  </si>
  <si>
    <t>No preguntas 
1
0,5
0</t>
  </si>
  <si>
    <t>PLAN DE MEJORAMIENTO INTERNO
Para la vigencia 2019, se manejaron 5 hallazgos producto de Auditorías Internas de Control Interno, de estos, uno con fecha de creación en el año 2018 (201679) y cuatro en el año 2019 (201846, 201842, 201824 y 201823), cerrando dos (201824 y 201679) en los meses de junio y diciembre y los restantes, permanecen abiertos con las siguientes fechas de compromiso de las actividades:
1. Hallazgo No. 201846 - 1 actividad para el 12 de diciembre de 2019  - Vencida
2. Hallazgo No. 201846 - 2 actividades para el 14 de febrero y 9 de marzo de 2020 - .Vigentes
3. Hallazgo No. 201823 - 2 actividades para el 22 de noviembre y 16 diciembre de 2019 - Vencidos
PLAN DE MEJORAMIENTO EXTERNO
Auditoría 209 - Contraloría de Bogotá - Hallazgo 3.1.1.1.   Avance  94 %
                                                               Hallazgo 3.1.3.14 Avance 100 %</t>
  </si>
  <si>
    <t>De la totalidad de hallazgos del plan de mejoramiento interno a 31 de diciembre de 2019, se encontraron vencidos dos con tres acciones no finalizadas
Se deben revisar las fechas de compromiso oportunamente antes de su vencimiento y solicitar las respectivas ampliaciones, de acuerdo con la complejidad de las actividades propuestas.
Con relación al Plan de Mejoramiento Externo, no se considera finalizada la acción de mejora relacionada con la determinación del responsable del diseño de controles del riesgo administrado por Asuntos Locales, dado que durante toda la vigencia de 2019, no se gestionó la implementación de un control para este asunto.
Así las cosas, del total de 6 hallazgos que debían culminar las acciones de mejora en 2019, se ejecutaron 3 (50%)</t>
  </si>
  <si>
    <t>Proporción de las variables que se cumplen de acuerdo a la guía del DAFP  (No. De controles cuyo diseño se adecúa a los lineamientos del DAFP/ total de controles identificados por la dependencia para gestionar los riesgos)</t>
  </si>
  <si>
    <t xml:space="preserve">Para los riesgos de Gestión y corrupción, se contemplaron las variables de acuerdo con la guía del DAFP, sin embargo, debe considerarse para próximas vigencias lo relacionado con la autoridad del responsable del control en los riesgos de corrupción. </t>
  </si>
  <si>
    <t>Si hay falla en algún control la calificación es cero
Cuantos controles tienen los riesgos de gestión y corrupción
Cuantos cumplen todas las variables que este bien definida la variable - esquíen debe realizar el control, 
Si esta mal y medida correctiva no corresponde</t>
  </si>
  <si>
    <t>Fallas de diseño en QUE HACER EN CASO DE desviación, ESTA ES NUEVA</t>
  </si>
  <si>
    <t>Los controles se han venido aplicando, siendo efectivos</t>
  </si>
  <si>
    <t xml:space="preserve">De los que están bien diseñado  si eran 10 y de estos 2 bien diseñados, y si están bien solamente el 20 % porque el resto por su mal diseño no cuentan.
Se debe verificar como se aplican </t>
  </si>
  <si>
    <r>
      <t xml:space="preserve">Los riesgos de gestión para la dependencia no se materializaron al igual que el de corrupción.
A nivel general en los diferentes procesos del IDRD, se materializaron 21 riesgos de gestión y presuntamente se materializaron 4 de 29 riesgos de corrupción, lo que refleja que el rol dinamizador de la Oficina Asesora de Planeación como líder del componente de riesgos requiere implementar acciones para su fortalecimiento.
Es de mencionar, que la información registrada en el modulo del Sistema de Información ISOLUCIÓN  </t>
    </r>
    <r>
      <rPr>
        <i/>
        <sz val="11"/>
        <color rgb="FF000000"/>
        <rFont val="Arial"/>
        <family val="2"/>
      </rPr>
      <t>"Riesgos DAFP</t>
    </r>
    <r>
      <rPr>
        <sz val="11"/>
        <color rgb="FF000000"/>
        <rFont val="Arial"/>
        <family val="2"/>
      </rPr>
      <t>"  "</t>
    </r>
    <r>
      <rPr>
        <i/>
        <sz val="11"/>
        <color rgb="FF000000"/>
        <rFont val="Arial"/>
        <family val="2"/>
      </rPr>
      <t>Mapa de riesgos</t>
    </r>
    <r>
      <rPr>
        <sz val="11"/>
        <color rgb="FF000000"/>
        <rFont val="Arial"/>
        <family val="2"/>
      </rPr>
      <t>"  no es consistente con lo publicado en  Tips de interés "RIESGOS DE GESTIÓN"  en el mismo sistema y teniendo en cuenta que este aplicativo es la herramienta establecida por el IDRD para el manejo de la información del Sistema de Gestión de Calidad que se convierte en insumo para la evaluación de la gestión del riesgos que se realiza en el Sistema de Control Interno, es importante mantener la misma información para efectos de trazabilidad de la gestión.</t>
    </r>
  </si>
  <si>
    <t xml:space="preserve">1. R. Gestión: materialización 
2. R Corrupción: materialización mas cumplimiento del plan de acción
Todos los que no cumplieron el plan de acción de corrupción impactan directamente a OAP en la gestión del riesgo, OAP su rol es dinamizador de ese plan, como líder de riesgo.
</t>
  </si>
  <si>
    <t>Revisar la autoridad de quien ejerce como responsable del control para la toma de decisiones  e igualmente tener presente lo establecido por el DAFP en cuanto a la correspondencia de control por causa.</t>
  </si>
  <si>
    <t xml:space="preserve">Por otra parte, se informó a la OAP con corte a 30 de noviembre de 2019 que se materializaron 21 riesgos de gestión, los cuales corresponden a un 42% y como resultado de la evaluación independiente realizada se identificaron 4 de 26 riesgos de corrupción presuntamente materializados durante la vigencia 2019 los que equivalen a un 15% y fueron puestos en conocimiento de las entidades respectivas en enero 2020.
</t>
  </si>
  <si>
    <t>* Porcentaje de acciones de mejora con seguimiento efectuado dentro del Sistema de Gestión.
* Porcentaje de reportes de información presentados dentro de los tiempos programados</t>
  </si>
  <si>
    <t>Los dos indicadores (1486 y 1485), han cumplido con la meta establecida y no se ha requerido la implementación de acciones correctivas</t>
  </si>
  <si>
    <t xml:space="preserve">2 In  cumplió meta </t>
  </si>
  <si>
    <t xml:space="preserve">Los indicadores reflejan por un lado, la oportunidad en el seguimiento de las acciones correctivas, para abordar riesgos y oportunidades de mejora, y por otro, reflejan la gestión de la Oficina Asesora de Planeación en cuanto a reportes de información elaborados y presentados. Se sugiere evaluar indicadores enmarcados en el Rol estratégico asesor que debe ostentar esta Oficina de cara al IDRD. </t>
  </si>
  <si>
    <t>Que tan útil es la forma de medir los indicadores.
Es pertinente que lo midan o no
Determinar si se deben medir</t>
  </si>
  <si>
    <t>Para la vigencia 2019 la Oficina Asesora de Planeación tuvo a cargo la consolidación de 10 requerimientos de entes de control, de los cuales, dos recibieron recordatorio por parte de la Oficina de Control Interno, con 1 día de extemporaneidad para ambos casos( Rad. 35272 y 231782).
Como dependencia que participó en la respuesta a los entes de control, colaboró en 8 ocasiones, recibiendo 2 recordatorios por parte de la OCI (Rad. 102902 y 123912); en cuanto a la extemporaneidad, se presentaron dos casos, uno a la Contraloría de Bogotá (Rad 033042) y a la Personería de Bogotá (Rad. 102902).</t>
  </si>
  <si>
    <r>
      <t>Aunque la Oficina de Control Interno realiza el seguimiento a las solicitudes de entes de control, la Oficina Asesora de Planeación (OAP) debe reportar para próximas ocasiones la información solicitada en cuanto a los requerimientos recibidos en el correspondiente período evaluado para su control, para minimizar como ya se ha manifestado en ocasiones anteriores, la extemporaneidad en la respuesta, teniendo en cuenta lo indicado por la OAP en el memorando con radicado No. 20201200019113 del 13 de enero de 2020, en donde manifiesta en el punto 5, que "</t>
    </r>
    <r>
      <rPr>
        <i/>
        <sz val="11"/>
        <rFont val="Arial"/>
        <family val="2"/>
      </rPr>
      <t>Este numeral debe ser verificado directamente por parte de la Oficina de Control Interno, según los requerimientos que haya recibido</t>
    </r>
    <r>
      <rPr>
        <sz val="11"/>
        <rFont val="Arial"/>
        <family val="2"/>
      </rPr>
      <t xml:space="preserve"> ....", lo que denota deficiencia en el control por parte de la dependencia.</t>
    </r>
  </si>
  <si>
    <r>
      <t xml:space="preserve">6. EVALUACION DE LA OFICINA DE CONTROL INTERNO A LA GESTIÓN DE LA DEPENDENCIA: 
</t>
    </r>
    <r>
      <rPr>
        <sz val="11"/>
        <color theme="1"/>
        <rFont val="Arial"/>
        <family val="2"/>
      </rPr>
      <t xml:space="preserve">
La evaluación de la dependencia se vio afectada por:
1. Plan Operativo, actividades que corresponden en gran proporción a funciones, asignaciones o responsabilidades de la Oficina Asesora de Planeación, que en si mismas no generan valor agregado para efectos estratégicos y que por lo tanto, no ameritan ser contemplados en un plan adicional a la normatividad o disposiciones ya establecidas.
2. Gestión de primera línea de defensa, en donde se evaluó a partir de 25 variables, las que fueron establecidas por el Departamento Administrativo de la Función Pública en el anexo No. 6 de la política de Control Interno de MIPG para un nivel avanzado de la implementación del Modelo Estándar de Control Interno, encontrando algunas oportunidades de mejora que se señalan en el apartado correspondiente.
3. Plan de Mejoramiento Institucional, por vencimiento de las fechas de compromiso de las acciones de mejoramiento.
4. Mapa de riesgos, por lo relacionado con la gestión que esta dependencia tiene a cargo de cara a los procesos institucionales para brindarle asesoría y acompañamiento que impacte en una efectiva gestión del riesgo.
5. Atención a Entes de Control Externo, por inoportunidad en la respuesta de 3 requerimientos de entes de control.</t>
    </r>
  </si>
  <si>
    <r>
      <t xml:space="preserve">7. RECOMENDACIONES DE MEJORAMIENTO DE LA OFICINA DE CONTROL INTERNO: 
</t>
    </r>
    <r>
      <rPr>
        <sz val="11"/>
        <color rgb="FF000000"/>
        <rFont val="Arial"/>
        <family val="2"/>
      </rPr>
      <t xml:space="preserve">
1. Plantear en el Plan Operativo actividades que generen valor agregado de cara al carácter estratégico de la Oficina Asesora de Planeación y contribuya a la mejora de su gestión, de tal forma que no se contemplen actividades que corresponden a funciones o responsabilidades asignadas a esta dependencia por lineamientos interno o normatividad.
2. Fortalecer las responsabilidades como primera línea de defensa de cara a las oportunidades señaladas en el ítem correspondiente de este documento.
3.  Seguimiento oportuno de las acciones de mejoramiento, previendo solicitudes de ampliación de fechas de compromiso antes de su vencimiento y debidamente justificadas
4. Mantener un seguimiento permanente a los riesgos de gestión y corrupción en su rol dinamizador como líder del componente de riesgos.
5. Oportunidad en el seguimiento a los requerimientos de los entes de control no solamente como consolidador de información sino como partícipe en las respuestas.</t>
    </r>
  </si>
  <si>
    <t>1. Entrega de la totalidad de las evidencias de acuerdo con las actividades realizadas.
2. Solicitud de ampliación de fechas de compromiso de las acciones de mejoramiento de los hallazgos antes de sus vencimientos.
3. Uso como herramienta de registro de la información de la totalidad de los campos establecidos en el aplicativo, para el caso del mapa de riesgos que facilite la consulta y trazabilidad de la gestión.
4. Control respecto a los tiempos de respuesta a los entes de control externos.</t>
  </si>
  <si>
    <r>
      <rPr>
        <b/>
        <sz val="11"/>
        <rFont val="Arial"/>
        <family val="2"/>
      </rPr>
      <t>ROSALBA GUZMAN GUZMAN</t>
    </r>
    <r>
      <rPr>
        <sz val="11"/>
        <rFont val="Arial"/>
        <family val="2"/>
      </rPr>
      <t xml:space="preserve">
Jefe Oficina de Control Interno
Este documento (para efecto de publicación) es una copia del original, el cual reposa en la Oficina de Control Interno y obra con las firmas correspondientes; puede ser solicitado en la Oficina de Control Interno del IDRD. 
ORFEO – Rad:  069913 del 31/01/2020</t>
    </r>
  </si>
  <si>
    <r>
      <t xml:space="preserve">2. DEPENDENCIA A EVALUAR:   </t>
    </r>
    <r>
      <rPr>
        <sz val="11"/>
        <color rgb="FF000000"/>
        <rFont val="Arial"/>
        <family val="2"/>
      </rPr>
      <t>OFICINA DE CONTROL DISCIPLINARIO INTERNO</t>
    </r>
  </si>
  <si>
    <r>
      <t>3. OBJETIVOS INSTITUCIONALES RELACIONADOS CON LA DEPENDENCIA:
Objetivo Estratégico 4.</t>
    </r>
    <r>
      <rPr>
        <sz val="11"/>
        <color rgb="FF000000"/>
        <rFont val="Arial"/>
        <family val="2"/>
      </rPr>
      <t xml:space="preserve"> Fortalecer la eficiencia administrativa como eje del desarrollo de la entidad.
</t>
    </r>
    <r>
      <rPr>
        <b/>
        <sz val="11"/>
        <color rgb="FF000000"/>
        <rFont val="Arial"/>
        <family val="2"/>
      </rPr>
      <t xml:space="preserve">
Caracterización del proceso:</t>
    </r>
    <r>
      <rPr>
        <sz val="11"/>
        <color rgb="FF000000"/>
        <rFont val="Arial"/>
        <family val="2"/>
      </rPr>
      <t xml:space="preserve"> Investigar conductas presuntamente disciplinables e imponer sanciones cuando haya lugar, tanto a servidores como a ex-servidores públicos de la entidad, con el fin de que éstos cumplan con sus deberes y funciones.</t>
    </r>
  </si>
  <si>
    <t>5.3. ANÁLISIS DE RESULTADOS</t>
  </si>
  <si>
    <t>Generar jornadas de sensibilización a funcionarios y contratistas de la Oficina de Control Disciplinario Interno sobre Derecho Disciplinario</t>
  </si>
  <si>
    <t>Esta actividad genera valor agregado y estratégico a la dependencia ya que mantener el equipo de trabajo actualizado frente a temas relacionados con el desarrollo de las funciones de área contribuye a un mejor desempeño.</t>
  </si>
  <si>
    <t>Evaluar y tomar decisiones de fondo respecto a los procesos disciplinarios iniciados en los años 2016, 2017 y 2018, respecto de los cuales se haya recaudado la prueba suficiente, antes del vencimiento de la etapa.</t>
  </si>
  <si>
    <r>
      <t xml:space="preserve">Se cuenta con 3 procesos de 2016, 3 de 2017 y 3 de 2018, para un total de 9 procesos, los cuales tuvieron decisiones de fondo; sin embargo, esta actividad corresponde a la función 2 asignada a la dependencia en la Resolución 006 de 2017 que establece: </t>
    </r>
    <r>
      <rPr>
        <i/>
        <sz val="11"/>
        <color rgb="FF000000"/>
        <rFont val="Arial"/>
        <family val="2"/>
      </rPr>
      <t>"Adelantar y resolver en primer instancia todos los procesos disciplinarios respecto de aquellas conductas en que incurran los servidores en ejercicio de sus funciones y exfuncionarios que afecten la correcta prestación del servicio y el cumplimiento de los fines y funciones del Instituto".</t>
    </r>
    <r>
      <rPr>
        <sz val="11"/>
        <color rgb="FF000000"/>
        <rFont val="Arial"/>
        <family val="2"/>
      </rPr>
      <t xml:space="preserve">
Así las cosas, esta actividad no generó valor agregado y estratégico en el desempeño de la dependencia, toda vez que es una función de la misma.</t>
    </r>
  </si>
  <si>
    <t>Generar boletines con información disciplinaria destinados a los funcionarios del IDRD.</t>
  </si>
  <si>
    <r>
      <t xml:space="preserve">Se evidenciaron 4 boletines publicados por comunicaciones durante 2019, tal como lo indicaba la meta del plan operativo; sin embargo, esta actividad corresponde a la función 3 asignada a la dependencia en la Resolución 006 de 2017 que establece: </t>
    </r>
    <r>
      <rPr>
        <i/>
        <sz val="11"/>
        <color rgb="FF000000"/>
        <rFont val="Arial"/>
        <family val="2"/>
      </rPr>
      <t>"Desarrollar e implementar políticas, planes, programas y actividades dirigidas a los servidores públicos de la Entidad, orientadas a la prevención de la comisión de faltas disciplinarias, de acuerdo con las normas vigentes."</t>
    </r>
    <r>
      <rPr>
        <sz val="11"/>
        <color rgb="FF000000"/>
        <rFont val="Arial"/>
        <family val="2"/>
      </rPr>
      <t xml:space="preserve">
Así las cosas, esta actividad no generó valor agregado y estratégico en el desempeño de la dependencia, toda vez que es una función de la misma.</t>
    </r>
  </si>
  <si>
    <r>
      <t xml:space="preserve">La evaluación de Primera Línea de Defensa se realizó a partir de 25 </t>
    </r>
    <r>
      <rPr>
        <sz val="11"/>
        <color rgb="FFFF0000"/>
        <rFont val="Arial"/>
        <family val="2"/>
      </rPr>
      <t xml:space="preserve"> </t>
    </r>
    <r>
      <rPr>
        <sz val="11"/>
        <rFont val="Arial"/>
        <family val="2"/>
      </rPr>
      <t xml:space="preserve">variables </t>
    </r>
    <r>
      <rPr>
        <sz val="11"/>
        <color rgb="FF000000"/>
        <rFont val="Arial"/>
        <family val="2"/>
      </rPr>
      <t>establecidas en el anexo No. 6 de la política de Control Interno de MIPG del DAFP. Este cuestionario se envió a las diferentes dependencias y como resultado se realizó el Informe de Evaluación 1ra y 2da línea de defensa, en dos fases, informes que tuvieron lugar en el mes de enero de 2020.</t>
    </r>
  </si>
  <si>
    <r>
      <t xml:space="preserve">Frente a la primera línea de defensa, es la Jefe de la Oficina quien se encarga de hacer seguimiento a la gestión de la oficina y así mismo, de controlar las acciones de los mapas de riesgos de gestión y corrupción, por lo que no delega dicha función en terceros y puede tomar las medidas respectivas de forma oportuna y eficaz.
Los resultados obteniendo de la evaluación fueron los siguientes:
</t>
    </r>
    <r>
      <rPr>
        <b/>
        <sz val="11"/>
        <color rgb="FF000000"/>
        <rFont val="Arial"/>
        <family val="2"/>
      </rPr>
      <t>Ambiente de Control.</t>
    </r>
    <r>
      <rPr>
        <sz val="11"/>
        <color rgb="FF000000"/>
        <rFont val="Arial"/>
        <family val="2"/>
      </rPr>
      <t xml:space="preserve"> Con acompañamiento de la OAP, se actualizaron mapas de Riesgos y Mapa Anticorrupción de 2019 y se diseñaron los controles a aplicar a cada riesgo. 
</t>
    </r>
    <r>
      <rPr>
        <b/>
        <sz val="11"/>
        <color rgb="FF000000"/>
        <rFont val="Arial"/>
        <family val="2"/>
      </rPr>
      <t>Evaluación de Riesgos de gestión y de corrupción.</t>
    </r>
    <r>
      <rPr>
        <sz val="11"/>
        <color rgb="FF000000"/>
        <rFont val="Arial"/>
        <family val="2"/>
      </rPr>
      <t xml:space="preserve"> Las matrices se evidencian en Isolución, estas han sido objeto de seguimiento por parte de planeación y de la OCI, información que reposa en dicha herramienta y en la carpeta compartida con planeación
</t>
    </r>
    <r>
      <rPr>
        <b/>
        <sz val="11"/>
        <color rgb="FF000000"/>
        <rFont val="Arial"/>
        <family val="2"/>
      </rPr>
      <t>Actividades de Control.</t>
    </r>
    <r>
      <rPr>
        <sz val="11"/>
        <color rgb="FF000000"/>
        <rFont val="Arial"/>
        <family val="2"/>
      </rPr>
      <t xml:space="preserve"> La Jefe de la Oficina de Control Discipliario, es quien se encarga personalmente de hacer seguimiento a los mapas de riesgo y corrupción. Por parte de la Oficina de Control Interno, se hizo evaluación al diseño de los controles, de donde específicamente surgió una observación relacionada a la periodicidad de uno de los controles, donde indica "permanente", lo cual no da claridad del cada cuánto se debe realizar seguimiento.
</t>
    </r>
    <r>
      <rPr>
        <b/>
        <sz val="11"/>
        <color rgb="FF000000"/>
        <rFont val="Arial"/>
        <family val="2"/>
      </rPr>
      <t>Información y Comunicación.</t>
    </r>
    <r>
      <rPr>
        <sz val="11"/>
        <color rgb="FF000000"/>
        <rFont val="Arial"/>
        <family val="2"/>
      </rPr>
      <t xml:space="preserve"> La OCDI utiliza los medios de información y comunicación que facilita la entidad, como correo institucional, Orfeo e Isolución, así mismo, emite los informes requeridos por la Oficina Asesora de planeación para efectos de publicaciones en la WEB, en temas relacionados a mapas de riesgos de gestión y corrupción. Por otra parte, utilizan el sistema que se maneja con el Distrito para controlar los procesos disciplinarios de funcionarios y exfuncionarios, donde se mantiene un archivo virtual de los procesos que se adelantan en ésta oficina.
</t>
    </r>
    <r>
      <rPr>
        <b/>
        <sz val="11"/>
        <color rgb="FF000000"/>
        <rFont val="Arial"/>
        <family val="2"/>
      </rPr>
      <t xml:space="preserve">
Actividades de Monitoreo.</t>
    </r>
    <r>
      <rPr>
        <sz val="11"/>
        <color rgb="FF000000"/>
        <rFont val="Arial"/>
        <family val="2"/>
      </rPr>
      <t xml:space="preserve"> Se evidenció el seguimiento oportuno a las acciones generadas desde los mapas de riesgos de gestión y corrupción. </t>
    </r>
  </si>
  <si>
    <t>Como resultado del hallazgo de auditoria, se generó un plan de mejoramiento a todas las dependencias, donde se tenía que dar a conocer las políticas del IDRD, y diferentes lineamientos. La OCDI, generó las acciones pertinentes y dio cumplimiento durante el 2019 a esta actividad.</t>
  </si>
  <si>
    <t>Se dio cumplimiento a las acciones del plan de mejoramiento, dentro de los tiempos estimados. El hallazgo fue cerrado en isolución.</t>
  </si>
  <si>
    <t>Se diseñaron 5 controles para riegos de gestión y 2 para riesgos de corrupción y todos están acordes a las varialbes dispuestas en la guia DAFP.</t>
  </si>
  <si>
    <t>Solo se observa que indicar periodicidad permanente en 1 de los controles no da claridad de mínimo cada cuánto es necesario realizar verificación de expedientes, sin embargo, se evidenció que éste se lleva con cada movimiento de expedientes y se conoce su ubicación en cualquier momento. Es de anotar, que no se evidenció en 2019 extravío de expedientes, por lo que el riesgo no se materializó.</t>
  </si>
  <si>
    <t>Todos los controles son aplicados y efectivos para mitigar los riesgos identificados.</t>
  </si>
  <si>
    <t>Como resultado de la identificación apropiada de los riesgos de corrupción y gestión, y el buen diseño de controles, se determina que éstos son efectivos.  De igual manera, se están aplicando todos.</t>
  </si>
  <si>
    <t>Se hizo una buena identificación de los riesgos, y los controles fueron bien identificados y aplicados por lo que no hubo necesidad de generar acciones correctivas. No se  evidenció materialización de ningún riesgo.</t>
  </si>
  <si>
    <t>% procesos disciplinarios resueltos de fondo
% procesos disciplinarios sin nulidades decretadas
% procesos disciplinarios sin vencimiento de términos</t>
  </si>
  <si>
    <t>Se cuenta con 3 indicadores, de los cuales el porcentaje de procesos disciplinarios resueltos de fondo y porcentaje de procesos disciplinarios sin vencimiento de términos, tuvo un cumplimiento del indicador del 100%. Frente al porcentaje de procesos disciplinarios sin nulidades decretadas, se decretó una nulidad, es decir un cumplimiento del 98%, que disminuye la calificación de los indicadores, aunque no en forma representativa.</t>
  </si>
  <si>
    <t>No se requirió implementar acciones correctivas</t>
  </si>
  <si>
    <t>Revisión de las etapas de identificación del riesgo, valoración de controles y plan de tratamiento del mismo, para el concepto integral de esta gestión.</t>
  </si>
  <si>
    <t>Si el objetivo de la Oficina de Control Discplinario Interno es investigar conductas presuntamente disciplinables e imponer sanciones cuando haya lugar, tanto a servidores como a ex-servidores públicos de la entidad, con el fin de que éstos cumplan con sus deberes y funciones; contar con controles y seguimiento a los procesos disciplinarios recibidos, que además se eviten nulidades  y vencimiento de términos, resulta útil para el desarrollo de a gestión de la oficina.</t>
  </si>
  <si>
    <t xml:space="preserve">La Oficina de Control Disciplinario Interno recibió 127 comunicaciones de Entes Externos y adicionalmente participaba en 7 respuestas que debían ser consolidadas por otras dependencias.
De éstas comunicaciones, 5 fueron recibidas a finales de diciembre, por lo que se encontraban en tiempos de respuesta y 70 eran netamente informativas, por lo que las que requerían respuesta correspondían a 59 solicitudes. </t>
  </si>
  <si>
    <t>De las 59 solicitudes de entes externos, 16 fueron atendidas extemporáneamente, por lo que un 73% fueron cumplidas con oportunidad.</t>
  </si>
  <si>
    <t>C. CALIFICACIÓN SISTEMA DE CONTROL INTERNO</t>
  </si>
  <si>
    <t>CALIFICACIÓN TOTAL VIGENCIA 2018 (A + B + C)</t>
  </si>
  <si>
    <r>
      <rPr>
        <b/>
        <sz val="11"/>
        <color theme="1"/>
        <rFont val="Arial"/>
        <family val="2"/>
      </rPr>
      <t xml:space="preserve">6. EVALUACIÓN DE LA OFICINA DE CONTROL INTERNO A LA GESTIÓN DE LA DEPENDENCIA: </t>
    </r>
    <r>
      <rPr>
        <sz val="11"/>
        <color theme="1"/>
        <rFont val="Arial"/>
        <family val="2"/>
      </rPr>
      <t xml:space="preserve">
De acuerdo con los resultados de la valoración de las diferentes aspectos considerados la evaluación de la dependencia se vio afectada por: 
</t>
    </r>
    <r>
      <rPr>
        <b/>
        <sz val="11"/>
        <color theme="1"/>
        <rFont val="Arial"/>
        <family val="2"/>
      </rPr>
      <t xml:space="preserve">Plan Operativo - </t>
    </r>
    <r>
      <rPr>
        <sz val="11"/>
        <color theme="1"/>
        <rFont val="Arial"/>
        <family val="2"/>
      </rPr>
      <t xml:space="preserve">El análisis de este aspecto se enfocó en determinar si las acciones propuestas generaron valor agregado y estratégico a la dependencia o, si por el contrario, correspondían a funciones o responsabilidades asignadas a la misma y de ejecución obligatoria. Así las cosas, se observó que 1 de las 3 actividades del plan genera un aporte adicional a la gestión de la Oficina por cuanto está dirigida a mantener actualizado el equipo de trabajo en tematicas propias de la gestión; sin embargo, las 2 restantes corresponde a funciones asignadas en la Resolución IDRD 006 de 2017 y por lo tanto no representan un valor agregado y estratégico a la gestión de la dependencia.
</t>
    </r>
    <r>
      <rPr>
        <b/>
        <sz val="11"/>
        <color theme="1"/>
        <rFont val="Arial"/>
        <family val="2"/>
      </rPr>
      <t xml:space="preserve">Sistema de Control Interno
</t>
    </r>
    <r>
      <rPr>
        <sz val="11"/>
        <color theme="1"/>
        <rFont val="Arial"/>
        <family val="2"/>
      </rPr>
      <t xml:space="preserve">
</t>
    </r>
    <r>
      <rPr>
        <b/>
        <i/>
        <u/>
        <sz val="11"/>
        <color theme="1"/>
        <rFont val="Arial"/>
        <family val="2"/>
      </rPr>
      <t>Gestión de primera línea</t>
    </r>
    <r>
      <rPr>
        <sz val="11"/>
        <color theme="1"/>
        <rFont val="Arial"/>
        <family val="2"/>
      </rPr>
      <t xml:space="preserve"> - Frente a la primera línea de defensa, es la Jefe de la Oficina quien se encarga directamente de hacer los seguimientos a la gestión y a la corrupción, por lo que no delega dicha función en terceros y puede tomar las medidas respectivas de forma oportuna y eficaz.
</t>
    </r>
    <r>
      <rPr>
        <b/>
        <i/>
        <u/>
        <sz val="11"/>
        <color theme="1"/>
        <rFont val="Arial"/>
        <family val="2"/>
      </rPr>
      <t>Plan de mejoramiento Institucional</t>
    </r>
    <r>
      <rPr>
        <i/>
        <sz val="11"/>
        <color theme="1"/>
        <rFont val="Arial"/>
        <family val="2"/>
      </rPr>
      <t xml:space="preserve">. </t>
    </r>
    <r>
      <rPr>
        <sz val="11"/>
        <color theme="1"/>
        <rFont val="Arial"/>
        <family val="2"/>
      </rPr>
      <t xml:space="preserve">Este proceso no contaba con plan de mejoramiento Externo. Respecto al Plan de Mejoramiento Interno, se dio cumplimiento a las acciones, dentro de los tiempos estimados. El hallazgo fue cerrado en Isolución. 
</t>
    </r>
    <r>
      <rPr>
        <b/>
        <i/>
        <u/>
        <sz val="11"/>
        <color theme="1"/>
        <rFont val="Arial"/>
        <family val="2"/>
      </rPr>
      <t>Mapa de riesgos</t>
    </r>
    <r>
      <rPr>
        <i/>
        <sz val="11"/>
        <color theme="1"/>
        <rFont val="Arial"/>
        <family val="2"/>
      </rPr>
      <t xml:space="preserve"> </t>
    </r>
    <r>
      <rPr>
        <sz val="11"/>
        <rFont val="Arial"/>
        <family val="2"/>
      </rPr>
      <t>Se hizo una buena identificación de los riesgos, y los controles fueron bien diseñados y aplicados por lo que no hubo necesidad de generar acciones correctivas. No se  evidenció materialización de ningún riesgo.</t>
    </r>
    <r>
      <rPr>
        <sz val="11"/>
        <color theme="1"/>
        <rFont val="Arial"/>
        <family val="2"/>
      </rPr>
      <t xml:space="preserve">Genera un valor agregado que todos los controles diseñados, cuentan con seguimiento y aplicación por parte de la Jefe de la Oficina.
</t>
    </r>
    <r>
      <rPr>
        <b/>
        <i/>
        <u/>
        <sz val="11"/>
        <color theme="1"/>
        <rFont val="Arial"/>
        <family val="2"/>
      </rPr>
      <t xml:space="preserve">
Indicadores</t>
    </r>
    <r>
      <rPr>
        <sz val="11"/>
        <color theme="1"/>
        <rFont val="Arial"/>
        <family val="2"/>
      </rPr>
      <t xml:space="preserve">  Se cuenta con 3 indicadores, de los cuales el porcentaje de procesos disciplinarios resueltos de fondo y porcentaje de procesos disciplinarios sin vencimiento de términos, tuvo un cumplimiento del indicador del 100%. Frente a porcentaje procesos disciplinarios sin nulidades decretadas, se decretó una nulidad, es decir un cumplimiento del 98%, que disminuye la calificación de los indicadores, sin embargo, no hubo necesidad de crear acciones correctivas.  Los indicadores le aportan información relevante a la oficina, que permite verificar el logro del objetivo de la dependencia.
</t>
    </r>
    <r>
      <rPr>
        <b/>
        <i/>
        <u/>
        <sz val="11"/>
        <color theme="1"/>
        <rFont val="Arial"/>
        <family val="2"/>
      </rPr>
      <t>Indicador Atención Entes de Control Externo</t>
    </r>
    <r>
      <rPr>
        <sz val="11"/>
        <color theme="1"/>
        <rFont val="Arial"/>
        <family val="2"/>
      </rPr>
      <t xml:space="preserve"> Se evidenció extemporaneidad en la emisión de las respuestas a los Entes Externos, sin que la oficina genere un plan de acción para evitar excederse en los plazos estimados de respuesta.</t>
    </r>
  </si>
  <si>
    <r>
      <rPr>
        <b/>
        <sz val="11"/>
        <color rgb="FF000000"/>
        <rFont val="Arial"/>
        <family val="2"/>
      </rPr>
      <t xml:space="preserve">7. RECOMENDACIONES DE MEJORAMIENTO DE LA OFICINA DE CONTROL INTERNO: </t>
    </r>
    <r>
      <rPr>
        <sz val="11"/>
        <color rgb="FF000000"/>
        <rFont val="Arial"/>
        <family val="2"/>
      </rPr>
      <t xml:space="preserve">
Luego de la evaluación general, la Oficina de Control Interno recomienda:
1. Fromular metas del plan operativo que generen valora agregado y estratégico a la gestión de la dependencia, evitando incluir funciones o responsabilidades que le fueron asignadas vía reglamentación.
2. Ajustar los controles de forma tal que se pueda verificar su seguimiento, un término como permanente, no da claridad sobre el momento en que éste se aplica.
3. Identificar las causas de demora en la respuesta a los Entes Externos y generar las medidas pertinentes para emitir las respuestas oportunamente.</t>
    </r>
  </si>
  <si>
    <r>
      <rPr>
        <b/>
        <sz val="11"/>
        <rFont val="Arial"/>
        <family val="2"/>
      </rPr>
      <t>ROSALBA GUZMAN GUZMAN</t>
    </r>
    <r>
      <rPr>
        <sz val="11"/>
        <rFont val="Arial"/>
        <family val="2"/>
      </rPr>
      <t xml:space="preserve">
Jefe Oficina de Control Interno
Este documento (para efecto de publicación) es una copia del original, el cual reposa en la Oficina de Control Interno y obra con las firmas correspondientes; puede ser solicitado en la Oficina de Control Interno del IDRD. 
ORFEO – Rad 069933 del 31/01/2020</t>
    </r>
  </si>
  <si>
    <r>
      <rPr>
        <b/>
        <sz val="11"/>
        <rFont val="Arial"/>
        <family val="2"/>
      </rPr>
      <t>ROSALBA GUZMAN GUZMAN</t>
    </r>
    <r>
      <rPr>
        <sz val="11"/>
        <rFont val="Arial"/>
        <family val="2"/>
      </rPr>
      <t xml:space="preserve">
Jefe Oficina de Control Interno
Este documento (para efecto de publicación) es una copia del original, el cual reposa en la Oficina de Control Interno y obra con las firmas correspondientes; puede ser solicitado en la Oficina de Control Interno del IDRD. 
ORFEO – Rad:  069923 del 31/01/2020</t>
    </r>
  </si>
  <si>
    <r>
      <rPr>
        <b/>
        <sz val="11"/>
        <color rgb="FF000000"/>
        <rFont val="Arial"/>
        <family val="2"/>
      </rPr>
      <t xml:space="preserve">7. RECOMENDACIONES DE MEJORAMIENTO DE LA OFICINA DE CONTROL INTERNO: </t>
    </r>
    <r>
      <rPr>
        <sz val="11"/>
        <color rgb="FF000000"/>
        <rFont val="Arial"/>
        <family val="2"/>
      </rPr>
      <t xml:space="preserve">
1. Continuar con las acciones del plan operativo a fin de seguir concientizando a los funcionarios del IDRD, de los asuntos que gestiona la Oficina de Control Interno y sus roles, especialmente frente a MIPG y líneas de defensa. 
2. Diseñar estrategias que permitan dar cumplimiento al Plan Anual de Auditoria, dentro de los tiempos estimados.
3. Gestionar nuevas acciones frente a aquellas que no fueron efectivas.</t>
    </r>
  </si>
  <si>
    <r>
      <rPr>
        <b/>
        <sz val="11"/>
        <color theme="1"/>
        <rFont val="Arial"/>
        <family val="2"/>
      </rPr>
      <t>6. EVALUACIÓN DE LA OFICINA DE CONTROL INTERNO A LA GESTIÓN DE LA DEPENDENCIA:</t>
    </r>
    <r>
      <rPr>
        <sz val="11"/>
        <color theme="1"/>
        <rFont val="Arial"/>
        <family val="2"/>
      </rPr>
      <t xml:space="preserve">
De acuerdo con los resultados de la valoración de las diferentes aspectos considerados la evaluación de la dependencia se vio afectada por:
</t>
    </r>
    <r>
      <rPr>
        <b/>
        <sz val="11"/>
        <color theme="1"/>
        <rFont val="Arial"/>
        <family val="2"/>
      </rPr>
      <t xml:space="preserve">Plan Operativo: </t>
    </r>
    <r>
      <rPr>
        <sz val="11"/>
        <color theme="1"/>
        <rFont val="Arial"/>
        <family val="2"/>
      </rPr>
      <t xml:space="preserve">El análisis de este aspecto se enfocó en determinar si las acciones propuestas generaron valor agregado y estratégico a la dependencia o, si por el contrario, correspondían a funciones o responsabilidades asignadas a la misma y de ejecución obligatoria. Así las cosas, se observó que las actividades ejecutadas generaron valor agregado teniendo en cuenta la  población objeto que impactó con cada una de ellas.
</t>
    </r>
    <r>
      <rPr>
        <b/>
        <sz val="11"/>
        <color theme="1"/>
        <rFont val="Arial"/>
        <family val="2"/>
      </rPr>
      <t xml:space="preserve">Sistema de Control Interno
</t>
    </r>
    <r>
      <rPr>
        <b/>
        <i/>
        <sz val="11"/>
        <color theme="1"/>
        <rFont val="Arial"/>
        <family val="2"/>
      </rPr>
      <t>Gestión de primera línea</t>
    </r>
    <r>
      <rPr>
        <sz val="11"/>
        <color theme="1"/>
        <rFont val="Arial"/>
        <family val="2"/>
      </rPr>
      <t xml:space="preserve"> – De las variables que aplican a esta dependencia de acuerdo con el anexo 6 de la Política de Control Interno, no se ha implementado 1 y otra no fue efectiva relacionada con los controles para administrar el riesgo de generación de productos sin la oportunidad requerida.
</t>
    </r>
    <r>
      <rPr>
        <b/>
        <i/>
        <sz val="11"/>
        <color theme="1"/>
        <rFont val="Arial"/>
        <family val="2"/>
      </rPr>
      <t>Plan de mejoramiento Institucional</t>
    </r>
    <r>
      <rPr>
        <sz val="11"/>
        <color theme="1"/>
        <rFont val="Arial"/>
        <family val="2"/>
      </rPr>
      <t xml:space="preserve">. En la Oficina de Control Interno, se contaba con 3 acciones para plan de mejoramiento Externo y con 1 Interno. De dichas acciones, 2 se encuentran programadas para culminar en 2020 dado que se depende de la aprobación del Plan Anual de Auditorias 2020 y la formulación de la nueva plataforma estratégica del IDRD a partir del Plan Distrital de Desarrollo 2020-2023. 
</t>
    </r>
    <r>
      <rPr>
        <b/>
        <i/>
        <sz val="11"/>
        <color theme="1"/>
        <rFont val="Arial"/>
        <family val="2"/>
      </rPr>
      <t>Mapa de riesgos</t>
    </r>
    <r>
      <rPr>
        <sz val="11"/>
        <color theme="1"/>
        <rFont val="Arial"/>
        <family val="2"/>
      </rPr>
      <t xml:space="preserve">  Uno de los riesgos administrados se materializó en el periodo, el cual se relaciona con la oportunidad en la entrega de productos a cargo de la oficina. 
</t>
    </r>
    <r>
      <rPr>
        <b/>
        <i/>
        <sz val="11"/>
        <color theme="1"/>
        <rFont val="Arial"/>
        <family val="2"/>
      </rPr>
      <t>Indicadores</t>
    </r>
    <r>
      <rPr>
        <sz val="11"/>
        <color theme="1"/>
        <rFont val="Arial"/>
        <family val="2"/>
      </rPr>
      <t xml:space="preserve">.  Se evidenció que el seguimiento realizado a algunas acciones de mejoramiento interno no fue reportado en Isolución, lo que afectó el registro de cumplimiento de la meta definida para el mismo. Así mismo, se presentó el retraso en la terminación de algunas auditorias internas y evaluaciones, que se refleja en la demora en la expedición de los informes preliminares y en la demora del Informe de gestión de las líneas de defensa.
</t>
    </r>
    <r>
      <rPr>
        <b/>
        <i/>
        <sz val="11"/>
        <color theme="1"/>
        <rFont val="Arial"/>
        <family val="2"/>
      </rPr>
      <t>Indicador Atención Entes de Control Externo</t>
    </r>
    <r>
      <rPr>
        <sz val="11"/>
        <color theme="1"/>
        <rFont val="Arial"/>
        <family val="2"/>
      </rPr>
      <t xml:space="preserve"> - La Oficina de Control Interno recibió 25 requerimientos de Entes Externos, reflejando una buena gestión frente a la atención de las mismas, sin embargo, 2 fueron atendidas extemporáneamente, por lo que baja la calificación. </t>
    </r>
  </si>
  <si>
    <t>Se presentó oportunidad del 92% en la atención a las solicitudes realizadas por Entes Externos</t>
  </si>
  <si>
    <t xml:space="preserve">La Oficina de Control Interno recibió 50 comunicaciones de Entes Externos, de las cuales  24 eran netamente informativas, 1 llegó el 24 de diciembre, quedando por atender 25 solicitudes.
De éstas solicitudes: 2 fueron atendidas extemporáneamente. </t>
  </si>
  <si>
    <t>La medición fue bien planeada y genera resultados bastante acertados que permiten la toma de acciones, frente a desviaciones.</t>
  </si>
  <si>
    <t>Los indicadores están bien diseñados, lo que permite una buena medición</t>
  </si>
  <si>
    <t>La acción correctiva se implementó</t>
  </si>
  <si>
    <t>Teniendo en cuenta los resultados del indicador "Porcentaje de acciones de mejoramiento interno con seguimiento efectuado" para el tercer trimestre 2019 se propuso 1 acción correctiva</t>
  </si>
  <si>
    <t>El cumplimiento de la meta de este indicador se vio afectada por la no oportunidad en la entrega de la “Evaluación de la Gestión 1a y 2da línea de defensa 2019, en el marco de MIPG”.</t>
  </si>
  <si>
    <t>Porcentaje de informes presentados por la tercera línea de defensa dentro de los tiempos programado</t>
  </si>
  <si>
    <t>Durante el 2019 no se registró en Isolución el seguimiento realizado al 100% de las acciones de mejoramiento interno, por lo que este indicador no cumple con la meta propuesta.</t>
  </si>
  <si>
    <t xml:space="preserve">Porcentaje de acciones de mejoramiento interno con seguimiento efectuado. </t>
  </si>
  <si>
    <t>Se evidencia un cumplimiento del 100% para este indicador, donde la OCI realizó seguimiento al plan de mejoramiento Externo y reportó oportunamente la gestión del mismo.</t>
  </si>
  <si>
    <t>Porcentaje de acciones de mejoramiento externo con seguimiento efectuado</t>
  </si>
  <si>
    <t>Los resultados de este indicador arrojan un promedio en el cumplimiento de la meta del 84%; sin embargo, es importante mencionar que este indicador fue replanteado en el segundo trimestre de 2019 vinculando su medición a la generación del informe preliminar de auditoría por cuanto el tiempo para la expedición del informe final estaba sujeto a la gestión de los líderes de los procesos o asuntos auditados lo que conllevó a que se generaran extemporáneamente estos informes.</t>
  </si>
  <si>
    <t>Índice de eficacia de auditorías internas de control interno</t>
  </si>
  <si>
    <t>Con base en lo anterior, el hecho de que se materializara el riesgo relacionado con la oportunidad en la entrega de los informes de Auditoria, requirió que se evaluara nuevamente éste y se ajustara.</t>
  </si>
  <si>
    <r>
      <t>Se materializó el riesgo que contempla que "</t>
    </r>
    <r>
      <rPr>
        <i/>
        <sz val="11"/>
        <color rgb="FF000000"/>
        <rFont val="Arial"/>
        <family val="2"/>
      </rPr>
      <t xml:space="preserve">Los productos a cargo de la Oficina de Control Interno no se elaboren y entreguen de acuerdo con los requisitos legales vigentes, oportunidad y criterios definidos", </t>
    </r>
    <r>
      <rPr>
        <sz val="11"/>
        <color rgb="FF000000"/>
        <rFont val="Arial"/>
        <family val="2"/>
      </rPr>
      <t xml:space="preserve">debido a que algunos informes preliminares de auditoría no se remitieron a los auditados de acuerdo con el cronograma previsto. </t>
    </r>
  </si>
  <si>
    <t>La Oficina de Control Interno cuenta con 2 riesgos de gestión con 5 controles y con 1 riesgo de corrupción con 4 controles. Los 9 controles se encuentran acorde a las variables dispuestas por el DAFP.</t>
  </si>
  <si>
    <t>Proporción de las variables que se cumplen de acuerdo a la guía del DAFP (No. De controles cuyo diseño se adecúa a los lineamientos del DAFP/ total de controles identificados por la dependencia para gestionar los riesgos)</t>
  </si>
  <si>
    <t>ANÁLISIS DE RESULTADOS</t>
  </si>
  <si>
    <t>Se modificó el formato de Plan de Auditoría, para incluir un campo específico en que se definan las fechas extremas del periodo que será auditado, con lo que se cierra la actividad con eficacia.</t>
  </si>
  <si>
    <t>En Auditoría ICONTEC 
La entidad no definió el período sobre el cual se auditaría el proceso de Gestión de Recursos Físicos, realizada entre los meses de mayo y junio de 2019. (GUIA DE AUDITORIA PARA ENTIDADES PUBLICAS la cual define la obligatoriedad de determinar los límites a las auditorías realizadas por Control Interno)</t>
  </si>
  <si>
    <t>El proceso Control, Evaluación y Seguimiento se sometió a consideración del CICCI como uno de los asuntos identificados para ser incluidos en el Plan Anual de Auditoría; sin embargo, teniendo en cuenta los recursos de personal asignados a esta labor, este proceso no fue priorizado para ser auditado en 2020. 
Esta acción no se incluye para la evaluación del plan de mejoramiento, toda vez que su ejecución fue prevista para 2020.</t>
  </si>
  <si>
    <t>En Auditoría ICONTEC 
El proceso del Control, Evaluación y Seguimiento no fue auditado, conforme a lo establecido en el plan anual de auditorías de Control Interno Vigencia 2018. (Cronograma establecido por el proceso de Control Interno para la vigencia 2018)</t>
  </si>
  <si>
    <t>Se subsanó la documentación y se procedió al cierre de la acción por parte de la Oficina Asesora de Planeación</t>
  </si>
  <si>
    <t xml:space="preserve">En auditoría Interna del SIG 
Respecto a la verificación de los requisitos de competencia para un contratista de la OCI, donde no se evidencia que cumpla con la experiencia. </t>
  </si>
  <si>
    <t>Para atender este hallazgo, se solicitó a Planeación capacitar respecto de la Plataforma Estratégica del IDRD, así como sobre la metodología para la formulación de planes y programas, coordinando con dicha dependencia que esta acción se realizará en el segundo semestre de 2020 una vez se formule la nueva plataforma armonizada con el Plan Distrital de Desarrollo 2020-2023. 
Dado que la acción está sujeta a la formulación de la nueva plataforma estratégica, no se pondera para esta evaluación.</t>
  </si>
  <si>
    <t>En Auditoria de Control Interno: Se generó un hallazgo a la Oficina de Control Interno, donde se tenía que dar a conocer las políticas del IDRD y los diferentes lineamientos estratégicos.</t>
  </si>
  <si>
    <t xml:space="preserve">De las variables que aplican a la Oficina de Control Interno como primera línea de defensa, no se implementaron procesos para identificar, disuadir y detectar fraudes en el desarrollo de sus responsabilidades. 
De otra parte, los controles identificados para mitigar el riesgo de extemporaneidad en la generación de productos a cargo de la dependencia, no fueron efectivos ya que se presentaron algunos informes de auditoría y se realizó seguimiento a algunas acciones de mejoramiento, con posterioridad a la fecha programada. </t>
  </si>
  <si>
    <t xml:space="preserve">La evaluación de Primera Línea de Defensa se realizó a partir de 22 variables establecidas por el Departamento Administrativo de la Función Pública en el anexo No. 6 de la política de Control Interno de MIPG para un nivel avanzado de la implementación del Modelo Estándar de Control Interno. </t>
  </si>
  <si>
    <t>B. CALIFICACIÓN PLAN OPERATIVO</t>
  </si>
  <si>
    <t xml:space="preserve">Se realizaron 3 actividades dirigidas a los funcionarios y contratistas de la Oficina de Control Interno, donde se dieron a conocer temas relativos al desarrollo de las funciones de la dependencia. Esta actividad, genera valor agregado en la medida en que se aprovecha la experticia y conocimiento de los integrantes del Equipo OCI abordando temas que repercuten en la mejora de la ejecución de las labores de la oficina. </t>
  </si>
  <si>
    <t>Fortalecer las competencias del equipo de trabajo de la Oficina de Control Interno</t>
  </si>
  <si>
    <t>Con el fin de generar valor agregado a la gestión de la dependencia, se realizó capacitaciones sobre temas del SCI y MIPG dirigidas a funcionarios que usualmente no participan en capacitaciones por cuanto desarrollan sus actividades fuera de la sede administrativa, tales como el personal de Ciclovía y Administradores y Auxiliares de Parques.
Por otra parte se realizó una capacitación abierta a toda la Comunidad IDRD con apoyo de la ESAP, para que se tuviera la oportunidad de participar y conocer los temas relacionados a MIPG, de la cual se recibió la certificación.</t>
  </si>
  <si>
    <t>Realizar jornadas de fundamentación y/o actualización a la comunidad IDRD sobre el Sistema de Control Interno</t>
  </si>
  <si>
    <t>Se realizó la publicación de boletines que permitieron llegar a la comunidad IDRD en general. Se utilizaron para este fin los medios institucionales como su transmisión a través del Correo Institucional, fondo de pantalla de Orfeo y de los computadores del Instituto. 
Parcialmente se aportó valor estratégico a la dependencia, en la medida en que las temáticas abordadas correspondieron a temas de actualidad frente al Sistema de Control Interno  de tal forma que, no solo se buscó fomentar la cultura del control sino brindar contenidos novedosos y de interés para los colaboradores de la entidad.</t>
  </si>
  <si>
    <t>Generar actividades de fomento a la cultura del autocontrol.</t>
  </si>
  <si>
    <r>
      <t>3. OBJETIVOS INSTITUCIONALES RELACIONADOS CON LA DEPENDENCIA:
Objetivo Estratégico 4.</t>
    </r>
    <r>
      <rPr>
        <sz val="11"/>
        <color rgb="FF000000"/>
        <rFont val="Arial"/>
        <family val="2"/>
      </rPr>
      <t xml:space="preserve"> Fortalecer la eficiencia administrativa como eje del desarrollo de la Entidad.
</t>
    </r>
    <r>
      <rPr>
        <b/>
        <sz val="11"/>
        <color rgb="FF000000"/>
        <rFont val="Arial"/>
        <family val="2"/>
      </rPr>
      <t>Caracterización del proceso:</t>
    </r>
    <r>
      <rPr>
        <sz val="11"/>
        <color rgb="FF000000"/>
        <rFont val="Arial"/>
        <family val="2"/>
      </rPr>
      <t xml:space="preserve"> Evaluar los controles y la gestión de la entidad con el fin de identificar e implementar acciones de mejora, en pro de la sostenibilidad del Sistema de Control Interno.</t>
    </r>
  </si>
  <si>
    <r>
      <t xml:space="preserve">2. DEPENDENCIA A EVALUAR:   </t>
    </r>
    <r>
      <rPr>
        <sz val="11"/>
        <color rgb="FF000000"/>
        <rFont val="Arial"/>
        <family val="2"/>
      </rPr>
      <t>Oficina de Control Interno</t>
    </r>
  </si>
  <si>
    <r>
      <rPr>
        <b/>
        <sz val="11"/>
        <rFont val="Arial"/>
        <family val="2"/>
      </rPr>
      <t>ROSALBA GUZMAN GUZMAN</t>
    </r>
    <r>
      <rPr>
        <sz val="11"/>
        <rFont val="Arial"/>
        <family val="2"/>
      </rPr>
      <t xml:space="preserve">
Jefe Oficina de Control Interno
Este documento (para efecto de publicación) es una copia del original, el cual reposa en la Oficina de Control Interno y obra con las firmas correspondientes; puede ser solicitado en la Oficina de Control Interno del IDRD. </t>
    </r>
  </si>
  <si>
    <r>
      <t xml:space="preserve">2. DEPENDENCIA A EVALUAR:   </t>
    </r>
    <r>
      <rPr>
        <sz val="11"/>
        <rFont val="Arial"/>
        <family val="2"/>
      </rPr>
      <t>SUBDIRECCIÓN ADMINISTRATIVA Y FINANCIERA</t>
    </r>
  </si>
  <si>
    <r>
      <t xml:space="preserve">3. OBJETIVOS INSTITUCIONALES RELACIONADOS CON LA DEPENDENCIA:
Objetivo Estratégico 4: </t>
    </r>
    <r>
      <rPr>
        <sz val="11"/>
        <color rgb="FF000000"/>
        <rFont val="Arial"/>
        <family val="2"/>
      </rPr>
      <t xml:space="preserve">Fortalecer la eficiencia administrativa como eje del desarrollo de la Entidad
</t>
    </r>
    <r>
      <rPr>
        <b/>
        <sz val="11"/>
        <color rgb="FF000000"/>
        <rFont val="Arial"/>
        <family val="2"/>
      </rPr>
      <t xml:space="preserve">Objetivo del Proceso: </t>
    </r>
    <r>
      <rPr>
        <sz val="11"/>
        <color rgb="FF000000"/>
        <rFont val="Arial"/>
        <family val="2"/>
      </rPr>
      <t>Administrar los recursos financieros asignados y realizar los respectivos registros, para el cumplimiento de las funciones de la entidad y pago de sus obligaciones con terceros.</t>
    </r>
  </si>
  <si>
    <r>
      <t xml:space="preserve">4. PROYECTO DE INVERSIÓN: </t>
    </r>
    <r>
      <rPr>
        <sz val="11"/>
        <color rgb="FF000000"/>
        <rFont val="Arial"/>
        <family val="2"/>
      </rPr>
      <t>Esta dependencia contribuye al cumplimiento de los proyectos 1148, 1155 y 1200</t>
    </r>
    <r>
      <rPr>
        <b/>
        <sz val="11"/>
        <color rgb="FF000000"/>
        <rFont val="Arial"/>
        <family val="2"/>
      </rPr>
      <t xml:space="preserve">
1148-FORTALECIMIENTO DE LA GESTIÓN INSTITUCIONAL DE CARA A LA CIUDADANIA: </t>
    </r>
    <r>
      <rPr>
        <sz val="11"/>
        <color rgb="FF000000"/>
        <rFont val="Arial"/>
        <family val="2"/>
      </rPr>
      <t>Mejorar la capacidad administrativa, operativa y técnica   del Instituto Distrital de Recreación y Deporte con el fin de lograr el fortalecimiento de la gestión institucional y de la prestación de los servicios    a   los   ciudadanos en   términos de probidad, transparencia, calidad y satisfacción social.
Sostenibilidad y mejoramiento del 90% del Sistema Integrado de Gestión.
1. Desarrollar 3 acciones para el mejoramiento del acceso a la información de cara a la ciudadanía.
2. Administrar, organizar y custodiar el 100% del proceso de archivo y correspondencia del IDRD
3. Suministrar el 100% de los apoyos requeridos para el desarrollo de las actividades del proyecto
4. Realizar el 100% de los análisis técnicos, administrativos, jurídicos y financieros de las propuestas presentadas de APP al IDRD
5. Gestionar el 100% del plan de adecuación y sostenibilidad SIGD-MIPG
6. Pagar 100 % de compromisos de vigencias anteriores fenecidas</t>
    </r>
    <r>
      <rPr>
        <b/>
        <sz val="11"/>
        <color rgb="FF000000"/>
        <rFont val="Arial"/>
        <family val="2"/>
      </rPr>
      <t xml:space="preserve">
1155. MODERNIZACIÓN INSTITUCIONAL: </t>
    </r>
    <r>
      <rPr>
        <sz val="11"/>
        <color rgb="FF000000"/>
        <rFont val="Arial"/>
        <family val="2"/>
      </rPr>
      <t xml:space="preserve">Adelantar actividades de transformación institucional que permitan la modernización en la estructura física y administrativa del IDRD. 
1. Realizar 1 estudio de la estructura organizacional del IDRD.
2. Realizar el 100% de los mantenimientos de la infraestructura del IDRD, así como la adquisición de bienes y equipos que permitan una adecuada gestión institucional
3. Realizar 1 estudio, diseño y construcción de la bodega de archivo central y sede Administrativa.
4. Pagar 100 % de compromisos de vigencias anteriores fenecidas
</t>
    </r>
    <r>
      <rPr>
        <b/>
        <sz val="11"/>
        <color rgb="FF000000"/>
        <rFont val="Arial"/>
        <family val="2"/>
      </rPr>
      <t xml:space="preserve">
1200. MEJORAMIENTO DE LAS TECNOLOGÍAS DE INFORMACIÓN ORIENTADO A LA EFICIENCIA:</t>
    </r>
    <r>
      <rPr>
        <sz val="11"/>
        <color rgb="FF000000"/>
        <rFont val="Arial"/>
        <family val="2"/>
      </rPr>
      <t xml:space="preserve"> Fortalecer la infraestructura tecnológica y los sistemas de información del IDRD, mediante la adopción de soluciones técnicas y tecnológicas a fin de promover una gestión orientada a la eficiencia administrativa
1. Realizar 3 mejoramientos de la infraestructura tecnológica del Instituto.
2. Realizar el 100% de la implementación, interoperabilidad y uso de los sistemas de información del IDRD</t>
    </r>
  </si>
  <si>
    <t>PROGRAMADO</t>
  </si>
  <si>
    <t>EJECUTADO</t>
  </si>
  <si>
    <r>
      <t xml:space="preserve">Para el Proyecto </t>
    </r>
    <r>
      <rPr>
        <b/>
        <sz val="11"/>
        <color rgb="FF000000"/>
        <rFont val="Arial"/>
        <family val="2"/>
      </rPr>
      <t xml:space="preserve">1148 FORTALECIMIENTO DE LA GESTIÓN INSTITUCIONAL DE CARA A LA CIUDADANIA
</t>
    </r>
    <r>
      <rPr>
        <sz val="11"/>
        <color rgb="FF000000"/>
        <rFont val="Arial"/>
        <family val="2"/>
      </rPr>
      <t xml:space="preserve">
1. Desarrollar 3 acciones para el mejoramiento del acceso a la información de cara a la ciudadanía. Esta meta tuvo un cumplimiento del 100% en magnitud y del 93,8% en presupuesto.</t>
    </r>
  </si>
  <si>
    <t>La meta tiene un cumplimiento en magnitud del 100% y en presupuesto del 93,8%, por lo que la ejecución en las dos variables alcanzó el 97%. 
La falta de ejecución de los compromisos se refleja en el valor de las reservas que quedaron para la vigencia 2020 por valor de $3,068 millones para el proyecto 1148 equivalente al 18,37%; $106 millones del proyecto 1155, el 11,01% y $738 millones, el 26,67%.</t>
  </si>
  <si>
    <t>2. Administrar, organizar y custodiar el 100 % del Proceso de Archivo y Correspondencia del Idrd</t>
  </si>
  <si>
    <t>La meta tiene un cumplimiento en magnitud del 100% y en presupuesto del 86,23%, por lo que la ejecución en las dos variables alcanzó el 93%</t>
  </si>
  <si>
    <t>3. Suministrar el 100 % de los apoyos requeridos para el desarrollo de las actividades del proyecto.</t>
  </si>
  <si>
    <t>La meta tiene un cumplimiento del 100% en magnitud y 90,26% en presupuesto, por lo que la ejecución en las dos variables alcanzó el 95%</t>
  </si>
  <si>
    <t>4. Realizar el 100 % de los análisis técnicos, Administrativos, Jurídicos y Financieros de las propuestas presentadas de APP al IDRD.</t>
  </si>
  <si>
    <t>La meta tiene un cumplimiento del 100% en magnitud y un 35.99%  en presupuesto, por lo que la ejecución en las dos variables alcanzó el 68%</t>
  </si>
  <si>
    <t xml:space="preserve">5. Gestionar El 100 % del plan de adecuación y Sostenibilidad Sigd-Mipg. </t>
  </si>
  <si>
    <t>La meta tiene un cumplimiento del 100% en magnitud y 86,84% en ejecución del presupuesto, por lo que la ejecución en las dos variables alcanzó el 93%</t>
  </si>
  <si>
    <t>6. Pagar el 100 % de los compromisos de vigencias anteriores fenecidas.</t>
  </si>
  <si>
    <t>La meta tiene cumplimiento del 100% en magnitud y ejecución presupuestal, por lo que la ejecución en las dos variables alcanzó el 100%</t>
  </si>
  <si>
    <r>
      <t>Para el Proyecto</t>
    </r>
    <r>
      <rPr>
        <b/>
        <sz val="11"/>
        <color rgb="FF000000"/>
        <rFont val="Arial"/>
        <family val="2"/>
      </rPr>
      <t xml:space="preserve"> 1155 MODERNIZACIÓN INSTITUCIONAL</t>
    </r>
    <r>
      <rPr>
        <sz val="11"/>
        <color rgb="FF000000"/>
        <rFont val="Arial"/>
        <family val="2"/>
      </rPr>
      <t xml:space="preserve">.
1. Realizar 1 estudio de la estructura organizacional del Idrd. </t>
    </r>
  </si>
  <si>
    <t>La meta en magnitud y presupuesto se cumplió desde 2016.</t>
  </si>
  <si>
    <t>2. Realizar el 100 % de los mantenimientos de la infraestructura del Idrd así como la adquisición de bienes y equipos que permitan una adecuada gestión institucional.</t>
  </si>
  <si>
    <t>La meta fue cumplida en magnitud en el 100% y en presupuesto en el 80.84%, por lo que la ejecución en las dos variables alcanzó el 90%</t>
  </si>
  <si>
    <t>3. Realizar 1 estudio, diseño y construcción de la bodega de archivo central y sede administrativa.</t>
  </si>
  <si>
    <r>
      <t xml:space="preserve">Para el proyecto </t>
    </r>
    <r>
      <rPr>
        <b/>
        <sz val="11"/>
        <color rgb="FF000000"/>
        <rFont val="Arial"/>
        <family val="2"/>
      </rPr>
      <t xml:space="preserve">1200 - MEJORAMIENTO DE LAS TECNOLOGÍAS DE LA INFORMACIÓN ORIENTADO A LA EFICIENCIA. 
</t>
    </r>
    <r>
      <rPr>
        <sz val="11"/>
        <color rgb="FF000000"/>
        <rFont val="Arial"/>
        <family val="2"/>
      </rPr>
      <t xml:space="preserve">
1. Realizar 3 Mejoramientos de la infraestructura tecnológica del Instituto.</t>
    </r>
  </si>
  <si>
    <t>La meta tiene un cumplimiento del 100% en magnitud y del 99,58% en ejecución presupuestal, por lo que la ejecución en las dos variables alcanzó el 100%</t>
  </si>
  <si>
    <t xml:space="preserve">2. Realizar El 100 % de la implementación, interoperabilidad y uso de los sistemas de información del Idrd. </t>
  </si>
  <si>
    <t>La meta tiene un cumplimiento del 100% en magnitud y del 99,94% en ejecución presupuestal, por lo que la ejecución en las dos variables alcanzó el 100%</t>
  </si>
  <si>
    <t>FINANCIERA</t>
  </si>
  <si>
    <r>
      <rPr>
        <b/>
        <sz val="11"/>
        <color rgb="FF000000"/>
        <rFont val="Arial"/>
        <family val="2"/>
      </rPr>
      <t>FINANCIERA
Actividad:</t>
    </r>
    <r>
      <rPr>
        <sz val="11"/>
        <color rgb="FF000000"/>
        <rFont val="Arial"/>
        <family val="2"/>
      </rPr>
      <t xml:space="preserve"> Poner en funcionamiento el nuevo software de la Secretaría de Hacienda Distrital.
</t>
    </r>
    <r>
      <rPr>
        <b/>
        <sz val="11"/>
        <color rgb="FF000000"/>
        <rFont val="Arial"/>
        <family val="2"/>
      </rPr>
      <t>Meta</t>
    </r>
    <r>
      <rPr>
        <sz val="11"/>
        <color rgb="FF000000"/>
        <rFont val="Arial"/>
        <family val="2"/>
      </rPr>
      <t>: Implementar nuevo software de Secretaría de Hacienda funcionando en concordancia con el software financiero de la entidad.</t>
    </r>
  </si>
  <si>
    <t>Esta acción genera valor a la dependencia una vez se implemente, pero no se evidencia el cumplimiento de la misma.</t>
  </si>
  <si>
    <r>
      <rPr>
        <b/>
        <sz val="11"/>
        <color rgb="FF000000"/>
        <rFont val="Arial"/>
        <family val="2"/>
      </rPr>
      <t>FINANCIERA</t>
    </r>
    <r>
      <rPr>
        <sz val="11"/>
        <color rgb="FF000000"/>
        <rFont val="Arial"/>
        <family val="2"/>
      </rPr>
      <t xml:space="preserve">
</t>
    </r>
    <r>
      <rPr>
        <b/>
        <sz val="11"/>
        <color rgb="FF000000"/>
        <rFont val="Arial"/>
        <family val="2"/>
      </rPr>
      <t>Actividad:</t>
    </r>
    <r>
      <rPr>
        <sz val="11"/>
        <color rgb="FF000000"/>
        <rFont val="Arial"/>
        <family val="2"/>
      </rPr>
      <t xml:space="preserve"> Realizar conciliaciones bancarias electrónicas de 8 cuentas 
</t>
    </r>
    <r>
      <rPr>
        <b/>
        <sz val="11"/>
        <color rgb="FF000000"/>
        <rFont val="Arial"/>
        <family val="2"/>
      </rPr>
      <t>Meta</t>
    </r>
    <r>
      <rPr>
        <sz val="11"/>
        <color rgb="FF000000"/>
        <rFont val="Arial"/>
        <family val="2"/>
      </rPr>
      <t xml:space="preserve"> Realizar conciliaciones bancarias electrónicas de 8 cuentas bancarias con estructura parametrizable</t>
    </r>
  </si>
  <si>
    <t>Se implementó exitosamente el proceso de conciliación electrónica para 4 cuentas las cuentas del banco Davivienda terminadas en
**78, **36, **11 y **27, actividad que genera valor estratégico al disminuir el error humano.</t>
  </si>
  <si>
    <r>
      <rPr>
        <b/>
        <sz val="11"/>
        <color rgb="FF000000"/>
        <rFont val="Arial"/>
        <family val="2"/>
      </rPr>
      <t>FINANCIERA</t>
    </r>
    <r>
      <rPr>
        <sz val="11"/>
        <color rgb="FF000000"/>
        <rFont val="Arial"/>
        <family val="2"/>
      </rPr>
      <t xml:space="preserve">
</t>
    </r>
    <r>
      <rPr>
        <b/>
        <sz val="11"/>
        <color rgb="FF000000"/>
        <rFont val="Arial"/>
        <family val="2"/>
      </rPr>
      <t>Actividad:</t>
    </r>
    <r>
      <rPr>
        <sz val="11"/>
        <color rgb="FF000000"/>
        <rFont val="Arial"/>
        <family val="2"/>
      </rPr>
      <t xml:space="preserve"> Implementación del módulo de cartera para el registro de las cuentas por cobrar de la entidad y la conciliación con el área de contabilidad
</t>
    </r>
    <r>
      <rPr>
        <b/>
        <sz val="11"/>
        <color rgb="FF000000"/>
        <rFont val="Arial"/>
        <family val="2"/>
      </rPr>
      <t>Meta:</t>
    </r>
    <r>
      <rPr>
        <sz val="11"/>
        <color rgb="FF000000"/>
        <rFont val="Arial"/>
        <family val="2"/>
      </rPr>
      <t xml:space="preserve"> Implementar el módulo y realizar capacitaciones a los funcionarios y contratistas del Área de Tesorería</t>
    </r>
  </si>
  <si>
    <r>
      <rPr>
        <b/>
        <sz val="11"/>
        <color rgb="FF000000"/>
        <rFont val="Arial"/>
        <family val="2"/>
      </rPr>
      <t>ALMACEN</t>
    </r>
    <r>
      <rPr>
        <sz val="11"/>
        <color rgb="FF000000"/>
        <rFont val="Arial"/>
        <family val="2"/>
      </rPr>
      <t xml:space="preserve">: 
</t>
    </r>
    <r>
      <rPr>
        <b/>
        <sz val="11"/>
        <color rgb="FF000000"/>
        <rFont val="Arial"/>
        <family val="2"/>
      </rPr>
      <t>Actividad:</t>
    </r>
    <r>
      <rPr>
        <sz val="11"/>
        <color rgb="FF000000"/>
        <rFont val="Arial"/>
        <family val="2"/>
      </rPr>
      <t xml:space="preserve"> Realizar Toma Física de Inventarios Activos Fijos de la Entidad.
</t>
    </r>
    <r>
      <rPr>
        <b/>
        <sz val="11"/>
        <color rgb="FF000000"/>
        <rFont val="Arial"/>
        <family val="2"/>
      </rPr>
      <t>Meta:</t>
    </r>
    <r>
      <rPr>
        <sz val="11"/>
        <color rgb="FF000000"/>
        <rFont val="Arial"/>
        <family val="2"/>
      </rPr>
      <t xml:space="preserve"> Llevar a cabo al menos una Toma Física de inventarios en el año</t>
    </r>
  </si>
  <si>
    <t>Esta actividad no genera valor agregado estratégico a la dependencia por cuanto corresponde a una función legal.</t>
  </si>
  <si>
    <r>
      <rPr>
        <b/>
        <sz val="11"/>
        <rFont val="Arial"/>
        <family val="2"/>
      </rPr>
      <t>ALMACEN
Actividad:</t>
    </r>
    <r>
      <rPr>
        <sz val="11"/>
        <rFont val="Arial"/>
        <family val="2"/>
      </rPr>
      <t xml:space="preserve"> Realizar verificación aleatoria de inventarios a cargo de los servidores de planta y/o contratistas de la entidad</t>
    </r>
    <r>
      <rPr>
        <sz val="11"/>
        <color rgb="FFFF0000"/>
        <rFont val="Arial"/>
        <family val="2"/>
      </rPr>
      <t xml:space="preserve">
</t>
    </r>
    <r>
      <rPr>
        <b/>
        <sz val="11"/>
        <rFont val="Arial"/>
        <family val="2"/>
      </rPr>
      <t>Meta:</t>
    </r>
    <r>
      <rPr>
        <sz val="11"/>
        <rFont val="Arial"/>
        <family val="2"/>
      </rPr>
      <t xml:space="preserve"> Revisar inventario aleatorio al menos a 10 servidores de la entidad y a 5 Parques o escenario</t>
    </r>
  </si>
  <si>
    <r>
      <rPr>
        <b/>
        <sz val="11"/>
        <color rgb="FF000000"/>
        <rFont val="Arial"/>
        <family val="2"/>
      </rPr>
      <t>ALMACEN
Actividad:</t>
    </r>
    <r>
      <rPr>
        <sz val="11"/>
        <color rgb="FF000000"/>
        <rFont val="Arial"/>
        <family val="2"/>
      </rPr>
      <t xml:space="preserve"> Dar destino final a bienes de la entidad (inservibles, obsoletos, no utilizables)</t>
    </r>
    <r>
      <rPr>
        <b/>
        <sz val="11"/>
        <color rgb="FF000000"/>
        <rFont val="Arial"/>
        <family val="2"/>
      </rPr>
      <t xml:space="preserve">
Meta:</t>
    </r>
    <r>
      <rPr>
        <sz val="11"/>
        <color rgb="FF000000"/>
        <rFont val="Arial"/>
        <family val="2"/>
      </rPr>
      <t xml:space="preserve"> Realizar cuatro procesos de depuración de inventarios de la Entidad.</t>
    </r>
  </si>
  <si>
    <r>
      <rPr>
        <b/>
        <sz val="11"/>
        <color rgb="FF000000"/>
        <rFont val="Arial"/>
        <family val="2"/>
      </rPr>
      <t>ALMACEN
Actividad:</t>
    </r>
    <r>
      <rPr>
        <sz val="11"/>
        <color rgb="FF000000"/>
        <rFont val="Arial"/>
        <family val="2"/>
      </rPr>
      <t xml:space="preserve"> Realizar selectivos a bodegas de almacén, elementos de consumo y devolutivos.</t>
    </r>
    <r>
      <rPr>
        <b/>
        <sz val="11"/>
        <color rgb="FF000000"/>
        <rFont val="Arial"/>
        <family val="2"/>
      </rPr>
      <t xml:space="preserve">
Meta</t>
    </r>
    <r>
      <rPr>
        <sz val="11"/>
        <color rgb="FF000000"/>
        <rFont val="Arial"/>
        <family val="2"/>
      </rPr>
      <t>: Llevar a cabo 3 selectivos bodegas de almacén, elementos de consumo y devolutivos</t>
    </r>
  </si>
  <si>
    <t>Esta actividad genera un valor agregado, teniendo en cuenta que se convierte en un control administrativo que permite identificar con mayor oportunidad las situaciones que afecten los bienes de la entidad</t>
  </si>
  <si>
    <r>
      <rPr>
        <b/>
        <sz val="11"/>
        <color rgb="FF000000"/>
        <rFont val="Arial"/>
        <family val="2"/>
      </rPr>
      <t>APOYO CORPORATIVO
Actividad:</t>
    </r>
    <r>
      <rPr>
        <sz val="11"/>
        <color rgb="FF000000"/>
        <rFont val="Arial"/>
        <family val="2"/>
      </rPr>
      <t xml:space="preserve"> Elaborar el documento correspondiente al Plan Estratégico de Seguridad Vial del IDRD
</t>
    </r>
    <r>
      <rPr>
        <b/>
        <sz val="11"/>
        <color rgb="FF000000"/>
        <rFont val="Arial"/>
        <family val="2"/>
      </rPr>
      <t>Meta</t>
    </r>
    <r>
      <rPr>
        <sz val="11"/>
        <color rgb="FF000000"/>
        <rFont val="Arial"/>
        <family val="2"/>
      </rPr>
      <t xml:space="preserve">: Realizar la propuesta correspondiente al Plan Estratégico de Seguridad Vial del IDRD </t>
    </r>
  </si>
  <si>
    <r>
      <rPr>
        <b/>
        <sz val="11"/>
        <color rgb="FF000000"/>
        <rFont val="Arial"/>
        <family val="2"/>
      </rPr>
      <t xml:space="preserve">APOYO CORPORATIVO
Actividad: </t>
    </r>
    <r>
      <rPr>
        <sz val="11"/>
        <color rgb="FF000000"/>
        <rFont val="Arial"/>
        <family val="2"/>
      </rPr>
      <t xml:space="preserve">Realizar el tratamiento y/o disposición final de residuos peligrosos generados en la sede administrativa del IDRD 
</t>
    </r>
    <r>
      <rPr>
        <b/>
        <sz val="11"/>
        <color rgb="FF000000"/>
        <rFont val="Arial"/>
        <family val="2"/>
      </rPr>
      <t>Meta:</t>
    </r>
    <r>
      <rPr>
        <sz val="11"/>
        <color rgb="FF000000"/>
        <rFont val="Arial"/>
        <family val="2"/>
      </rPr>
      <t xml:space="preserve"> Realizar mínimo tres (3) tratamientos y/o disposiciones finales de residuos peligrosos por año</t>
    </r>
  </si>
  <si>
    <r>
      <rPr>
        <b/>
        <sz val="11"/>
        <color rgb="FF000000"/>
        <rFont val="Arial"/>
        <family val="2"/>
      </rPr>
      <t>APOYO CORPORATIVO</t>
    </r>
    <r>
      <rPr>
        <sz val="11"/>
        <color rgb="FF000000"/>
        <rFont val="Arial"/>
        <family val="2"/>
      </rPr>
      <t xml:space="preserve">
</t>
    </r>
    <r>
      <rPr>
        <b/>
        <sz val="11"/>
        <color rgb="FF000000"/>
        <rFont val="Arial"/>
        <family val="2"/>
      </rPr>
      <t xml:space="preserve">Actividad: </t>
    </r>
    <r>
      <rPr>
        <sz val="11"/>
        <color rgb="FF000000"/>
        <rFont val="Arial"/>
        <family val="2"/>
      </rPr>
      <t xml:space="preserve">Realizar el tratamiento y/o disposición final de residuos aprovechables generados en la sede administrativa del IDRD </t>
    </r>
    <r>
      <rPr>
        <b/>
        <sz val="11"/>
        <color rgb="FF000000"/>
        <rFont val="Arial"/>
        <family val="2"/>
      </rPr>
      <t xml:space="preserve">
Meta:</t>
    </r>
    <r>
      <rPr>
        <sz val="11"/>
        <color rgb="FF000000"/>
        <rFont val="Arial"/>
        <family val="2"/>
      </rPr>
      <t xml:space="preserve"> Realizar mínimo doce (12) tratamientos y/o disposiciones finales de residuos aprovechables por año</t>
    </r>
  </si>
  <si>
    <r>
      <rPr>
        <b/>
        <sz val="11"/>
        <color rgb="FF000000"/>
        <rFont val="Arial"/>
        <family val="2"/>
      </rPr>
      <t>APOYO CORPORATIVO
Actividad:</t>
    </r>
    <r>
      <rPr>
        <sz val="11"/>
        <color rgb="FF000000"/>
        <rFont val="Arial"/>
        <family val="2"/>
      </rPr>
      <t xml:space="preserve"> Realizar la caracterización de residuos sólidos generados en la sede administrativa del IDRD
</t>
    </r>
    <r>
      <rPr>
        <b/>
        <sz val="11"/>
        <color rgb="FF000000"/>
        <rFont val="Arial"/>
        <family val="2"/>
      </rPr>
      <t>Meta</t>
    </r>
    <r>
      <rPr>
        <sz val="11"/>
        <color rgb="FF000000"/>
        <rFont val="Arial"/>
        <family val="2"/>
      </rPr>
      <t xml:space="preserve">: Realizar una (1) caracterización de residuos sólidos generados en la sede administrativa del IDRD </t>
    </r>
  </si>
  <si>
    <r>
      <rPr>
        <b/>
        <sz val="11"/>
        <color rgb="FF000000"/>
        <rFont val="Arial"/>
        <family val="2"/>
      </rPr>
      <t>SERVICIOS GENERALES
ACTIVIDAD:</t>
    </r>
    <r>
      <rPr>
        <sz val="11"/>
        <color rgb="FF000000"/>
        <rFont val="Arial"/>
        <family val="2"/>
      </rPr>
      <t xml:space="preserve"> Programar y ejecutar el mantenimiento preventivo de todos los equipos que se encuentren en la sede administrativa del IDRD con excepción de los equipos de cómputo.
</t>
    </r>
    <r>
      <rPr>
        <b/>
        <sz val="11"/>
        <color rgb="FF000000"/>
        <rFont val="Arial"/>
        <family val="2"/>
      </rPr>
      <t>META:</t>
    </r>
    <r>
      <rPr>
        <sz val="11"/>
        <color rgb="FF000000"/>
        <rFont val="Arial"/>
        <family val="2"/>
      </rPr>
      <t xml:space="preserve"> Ejecutar 48 mantenimientos preventivos de los equipos de la sede.</t>
    </r>
  </si>
  <si>
    <r>
      <rPr>
        <b/>
        <sz val="11"/>
        <color rgb="FF000000"/>
        <rFont val="Arial"/>
        <family val="2"/>
      </rPr>
      <t>TALENTO HUMANO
ACTIVIDAD:</t>
    </r>
    <r>
      <rPr>
        <sz val="11"/>
        <color rgb="FF000000"/>
        <rFont val="Arial"/>
        <family val="2"/>
      </rPr>
      <t xml:space="preserve"> Digitalizar las historias laborales de los funcionarios inactivos de planta temporal y las historias laborales de Funcionarios Inactivos de la planta de la Entidad.
</t>
    </r>
    <r>
      <rPr>
        <b/>
        <sz val="11"/>
        <color rgb="FF000000"/>
        <rFont val="Arial"/>
        <family val="2"/>
      </rPr>
      <t>META:</t>
    </r>
    <r>
      <rPr>
        <sz val="11"/>
        <color rgb="FF000000"/>
        <rFont val="Arial"/>
        <family val="2"/>
      </rPr>
      <t xml:space="preserve"> Digitalizar las 8 historias laborales que faltan por digitalizar de los funcionarios inactivos de planta temporal. 
Digitalizar el 40% equivalente a 30 historias laborales de funcionarios de planta inactivos.</t>
    </r>
  </si>
  <si>
    <t>Esta actividad genera valor agregado por cuanto racionaliza el proceso de consulta de esta información y preserva su seguridad.</t>
  </si>
  <si>
    <r>
      <rPr>
        <b/>
        <sz val="11"/>
        <color rgb="FF000000"/>
        <rFont val="Arial"/>
        <family val="2"/>
      </rPr>
      <t>TALENTO HUMANO
ACTIVIDAD:</t>
    </r>
    <r>
      <rPr>
        <sz val="11"/>
        <color rgb="FF000000"/>
        <rFont val="Arial"/>
        <family val="2"/>
      </rPr>
      <t xml:space="preserve"> Adoptar el Código de Integridad y realizar sensibilización y socialización a funcionarios y contratistas de la Entidad.
</t>
    </r>
    <r>
      <rPr>
        <b/>
        <sz val="11"/>
        <color rgb="FF000000"/>
        <rFont val="Arial"/>
        <family val="2"/>
      </rPr>
      <t>META:</t>
    </r>
    <r>
      <rPr>
        <sz val="11"/>
        <color rgb="FF000000"/>
        <rFont val="Arial"/>
        <family val="2"/>
      </rPr>
      <t xml:space="preserve"> Adoptar mediante resolución el Código de Integridad y dar a conocer a funcionarios y contratistas que la entidad cuenta con el Código de Integridad</t>
    </r>
  </si>
  <si>
    <t>Esta actividad no genera valor agregado estratégico a la dependencia por cuanto corresponde a una responsabilidad asignada en el Plan de Anticorrupción.</t>
  </si>
  <si>
    <r>
      <rPr>
        <b/>
        <sz val="11"/>
        <color rgb="FF000000"/>
        <rFont val="Arial"/>
        <family val="2"/>
      </rPr>
      <t>TALENTO HUMANO</t>
    </r>
    <r>
      <rPr>
        <sz val="11"/>
        <color rgb="FF000000"/>
        <rFont val="Arial"/>
        <family val="2"/>
      </rPr>
      <t xml:space="preserve">
</t>
    </r>
    <r>
      <rPr>
        <b/>
        <sz val="11"/>
        <color rgb="FF000000"/>
        <rFont val="Arial"/>
        <family val="2"/>
      </rPr>
      <t xml:space="preserve">ACTIVIDAD: </t>
    </r>
    <r>
      <rPr>
        <sz val="11"/>
        <color rgb="FF000000"/>
        <rFont val="Arial"/>
        <family val="2"/>
      </rPr>
      <t xml:space="preserve">Implementar el nuevo Sistema de Evaluación y Desarrollo Laboral - SEDEL
</t>
    </r>
    <r>
      <rPr>
        <b/>
        <sz val="11"/>
        <color rgb="FF000000"/>
        <rFont val="Arial"/>
        <family val="2"/>
      </rPr>
      <t>META:</t>
    </r>
    <r>
      <rPr>
        <sz val="11"/>
        <color rgb="FF000000"/>
        <rFont val="Arial"/>
        <family val="2"/>
      </rPr>
      <t xml:space="preserve"> Implementar y capacitar en  el nuevo Sistema de Evaluación y Desarrollo Laboral - SEDEL, de acuerdo al Acuerdo 617 de 2018</t>
    </r>
  </si>
  <si>
    <t>Esta actividad genera valor agregado por cuanto facilita el proceso de evaluación de desempeño, Incorporando las prácticas del orden nacional.</t>
  </si>
  <si>
    <r>
      <rPr>
        <b/>
        <sz val="11"/>
        <color rgb="FF000000"/>
        <rFont val="Arial"/>
        <family val="2"/>
      </rPr>
      <t>SISTEMAS</t>
    </r>
    <r>
      <rPr>
        <sz val="11"/>
        <color rgb="FF000000"/>
        <rFont val="Arial"/>
        <family val="2"/>
      </rPr>
      <t xml:space="preserve">
</t>
    </r>
    <r>
      <rPr>
        <b/>
        <sz val="11"/>
        <color rgb="FF000000"/>
        <rFont val="Arial"/>
        <family val="2"/>
      </rPr>
      <t>ACTIVIDAD:</t>
    </r>
    <r>
      <rPr>
        <sz val="11"/>
        <color rgb="FF000000"/>
        <rFont val="Arial"/>
        <family val="2"/>
      </rPr>
      <t xml:space="preserve"> Actualizar Proyecto Virtualización Parques. 
</t>
    </r>
    <r>
      <rPr>
        <b/>
        <sz val="11"/>
        <color rgb="FF000000"/>
        <rFont val="Arial"/>
        <family val="2"/>
      </rPr>
      <t>META:</t>
    </r>
    <r>
      <rPr>
        <sz val="11"/>
        <color rgb="FF000000"/>
        <rFont val="Arial"/>
        <family val="2"/>
      </rPr>
      <t xml:space="preserve"> Se programó realizar veinte (20) virtualizaciones de parques.</t>
    </r>
  </si>
  <si>
    <t>Esta actividad genera valor agregado por lo tanto se recomienda continuar con esta actividad hasta llegar al 100% de los parques del IDRD.</t>
  </si>
  <si>
    <r>
      <rPr>
        <b/>
        <sz val="11"/>
        <color rgb="FF000000"/>
        <rFont val="Arial"/>
        <family val="2"/>
      </rPr>
      <t>SISTEMAS</t>
    </r>
    <r>
      <rPr>
        <sz val="11"/>
        <color rgb="FF000000"/>
        <rFont val="Arial"/>
        <family val="2"/>
      </rPr>
      <t xml:space="preserve">
</t>
    </r>
    <r>
      <rPr>
        <b/>
        <sz val="11"/>
        <color rgb="FF000000"/>
        <rFont val="Arial"/>
        <family val="2"/>
      </rPr>
      <t>ACTIVIDAD:</t>
    </r>
    <r>
      <rPr>
        <sz val="11"/>
        <color rgb="FF000000"/>
        <rFont val="Arial"/>
        <family val="2"/>
      </rPr>
      <t xml:space="preserve"> Desarrollar App para recreo vía, eventos y ciclo vía.
</t>
    </r>
    <r>
      <rPr>
        <b/>
        <sz val="11"/>
        <color rgb="FF000000"/>
        <rFont val="Arial"/>
        <family val="2"/>
      </rPr>
      <t>META:</t>
    </r>
    <r>
      <rPr>
        <sz val="11"/>
        <color rgb="FF000000"/>
        <rFont val="Arial"/>
        <family val="2"/>
      </rPr>
      <t xml:space="preserve"> Se programó realizar una (1) App.</t>
    </r>
  </si>
  <si>
    <t>Se actualizaron las aplicaciones de Eventos IDRD y del Festival de Verano IDRD 2019, por lo tanto se considera que esta actividad genera valor agregado para el Instituto y la comunidad-</t>
  </si>
  <si>
    <r>
      <rPr>
        <b/>
        <sz val="11"/>
        <color rgb="FF000000"/>
        <rFont val="Arial"/>
        <family val="2"/>
      </rPr>
      <t>SISTEMAS</t>
    </r>
    <r>
      <rPr>
        <sz val="11"/>
        <color rgb="FF000000"/>
        <rFont val="Arial"/>
        <family val="2"/>
      </rPr>
      <t xml:space="preserve">
</t>
    </r>
    <r>
      <rPr>
        <b/>
        <sz val="11"/>
        <color rgb="FF000000"/>
        <rFont val="Arial"/>
        <family val="2"/>
      </rPr>
      <t>ACTIVIDAD:</t>
    </r>
    <r>
      <rPr>
        <sz val="11"/>
        <color rgb="FF000000"/>
        <rFont val="Arial"/>
        <family val="2"/>
      </rPr>
      <t xml:space="preserve"> Implementación Módulo Cartera IDRD
</t>
    </r>
    <r>
      <rPr>
        <b/>
        <sz val="11"/>
        <color rgb="FF000000"/>
        <rFont val="Arial"/>
        <family val="2"/>
      </rPr>
      <t>META:</t>
    </r>
    <r>
      <rPr>
        <sz val="11"/>
        <color rgb="FF000000"/>
        <rFont val="Arial"/>
        <family val="2"/>
      </rPr>
      <t xml:space="preserve"> Se programó realizar una (1) implementación. </t>
    </r>
  </si>
  <si>
    <t>Se actualizó el software CIO VESTA Se documenta con radicado No
20193500621363 en Orfeo.  Esta actividad genera valor agregado a la gestión de la dependencia porque permite efectuar control sobre el cobro, suministrar información relevante a la OAJ y determinar el deterioro de la cartera.</t>
  </si>
  <si>
    <r>
      <rPr>
        <b/>
        <sz val="11"/>
        <color rgb="FF000000"/>
        <rFont val="Arial"/>
        <family val="2"/>
      </rPr>
      <t>SISTEMAS</t>
    </r>
    <r>
      <rPr>
        <sz val="11"/>
        <color rgb="FF000000"/>
        <rFont val="Arial"/>
        <family val="2"/>
      </rPr>
      <t xml:space="preserve">
</t>
    </r>
    <r>
      <rPr>
        <b/>
        <sz val="11"/>
        <color rgb="FF000000"/>
        <rFont val="Arial"/>
        <family val="2"/>
      </rPr>
      <t>ACTIVIDAD:</t>
    </r>
    <r>
      <rPr>
        <sz val="11"/>
        <color rgb="FF000000"/>
        <rFont val="Arial"/>
        <family val="2"/>
      </rPr>
      <t xml:space="preserve"> Publicar datos abiertos 
</t>
    </r>
    <r>
      <rPr>
        <b/>
        <sz val="11"/>
        <color rgb="FF000000"/>
        <rFont val="Arial"/>
        <family val="2"/>
      </rPr>
      <t>META:</t>
    </r>
    <r>
      <rPr>
        <sz val="11"/>
        <color rgb="FF000000"/>
        <rFont val="Arial"/>
        <family val="2"/>
      </rPr>
      <t xml:space="preserve"> Se programó realizar dos (2) publicaciones. 
</t>
    </r>
  </si>
  <si>
    <t>Esta actividad no genera valor agregado estratégico a la dependencia por cuanto corresponde a una responsabilidad asignada en la Ley 1712 de 2014 y demás normatividad vigente.</t>
  </si>
  <si>
    <r>
      <rPr>
        <sz val="11"/>
        <rFont val="Arial"/>
        <family val="2"/>
      </rPr>
      <t xml:space="preserve">La evaluación de Primera Línea de Defensa se realizó a partir de 29 variables establecidas por el Departamento Administrativo de la Función Pública en el anexo No. 6 de la política de Control Interno de MIPG para un nivel avanzado de la implementación del Modelo Estándar de Control Interno. Este cuestionario se envió a las diferentes dependencias y como resultado se realizó el Informe de Evaluación 1ra y 2da línea de defensa en el marco del MIPG Rad No. 0016903 del 10/01/2019.  </t>
    </r>
    <r>
      <rPr>
        <sz val="11"/>
        <color rgb="FF000000"/>
        <rFont val="Arial"/>
        <family val="2"/>
      </rPr>
      <t xml:space="preserve">
</t>
    </r>
  </si>
  <si>
    <t xml:space="preserve">Para el componente Evaluación de Riesgos, se constató su cumplimiento; se observó que el proceso de Gestión Financiera ha identificado los riesgos de gestión y de corrupción; no obstante, es necesario mejorar el diseño de algunos de ellos e implementar sus respectivos controles, actualizando los mapas de riesgos, para el logro de los objetivos institucionales.
Para el componente Evaluación de Riesgos, se verificó que el proceso de Gestión de Tecnología de la información y las comunicaciones dio cumplimiento de la acción propuesta para mantener la eficacia del control implementado para el riesgo de corrupción y se encuentra actualizando el mapa de riesgo de gestión, identificando e integrando los riesgos de gestión y de seguridad de la información, evaluando la eficacia de los controles asociados.
El proceso de Gestión Financiera estableció actividades de control que contribuyeron a gestionar el riesgo de corrupción; así mismo, diseñó e implementó procedimientos con los debidos controles y con el apoyo de la Oficina de Planeación; ha mantenido actualizados los riesgos de gestión y corrupción, dando cumplimiento con lo establecido en este componente. 
Para el componente Actividades de Control Evaluación de Riesgos, se evidenció que el proceso de Gestión de Tecnología de la información y las comunicaciones efectuó sensibilización en el IDRD sobre seguridad de la información.
Para el componente de información y comunicación se observó que el líder del proceso conoce los diferentes canales de comunicación institucional y se utilizan de acuerdo con las necesidades, a través de reuniones de área y zonales. Se observó la utilización de las tablas de retención documental y a través de los aplicativos disponibles se proveyó información con las características de disponibilidad, confiabilidad, integridad, contribuyendo a la adecuada conservación y seguridad. Conoce los canales de comunicación para las denuncias anónimas o confidenciales, pero no han sido utilizados.
En cuanto a las actividades de monitoreo, la líder del proceso realizó seguimiento a los riesgos a través de la actualización anual de los mapas de riesgos; mediante evaluaciones mensuales, se midió el avance de la gestión, se tomaron los correctivos y se comunicaron a la alta dirección. Las acciones de mejora se tomaron a partir de la medición de indicadores de gestión.
El Proceso de Gestión de Talento Humano actualmente ha venido trabajando en el mantenimiento de los controles internos de tal forma que cada una de las dependencias se encarga de los suyos y en trabajo conjunto con la Oficina Asesora de Planeación se realiza la revisión, diseño y control de los riesgos para ejecutar los procedimientos que aporten a la integralidad del ejercicio. La dependencia ha venido presentando avances en la gestión como primera línea de defensa, se deben fortalecer algunos aspectos relacionados con:
*  Es necesario mejorar el diseño de algunos de ellos e implementar sus respectivos controles, actualizando los mapas de riesgos, para el logro de los objetivos institucionales.
* El conocimiento de canales de comunicación para las denuncias anónimas o confidenciales y su utilización.
* La posibilidad de nuevos indicadores para el proceso. 
* Si bien el Proceso de Gestión de Talento Humano actualmente ha venido trabajando en los diferentes componentes evaluados, debe reforzar el ambiente de control y la mitigación de los riesgos tanto de gestión como de corrupción con el fin que no se vean materializados."	</t>
  </si>
  <si>
    <r>
      <rPr>
        <b/>
        <sz val="11"/>
        <color rgb="FF000000"/>
        <rFont val="Arial"/>
        <family val="2"/>
      </rPr>
      <t>PM Interno: Auditorías de la OCI</t>
    </r>
    <r>
      <rPr>
        <sz val="11"/>
        <color rgb="FF000000"/>
        <rFont val="Arial"/>
        <family val="2"/>
      </rPr>
      <t xml:space="preserve">
Para la vigencia 2019, se manejaron 15 hallazgos producto de Auditorías Internas de Control Interno a la SAF, de estos, 7 fueron cerrados: los Nos. 201736, 201739, 201740, 201744, de Gestión Financiera y los Nos. 201782, 201837 y 201743 de Recursos Físicos
Permanecen abiertos a la fecha del presente seguimiento los siguientes:
1. Hallazgo No. 201737 Gestión Financiera - 1 actividad para el 19 de diciembre de 2019  - Vencida
2. Hallazgo No. 201741 Gestión Financiera- 1 actividad para el 31 de diciembre 2019 - Vencida
3. Hallazgo No. 201883 Gestión R. Físicos - 1 actividades para el 31 diciembre de 2019 - Vigente
4. Hallazgo No. 201807 Gestión R. Físicos - 1 actividad para el 1 de noviembre 2019 - Vencida
5. Hallazgo No. 201802 Gestión R. Físicos - 1 actividad para el 1 de noviembre 2019 - Vencida
6. Hallazgo No. 201801 Gestión R. Físicos - 1 actividad para el 1 de noviembre 2019 - Vencida
7. Hallazgo No. 201800 Gestión R. Físicos - 1 actividad para el 1 de noviembre 2019 - Vencida
8. Hallazgo No. 201799 Gestión R. Físicos - 1 actividad para el 1 de noviembre 2019 - Vencida
El Proceso Gestión de Talento Humano en la vigencia 2019 manejó 10 hallazgos producto de las Auditorías Internas de Control Interno, de los cuales cuatro (4) fueron cerrados: los Nos. 478, 524, 201826 y 201838.
Permanecen abiertos a la fecha del presente seguimiento los siguientes:
1. No. 201848 - 2 actividades de las cuales, la No.1 fue cumplida y la No.2 se encuentra en la Oficina Asesora de Planeación en revisión, a la fecha se encuentra vencida
2. No. 201907 - 1 actividad para el 31 de marzo de 2020 - Vigente
3. No. 201908 - 1 actividad para el 31 de marzo de 2020 - Vigente
4. No. 201909 - 1 actividad para el 31 de marzo de 2020 - Vigente
5. No. 201910 - 1 actividad para el 31 de diciembre de 2020 - Vigente
6. No. 201911 - 1 actividad para el 31 de marzo de 2020 - Vigente
El Proceso Gestión de las Tecnologías de Información y las Comunicaciones en la vigencia 2019 gestionó 30 hallazgos:
- 23 hallazgos como resultado de la consultoría al Sistema de Gestión de Seguridad de Ia Información (SGSI), de los cuales 3 fueron cerrados 464, 467 y 469. 
- 7 hallazgos resultado de las Auditorías Internas de Control Interno (AICI), de los cuales 2 fueron cerrados 201707 y 201825.
Se encuentran abiertos a la fecha  de seguimiento:
1. Hallazgo No. 462 Gestión TIC´S (SGSI) - 4 actividad(es) para el  26 de julio de 2019 - Vencida 
2. Hallazgo No. 463 Gestión TIC´S (SGSI) - 2 actividad(es) para el  23 de enero de 2018 - Vencida 
3. Hallazgo No. 465 Gestión TIC´S (SGSI) - 2 actividad(es) para el  02 de septiembre de 2019 - Vencida
4. Hallazgo No. 466 Gestión TIC´S (SGSI) - 3 actividad(es) para el  02 de septiembre de 2019 - Vencida
5. Hallazgo No. 468 Gestión TIC´S (SGSI) - 3 actividad(es) para el  02 de septiembre de 2019 - Vencida
6. Hallazgo No. 201687 Gestión TIC´S (SGSI) - 5 actividad(es) para el  22 de abril de 2019 - Vencida 
7. Hallazgo No. 201688 Gestión TIC´S (SGSI) - 2 actividad(es) para el  31 de octubre de 2019 - Vencida
8. Hallazgo No. 201689 Gestión TIC´S (SGSI) - 7 actividad(es) para el  22 de abril de 2019 - Vencida 
9. Hallazgo No. 201690 Gestión TIC´S (SGSI) - 4 actividad(es) para el  12 de junio de 2019 - Vencida
10. Hallazgo No. 201691 Gestión TIC´S (SGSI) - 5 actividad(es) para el  03 de julio de 2019 - Vencida 
11. Hallazgo No. 201692 Gestión TIC´S (SGSI) - 1 actividad(es) para el  03 de julio de 2019 - Vencida 
12. Hallazgo No. 201693 Gestión TIC´S (SGSI) - 4 actividad(es) para el  22 de abril de 2019 - Vencida 
13. Hallazgo No. 201694 Gestión TIC´S (SGSI) - 1 actividad(es) para el  23 de julio de 2019 - Vencida 
14. Hallazgo No. 201695 Gestión TIC´S (SGSI) - 2 actividad(es) para el  03 de julio de 2019  - Vencida 
15. Hallazgo No. 201696 Gestión TIC´S (SGSI) - 1 actividad(es) para el  12 de junio de 2019  - Vencida
16. Hallazgo No. 201697 Gestión TIC´S (SGSI) - 1 actividad(es) para el  30 de abril de 2019  - Vencida 
17. Hallazgo No. 201698 Gestión TIC´S (SGSI) - 3 actividad(es) para el  23 de julio de 2019  - Vencida 
18. Hallazgo No. 201699 Gestión TIC´S (SGSI) - 2 actividad(es) para el  29 de julio de 2019  - Vencida 
19. Hallazgo No. 201700 Gestión TIC´S (SGSI) - 6 actividad(es) para el  31 de marzo de 2020  - Vigente
20. Hallazgo No. 201701 Gestión TIC´S (SGSI) - 4 actividad(es) para el  31 de marzo de 2020  - Vigente
21. Hallazgo No. 201706 Gestión TIC´S (AICI) - 3 actividad(es) para el  31 de diciembre de 2019  - Vigente
22. Hallazgo No. 201708 Gestión TIC´S (AICI) - 1 actividad(es) para el  30 de agosto de 2019  - Vencida
23. Hallazgo No. 201742 Gestión TIC´S (AICI) - 1 actividad(es) para el  31 de julio de 2019  - Vencida 
24. Hallazgo No. 201844 Gestión TIC´S (AICI) - 2 actividad(es) para el  30 de agosto de 2019  - Vencida
25. Hallazgo No. 201847 Gestión TIC´S (AICI) - 1 actividad(es) para el  31 de mayo  de 2020  - Vigente</t>
    </r>
    <r>
      <rPr>
        <b/>
        <sz val="11"/>
        <color rgb="FF000000"/>
        <rFont val="Arial"/>
        <family val="2"/>
      </rPr>
      <t xml:space="preserve">
PM Externo: Auditorías de la Contraloría Bogotá
</t>
    </r>
    <r>
      <rPr>
        <sz val="11"/>
        <color rgb="FF000000"/>
        <rFont val="Arial"/>
        <family val="2"/>
      </rPr>
      <t>Para la vigencia 2019 se manejaron 17 acciones de mejora correspondientes a 14 hallazgos. 
Acciones cumplidas al 100% .......................15
Acciones cumplidas al 50%...........................1
Acciones cumplidas al 20%...........................1
La acción 1 del hallazgo 3.1.3 relacionada con la publicación de lineamientos a los procesos de contratación para que se carguen la totalidad de los soportes al SECOP, se cumplió en el 20%. La SAF no reportó grado de avance.
La acción 1 del hallazgo 3.1.4.2.2.1 correspondiente a realizar ajustes al procedimiento presupuestal, fue radicado en la OAP en diciembre 2019 y se encuentra en ejecución, se cumplió en el 50%.</t>
    </r>
    <r>
      <rPr>
        <b/>
        <sz val="11"/>
        <color rgb="FF000000"/>
        <rFont val="Arial"/>
        <family val="2"/>
      </rPr>
      <t xml:space="preserve">
</t>
    </r>
    <r>
      <rPr>
        <sz val="11"/>
        <color rgb="FF000000"/>
        <rFont val="Arial"/>
        <family val="2"/>
      </rPr>
      <t xml:space="preserve">
</t>
    </r>
  </si>
  <si>
    <t>De la totalidad de 55 acciones que tenía esta dependencia durante 2019, se excluyen para efectos de ponderación las que el plazo de ejecución vence en 2020 (11). De las 44 restantes se ejecutaron y cerraron 16, alcanzando un 36% del total del plan de mejoramiento interno.
Del total de 17 acciones de Plan de Mejoramiento Externo se ejecutaron 15, lo que representa el 88%.
Se deben revisar las fechas de compromiso oportunamente antes de su vencimiento y solicitar las respectivas ampliaciones, de acuerdo con la complejidad de las actividades propuestas.
Solicitar prórroga ya vencidas refleja ineficiencia en la gestión de mejoramiento de la dependencia.
Es conveniente que el reporte de avances del plan de mejoramiento sea acompañado de soportes válidos y competentes.
Los hallazgos del Proceso Gestión de Talento Humano se encuentran en tiempo, se debe realizar seguimiento al No.201848 para realizar el cargue respectivo cuando sea aprobado.</t>
  </si>
  <si>
    <r>
      <t xml:space="preserve">
Para la SAF se definieron 18 controles,  8 corresponden a Gestión Financiera,  2  a Recursos Físicos,  3 a Talento Humano y 5 para TIC; de estos 4  presentan deficiencia en el diseño de los controles y en la definición de los responsables; de los 14 restantes 3 se materializaron.
</t>
    </r>
    <r>
      <rPr>
        <b/>
        <sz val="11"/>
        <rFont val="Arial"/>
        <family val="2"/>
      </rPr>
      <t>Gestión Financiera:</t>
    </r>
    <r>
      <rPr>
        <sz val="11"/>
        <rFont val="Arial"/>
        <family val="2"/>
      </rPr>
      <t xml:space="preserve">
Para los riesgos: RG-1, RG-2, RG-3, RG-4, RG-5, RG-6 RG-7 y RG8, se contemplaron las variables de acuerdo con la guía del DAFP,  sin embargo de la verificación al diseño de los controles implementados se observó:
- Definición de la periodicidad del control como "Permanente" para los riesgos RG-2 y RG-5 y R-G6. Esta periodicidad consideramos debe ser diaria y dentro de los días previstos por el área para su recepción. 
- Definición del responsable del control. Debe corresponder a  un solo funcionario para el caso el responsable del registro contable.
</t>
    </r>
    <r>
      <rPr>
        <b/>
        <sz val="11"/>
        <rFont val="Arial"/>
        <family val="2"/>
      </rPr>
      <t xml:space="preserve">Gestión de Recursos Físicos: 
</t>
    </r>
    <r>
      <rPr>
        <sz val="11"/>
        <rFont val="Arial"/>
        <family val="2"/>
      </rPr>
      <t xml:space="preserve">Para los riesgos RG-1 y RG-2  no se definieron acciones para 2019, por cuanto los controles existentes se consideran suficientes y pertinentes para mitigar el riesgo, según apreciación de la OAP. No obstante, el riesgo RG-1 se materializó, lo cual indica que los controles definidos para este riesgo no fueron suficientes.
</t>
    </r>
    <r>
      <rPr>
        <b/>
        <sz val="11"/>
        <rFont val="Arial"/>
        <family val="2"/>
      </rPr>
      <t xml:space="preserve">Gestión de Talento Humano </t>
    </r>
    <r>
      <rPr>
        <sz val="11"/>
        <rFont val="Arial"/>
        <family val="2"/>
      </rPr>
      <t xml:space="preserve">RG-1, RG-2 y RG-3, se recomienda revisar el diseño y el planteamiento de las evidencias para realizar el control, de tal forma que se ajuste a lo requerido.
</t>
    </r>
    <r>
      <rPr>
        <b/>
        <sz val="11"/>
        <rFont val="Arial"/>
        <family val="2"/>
      </rPr>
      <t xml:space="preserve">Gestión de Tecnologías de la Información y las Comunicaciones </t>
    </r>
    <r>
      <rPr>
        <sz val="11"/>
        <rFont val="Arial"/>
        <family val="2"/>
      </rPr>
      <t xml:space="preserve">se viene trabajando con la OAP  en la integración e identificación de los riesgos del SGSI en el mapa de riesgos de gestión,   teniendo en cuenta los lineamientos establecidos  en la política para la gestión de riesgos del IDRD. En el mapa de riesgos de gestión ha definido 5 riesgos,  para su evaluación y seguimiento se soporta en las consideraciones de la  guía del DAFP, sin embargo de la verificación al diseño de los controles implementados se observó:
- Para RG-1 la definición de cómo se actúa en caso de observaciones y desviaciones no es coherente con la causa del riesgo 
- Para RG-1 y RG-3 no se propusieron acciones para 2019, ya que los controles implementados por su diseño y eficacia se consideran efectivos para mitigar el riesgo, sin embargo se materializaron dos el RG-2 y el RG-4. 
- Para el RG-4  se propuso que la acción para abordar este riesgo se realizará en el marco de los proyectos #7 (plan de contingencia y manual de políticas de uso, administración y seguridad de tecnologías de la información y comunicaciones para el Instituto Distrital de Recreación y  #12 (arquitectura empresarial) del Plan Estratégico de Tecnologías de la Información PETI. El indicador de proyectos de TIC´S refleja 100%,  pero no se incluye en su cálculo los  hitos de cumplimiento para el proyecto de Arquitectura Empresarial en la vigencia de 2019 (Semestral) que materializa también al RG5. 
- En el mapa de riesgos de SGSI tiene definido 68 riesgos que para sus evaluación y seguimiento, no se soporta con las últimas consideraciones del DAFP y para el 30% de ellos se han propuesto acciones que permitan mitigar el impacto de su materialización.
Recomendamos que esta integración de los riesgos se soporte con las etapas de la Gestión del Riesgo de la política del IDRD. </t>
    </r>
  </si>
  <si>
    <t xml:space="preserve">
Para la SAF se definieron 18 controles, de los cuales 4 son inefectivos por presentar deficiencia en el diseño y 3 por que no fueron suficientes para impedir la materialización del riesgo.
Los controles establecidos por el Proceso Gestión de Talento Humano deben mantenerse aunque es necesario tener en cuenta que los planes deben aplicarse durante toda la vigencia programada y no parcialmente
Los controles establecidos por el proceso de Gestión de Tecnología de Información y de las Comunicaciones para los RG-1 y RG-3 presentan diseño soportado en las consideraciones de la  guía del DAFP y deben aplicarse. El riesgo RG-3 presenta dependencia del RG-2 que se materializó y se debe establecer el impacto.</t>
  </si>
  <si>
    <t>El mapa de riesgos registrado en el aplicativo ISOLUCIÓN, no esta totalmente diligenciado, las variables correspondientes a la valoración del riesgo, acciones de control e indicador, no lo están y teniendo en cuenta que este aplicativo es la herramienta establecida por el IDRD para el manejo de la información de calidad, es importante considerar la inclusión de la totalidad de la información para efectos de trazabilidad de la gestión.
El mapa de riesgos de gestión del proceso de Gestión de Tecnología de Información y de las Comunicaciones,  para el establecimiento del riesgo y controles,  evaluación y seguimiento se soporta en las consideraciones de la  guía del DAFP y se encuentra debidamente diligenciado.
Los controles presentan fallas de diseño y efectividad frente a la prevención de ocurrencia del riesgo.</t>
  </si>
  <si>
    <r>
      <rPr>
        <b/>
        <sz val="11"/>
        <rFont val="Arial"/>
        <family val="2"/>
      </rPr>
      <t>Gestión Financiera</t>
    </r>
    <r>
      <rPr>
        <sz val="11"/>
        <rFont val="Arial"/>
        <family val="2"/>
      </rPr>
      <t xml:space="preserve">
1. Porcentaje de cuentas colectivas e individuales pagadas dentro del tiempo establecido
2  Porcentaje de cuentas individuales pagadas dentro del tiempo establecido
3. Porcentaje de ejecución del programa anual de caja
4. Porcentaje de ejecución presupuestal en gastos de funcionamiento.
5. Porcentaje de ejecución presupuestal en gastos de inversión
6. Porcentaje de informes financieros presentados a los entes de vigilancia y control dentro de los términos legales vigentes
7. Porcentaje de notas a los estados financieros reveladas correctamente.
8. Porcentaje de obligaciones contingentes registradas correctamente en la contabilidad.
9.  Porcentaje de partidas conciliatorias identificadas dentro del tiempo establecido.
</t>
    </r>
    <r>
      <rPr>
        <b/>
        <sz val="11"/>
        <rFont val="Arial"/>
        <family val="2"/>
      </rPr>
      <t xml:space="preserve">
Gestión Recursos Físicos</t>
    </r>
    <r>
      <rPr>
        <sz val="11"/>
        <rFont val="Arial"/>
        <family val="2"/>
      </rPr>
      <t xml:space="preserve">
10.  Índice de implementación del PIGA
11. Porcentaje de inventario aleatorio validado físicamente en bodega
12.  Porcentaje de inventario individual validado físicamente
13.  Porcentaje de mantenimientos realizados a la infraestructura física de la sede administrativa
14. Porcentaje de requerimientos de mantenimiento correctivo atendidos en la sede administrativa dentro de los tiempos establecidos
</t>
    </r>
    <r>
      <rPr>
        <b/>
        <sz val="11"/>
        <rFont val="Arial"/>
        <family val="2"/>
      </rPr>
      <t xml:space="preserve">
Gestión de Talento Humano:</t>
    </r>
    <r>
      <rPr>
        <sz val="11"/>
        <rFont val="Arial"/>
        <family val="2"/>
      </rPr>
      <t xml:space="preserve">
1. Impacto de la capacitación en el desempeño laboral de funcionarios.
2. Índice de desempeño laboral de funcionarios
3. Porcentaje de ejecución del plan anual de bienestar e incentivos.
4. Porcentaje de ejecución del plan anual de seguridad y salud en el trabajo.
5. Porcentaje de ejecución del plan institucional de capacitación.
6. Porcentaje de funcionarios que asisten a las actividades del plan institucional de capacitación.
7. Porcentaje de funcionarios que participan en las actividades del plan de bienestar e incentivos. 
8. Tasa de accidentalidad.
</t>
    </r>
    <r>
      <rPr>
        <b/>
        <sz val="11"/>
        <rFont val="Arial"/>
        <family val="2"/>
      </rPr>
      <t>Gestión de Tecnología de la Información y las Comunicaciones:</t>
    </r>
    <r>
      <rPr>
        <sz val="11"/>
        <rFont val="Arial"/>
        <family val="2"/>
      </rPr>
      <t xml:space="preserve">
1. Porcentaje de remediación de vulnerabilidades de seguridad de la información
2. Porcentaje de solicitudes de servicio tecnológico atendidas dentro de los tiempos establecidos
3. Porcentaje de avance en proyectos de TI
4. Porcentaje de disponibilidad de los servicios de comunicaciones
5. Porcentaje de disponibilidad de los sistemas de información</t>
    </r>
  </si>
  <si>
    <r>
      <rPr>
        <b/>
        <sz val="11"/>
        <rFont val="Arial"/>
        <family val="2"/>
      </rPr>
      <t>Gestión Financiera:</t>
    </r>
    <r>
      <rPr>
        <sz val="11"/>
        <rFont val="Arial"/>
        <family val="2"/>
      </rPr>
      <t xml:space="preserve">
Los indicadores 392, Porcentaje de cuentas colectivas e individuales pagadas dentro del tiempo establecido, no cumplió con la meta establecida en el mes de noviembre y diciembre y no se han implementado acciones correctivas; No.1469 Porcentaje de ejecución del programa anual de caja cumplido en 98%; No.1467 Porcentaje de ejecución presupuestal en gastos de funcionamiento, cumplido en 92%; 1468 Porcentaje de ejecución presupuestal en gastos de inversión, cumplido en 93%; 1465 Porcentaje de informes financieros presentados a los entes de vigilancia y control dentro de los términos legales vigentes, cumplido en 100%; 1464 Porcentaje de notas a los estados financieros reveladas correctamente, se reporta al cierre contable, el 15 de febrero; 1463 Porcentaje de obligaciones contingentes registradas correctamente en la contabilidad, cumplido al 100%; 1462 Porcentaje de partidas conciliatorias identificadas dentro del tiempo establecido, cumplido en 100%.
</t>
    </r>
    <r>
      <rPr>
        <b/>
        <sz val="11"/>
        <rFont val="Arial"/>
        <family val="2"/>
      </rPr>
      <t xml:space="preserve">Gestión Recursos Físicos:
</t>
    </r>
    <r>
      <rPr>
        <sz val="11"/>
        <rFont val="Arial"/>
        <family val="2"/>
      </rPr>
      <t xml:space="preserve">No. 1427 Índice de implementación del PIGA, cumplido el 75%; 1432 Porcentaje de inventario aleatorio validado físicamente en bodega, cumplida al 100%; No. 1428 Porcentaje de inventario individual validado físicamente, cumplida en 100%; No. 1426 Porcentaje de mantenimientos realizados a la infraestructura física de la sede administrativa, cumplida en 100%; No.379 Porcentaje de requerimientos de mantenimiento correctivo atendidos en la sede administrativa dentro de los tiempos establecidos
</t>
    </r>
    <r>
      <rPr>
        <b/>
        <sz val="11"/>
        <rFont val="Arial"/>
        <family val="2"/>
      </rPr>
      <t>Gestión de Talento Humano:</t>
    </r>
    <r>
      <rPr>
        <sz val="11"/>
        <rFont val="Arial"/>
        <family val="2"/>
      </rPr>
      <t xml:space="preserve">
De los 8 indicadores que maneja el proceso se da cumplimiento a los número 1,2, 4, 6, y 8, en la mayoría de los casos sobrepasando la meta establecida inicialmente; se recomienda reforzar la gestión en el indicador 7 debido a que quedo al 73% para alcanzar la meta planteada; en cuanto a los indicadores 3 y 5, se recomienda revisarlos debido a que están retiradas de la meta, debe establecerse una estrategia para poder alcanzar la meta planteada.
</t>
    </r>
    <r>
      <rPr>
        <b/>
        <sz val="11"/>
        <rFont val="Arial"/>
        <family val="2"/>
      </rPr>
      <t xml:space="preserve">
Gestión de Tecnología de la Información y las Comunicaciones:
</t>
    </r>
    <r>
      <rPr>
        <sz val="11"/>
        <rFont val="Arial"/>
        <family val="2"/>
      </rPr>
      <t xml:space="preserve">De los 5 indicadores que maneja el proceso se recomienda reforzar la gestión para el número  3 que refleja el 100% de cumplimiento para el segundo semestre de 2019,  sin incluir en su medición el avance de los proyectos  de "Integración Orfeo con SDQS" y "Arquitectura Empresarial".  
</t>
    </r>
  </si>
  <si>
    <t>Los indicadores reflejan la oportunidad en el seguimiento de las acciones correctivas, para abordar riesgos y las oportunidades de mejora a cargo de la SAF.</t>
  </si>
  <si>
    <t xml:space="preserve">La Subdirección Administrativa y Financiera atendió de manera exclusiva y/o compartida 154 requerimientos de los entes de control, de los cuales fueron atendidos oportunamente 126 y 24 fueron atendidos extemporáneamente; dentro de este dato se encuentran dos requerimientos puntuales que recibió el Proceso Gestión de Talento Humano. </t>
  </si>
  <si>
    <r>
      <t xml:space="preserve">6. EVALUACION DE LA OFICINA DE CONTROL INTERNO A LA GESTIÓN DE LA DEPENDENCIA: 
</t>
    </r>
    <r>
      <rPr>
        <sz val="11"/>
        <rFont val="Arial"/>
        <family val="2"/>
      </rPr>
      <t xml:space="preserve">
De acuerdo con los resultados de la valoración de las diferentes aspectos considerados en esta evaluación, la Oficina de Control Interno considera que debe reforzarse la gestión realizada por la SAF en la vigencia 2019, ya que la calificación de la gestión se vio afectada por los resultados del Plan Operativo, Plan de Mejoramiento Institucional, trazabilidad de la gestión del riesgo y oportunidad en la respuesta ante los entes de control externo.
Se destaca la gestión del Proceso Gestión de Talento Humano quienes han trabajado en el mejoramiento de los planes institucionales y el cumplimiento de los mismos.</t>
    </r>
    <r>
      <rPr>
        <b/>
        <sz val="11"/>
        <color theme="1"/>
        <rFont val="Arial"/>
        <family val="2"/>
      </rPr>
      <t xml:space="preserve">
</t>
    </r>
  </si>
  <si>
    <r>
      <t xml:space="preserve">7. RECOMENDACIONES DE MEJORAMIENTO DE LA OFICINA DE CONTROL INTERNO: 
</t>
    </r>
    <r>
      <rPr>
        <sz val="11"/>
        <color rgb="FF000000"/>
        <rFont val="Arial"/>
        <family val="2"/>
      </rPr>
      <t>1. El PO debe contener actividades que generen valor estratégico a la gestión de la dependencia y no se limiten a acciones que correspondan a funciones o responsabilidades asignadas en la normatividad vigente.
2. Revisar las variables de diseño de controles con el fin de ajustarlas para que su ejecución sea efectiva en la gestión del riesgo.
1. Entrega de la totalidad de las evidencias de acuerdo con las actividades realizadas.
2. Solicitud de ampliación de fechas de compromiso de las acciones de mejoramiento de los hallazgos antes de sus vencimientos.
3. Uso como herramienta de registro de la información de la totalidad de los campos establecidos en el aplicativo, para el caso del mapa de riesgos que facilite la consulta y trazabilidad de la gestión.
4. Control respecto a los tiempos de respuesta a los entes de control externos.
5. Tener en cuenta los tiempos administrativos de tal forma que las actividades planteadas no incurran en incumplimientos.
6. La subdirección y los procesos que lidera,  debe alinear todos sus componentes con los objetivos institucionales para optimizar su gestión, especialmente el TH como factor crítico de éxito del MIPG.</t>
    </r>
  </si>
  <si>
    <r>
      <rPr>
        <b/>
        <sz val="11"/>
        <rFont val="Arial"/>
        <family val="2"/>
      </rPr>
      <t>ROSALBA GUZMAN GUZMAN</t>
    </r>
    <r>
      <rPr>
        <sz val="11"/>
        <rFont val="Arial"/>
        <family val="2"/>
      </rPr>
      <t xml:space="preserve">
Jefe Oficina de Control Interno
</t>
    </r>
    <r>
      <rPr>
        <sz val="10"/>
        <rFont val="Arial"/>
        <family val="2"/>
      </rPr>
      <t>Este documento (para efecto de publicación) es una copia del original, el cual reposa en la Oficina de Control Interno y obra con las firmas correspondientes; puede ser solicitado en la Oficina de Control Interno del IDRD. 
Orfeo 069953 del 31/01/2020</t>
    </r>
  </si>
  <si>
    <r>
      <t xml:space="preserve">2. DEPENDENCIA A EVALUAR:  </t>
    </r>
    <r>
      <rPr>
        <sz val="11"/>
        <color rgb="FF000000"/>
        <rFont val="Arial"/>
        <family val="2"/>
      </rPr>
      <t>Subdirección de Contratación</t>
    </r>
  </si>
  <si>
    <r>
      <t xml:space="preserve">3. OBJETIVOS INSTITUCIONALES RELACIONADOS CON LA DEPENDENCIA:
Objetivo Estratégico 4: </t>
    </r>
    <r>
      <rPr>
        <sz val="11"/>
        <color rgb="FF000000"/>
        <rFont val="Arial"/>
        <family val="2"/>
      </rPr>
      <t>Fortalecer la eficiencia administrativa como eje del desarrollo de la Entidad.</t>
    </r>
    <r>
      <rPr>
        <b/>
        <sz val="11"/>
        <color rgb="FF000000"/>
        <rFont val="Arial"/>
        <family val="2"/>
      </rPr>
      <t xml:space="preserve">
Objetivo del proceso Adquisición de Bienes y Servicios:</t>
    </r>
    <r>
      <rPr>
        <sz val="11"/>
        <color rgb="FF000000"/>
        <rFont val="Arial"/>
        <family val="2"/>
      </rPr>
      <t xml:space="preserve"> Realizar actividades contractuales para adquirir bienes y servicios con la oportunidad y de acuerdo con las especificaciones establecidas por la entidad.</t>
    </r>
  </si>
  <si>
    <t>Realizar mesas de trabajo con todas las personas que hacen parte de la Subdirección con el propósito de retroalimentar sobre el avance en el cumplimiento de los compromisos de la Subdirección en las diferentes herramientas de gestión</t>
  </si>
  <si>
    <t>Se debe indicar que esta actividad promueve que las personas se motiven en la realización de su labores entendiendo que su labor suma en la gestión de los compromisos institucionales puesto que se enfoca en fortalecer la gestión de los resultados obtenidos. Se considera que esta actividad aporta parcialmente valor agregado de carácter estratégico a la dependencia por que la retroalimentación al equipo de trabajo es un deber asignado a los líderes como primera línea de defensa, sin embargo, este ejercicio promueve que los integrantes de la dependencia sean conscientes de su contribución al logro resultados.</t>
  </si>
  <si>
    <t>Efectuar la revisión de todos los formatos del proceso de Adquisición de Bienes y Servicios</t>
  </si>
  <si>
    <t>La revisión efectuada por parte del área a cerca de veinte (20) formatos que son utilizados en el desarrollo de sus labores, da cuenta que dentro de la vigencia del año 2019 se efectuó la actividad programada, así mismo se hace referencia a la solicitud por parte del área responsable  acerca de la eliminación de quince (15) formatos, no obstante lo anterior esta actividad se encuentra establecida en las funciones de la oficina (numeral 6 del artículo 12° de la Resolución 006 de 2017) lo que implica que dicha actividad no genera un valor agregado más allá de las funciones previstas.</t>
  </si>
  <si>
    <t>Desarrollar al interior de la Subdirección jornadas de capacitación sobre aspectos relacionados con la Gestión Documental y archivo de los expedientes contractuales</t>
  </si>
  <si>
    <t>Esta actividad da cuenta de que existe un enfoque para dar tratamiento a las situaciones que se presentan con la información de los expedientes contractuales, no obstante solamente se efectuó una (1) capacitación y en la meta propuesta se relacionó que se efectuarían "jornadas", por lo que una sola capacitación en todo el año no propicia un impacto en la gestión del conocimiento en lo que respecta a la conformación y manejo de los expedientes contractuales.</t>
  </si>
  <si>
    <t>Elaborar una guía sobre el procedimiento a seguir en caso de posibles incumplimientos</t>
  </si>
  <si>
    <t>Durante la vigencia del año 2019, se efectuó el proyecto de guía para el procedimiento que se debe efectuar cuando ocurre un incumplimiento en el desarrollo de un proceso contractual, se observó el documento denominado “ABC PARA LA IMPOSICIÓN DE MULTAS Y SANCIONES” el cual se encuentra relacionado en el sistema Isolucion  con fecha del 13 de noviembre de 2019, no obstante lo anterior esta actividad se encuentra establecida en las funciones de la oficina (numeral 6 del artículo 12° de la Resolución 006 de 2017) lo que implica que dicha actividad no genera un valor agregado más allá de las funciones previstas.</t>
  </si>
  <si>
    <t>Realizar capacitaciones al interior de la entidad, sobre las obligaciones y responsabilidades de la supervisión</t>
  </si>
  <si>
    <t xml:space="preserve">La realización de varias jornadas de capacitación relacionada con temas sobre las obligaciones y responsabilidades de la supervisión al personal del Instituto, guarda coherencia con  la meta propuesta, ya que propicia un impacto en la gestión del conocimiento en lo que respecta al seguimiento y verificación del cumplimiento de las obligaciones contractuales teniendo de presente las funciones que tiene la supervisión de un contrato. </t>
  </si>
  <si>
    <t xml:space="preserve">
La evaluación de Primera Línea de Defensa se realizó a partir de 25 variables establecidas por el Departamento Administrativo de la Función Pública en el anexo No. 6 de la política de Control Interno de MIPG para un nivel avanzado de la implementación del Modelo Estándar de Control Interno. Este cuestionario se envió a las diferentes dependencias y como resultado se realizó el Informe de Evaluación 1ra y 2da línea de defensa en el marco del MIPG Rad No. 0016903 del 10/01/2019.</t>
  </si>
  <si>
    <r>
      <t xml:space="preserve">La recopilación de información para este componente se realizó mediante cuestionario remitido por la OCI con memorando No 20191500805713, el cual fue respondido por la Subdirección con radicado 20198000815663.
De acuerdo al análisis de la información reportada por el área se sugiere analizar la debilidades encontradas para la primera línea de defensa del MIPG relacionadas con:   
• Establecer si se efectuó la comunicó a la alta dirección respecto de las  deficiencias encontradas por el proceso respecto de la acción 201684.
• Relacionar de manera expresa cuales políticas y lineamientos son las que está teniendo en cuenta el área para la generación y comunicación de la información relevante.
• Analizar la causa de que no se cumplieran la acción de anticorrupción establecida por el área en la Matriz de Riesgos de Corrupción.
La evaluación de la gestión de primera línea se efectuó a los cinco componentes del MCEI teniendo de presente lo establecido en el Modelo Integrado de Gestión y Planeación para la primera línea de defensa, identificando lo siguiente:
</t>
    </r>
    <r>
      <rPr>
        <b/>
        <sz val="11"/>
        <color rgb="FF000000"/>
        <rFont val="Arial"/>
        <family val="2"/>
      </rPr>
      <t xml:space="preserve">Ambiente de Control: </t>
    </r>
    <r>
      <rPr>
        <sz val="11"/>
        <color rgb="FF000000"/>
        <rFont val="Arial"/>
        <family val="2"/>
      </rPr>
      <t xml:space="preserve">señaló que cumplió los estándares de servicio público establecidos en el código de ética de la entidad, se participó en los comités directivos de contratación y financieros, se indicó el seguimiento de las políticas establecidas para el desarrollo de los servidores públicos, se relaciona a su vez la coordinación de los procesos contractuales que se adelantaron por parte de la entidad, y las repuestas oportunas a la PQRs respecto a la competencia funcional de entidad, así mismo se proveyó asesoría a los ordenadores del gasto respecto del tema contractual, lo anterior igualmente se enmarca dentro de la funcionalidad del ambiente de control dispuesto por parte del proceso de adquisición de bienes y servicios (100%)
</t>
    </r>
    <r>
      <rPr>
        <b/>
        <sz val="11"/>
        <color rgb="FF000000"/>
        <rFont val="Arial"/>
        <family val="2"/>
      </rPr>
      <t>Evaluación de Riesgos (de gestión y de corrupción):</t>
    </r>
    <r>
      <rPr>
        <sz val="11"/>
        <color rgb="FF000000"/>
        <rFont val="Arial"/>
        <family val="2"/>
      </rPr>
      <t xml:space="preserve"> Se relaciona la identificación y valoración de riesgos, de conformidad con lo establecido en la Política de Riesgos del IDRD, se sugiere que se realice la evaluación de los riesgos operacionales respecto de los procesos contractuales donde se funge como primera línea de defensa en atención a los lineamientos establecidos por el Manual Operativo del Modelo Integrado de Gestión y Planeación atendiendo a los resultados obtenidos en la vigencia.
</t>
    </r>
    <r>
      <rPr>
        <b/>
        <sz val="11"/>
        <color rgb="FF000000"/>
        <rFont val="Arial"/>
        <family val="2"/>
      </rPr>
      <t xml:space="preserve">Actividades de Control: </t>
    </r>
    <r>
      <rPr>
        <sz val="11"/>
        <color rgb="FF000000"/>
        <rFont val="Arial"/>
        <family val="2"/>
      </rPr>
      <t xml:space="preserve">El seguimiento y cumplimiento a la acción de la matriz de riesgos, fue realizado por parte del área, así mismo se relaciona en cada control un diseño que establece una periodicidad para su seguimiento y se cuenta con un responsable, se establecen a su vez una relación de acciones en dichos controles, sin embargo, una vez revisada la matriz de anticorrupción respecto de las acciones establecidas, se observó que para la vigencia 2019, quedo una pendiente por efectuar, por otro lado el responsable no relaciono si esos controles fueron efectivos para la gestión del riesgo, por lo que se sugiere al proceso verificar la información y complementar la respuesta de acuerdo con la pregunta efectuada.
</t>
    </r>
    <r>
      <rPr>
        <b/>
        <sz val="11"/>
        <color rgb="FF000000"/>
        <rFont val="Arial"/>
        <family val="2"/>
      </rPr>
      <t>Información y Comunicación:</t>
    </r>
    <r>
      <rPr>
        <sz val="11"/>
        <color rgb="FF000000"/>
        <rFont val="Arial"/>
        <family val="2"/>
      </rPr>
      <t xml:space="preserve"> Se hace uso del sistema electrónico para la contratación pública, se relacionan datos respecto de los comités jurídicos y la socialización sobre el seguimiento de las herramientas de gestión del proceso como métodos de comunicación para que los servidores entendieran su responsabilidad en cuanto al control interno, se relacionó la página web y el correo electrónico institucional como los mecanismos que se utilizan para efectuar las denuncias de manera anónima o confidencial, se relacionó el sistema de gestión documental Orfeo para el flujo de información dirigida a los ordenadores del gasto en los casos que se requiere ajustes en el expediente contractual. (100%)
</t>
    </r>
    <r>
      <rPr>
        <b/>
        <sz val="11"/>
        <color rgb="FF000000"/>
        <rFont val="Arial"/>
        <family val="2"/>
      </rPr>
      <t xml:space="preserve">Actividades de Monitoreo: </t>
    </r>
    <r>
      <rPr>
        <sz val="11"/>
        <color rgb="FF000000"/>
        <rFont val="Arial"/>
        <family val="2"/>
      </rPr>
      <t>Se relacionó el sistema de gestión documental Orfeo para el flujo de información dirigida a los ordenadores del gasto en los casos que se requiere ajustes en el expediente contractual, de igual manera se menciona dentro de la respuesta la información que se generó con ocasión de los requerimientos efectuados por los entes de control las respuestas que se dan a los entes de control (internos y externos) mediante Orfeo. Se relacionó la acción 201684 donde se efectuaron mejoras a los controles. (100%)</t>
    </r>
  </si>
  <si>
    <r>
      <rPr>
        <b/>
        <sz val="11"/>
        <color rgb="FF000000"/>
        <rFont val="Arial"/>
        <family val="2"/>
      </rPr>
      <t>HALLAZGOS INTERNOS CUYAS ACCIONES FINALIZARON Y FUERON CERRADAS:</t>
    </r>
    <r>
      <rPr>
        <sz val="11"/>
        <color rgb="FF000000"/>
        <rFont val="Arial"/>
        <family val="2"/>
      </rPr>
      <t xml:space="preserve"> Ocho (8) acciones durante la vigencia del 2019 (33,3%)
• 201767 Finalizada y Cerrada. Se cumplió a 31-dic-19 se efectuó la acción entre noviembre y diciembre (venció 29 de noviembre de 2019)					
• 201772 Finalizada y Cerrada. Se cumplió a 31/dic./2019 se efectuó la acción entre noviembre y diciembre (venció 30 de octubre de 2019)					
• 201775 Finalizada y Cerrada. Se cumplió a 29/nov./2019 201776 Finalizada y Cerrada.  Se cumplió en el mes de octubre de 2019, (venció 31 de octubre de 2019).					
• 201777 Finalizada y Cerrada. Se cumplió en el mes de octubre de 2019. (Venció 30 de septiembre de 2019)
• 201814 Finalizada y Cerrada. Se cumplió en el mes de octubre de 2019.  (Venció 31 de octubre de 2019)
• 201815 Finalizada y Cerrada. Se cumplió en el mes de octubre de 2019.  (Venció 31 de octubre de 2019)
• 201818 Finalizada y Cerrada. Se cumplió a 30 noviembre de 2019, la actividad se desarrolló en el mes de octubre de 2019 (Venció el 30 de octubre de 2019)					
• 201830 Finalizada y Cerrada. Se cumplió a 31 de octubre de 2019, se desarrolló en fecha 04 de octubre de 2019. (Vencía 31 de diciembre de 2019)	</t>
    </r>
  </si>
  <si>
    <t>Para la vigencia correspondiente al año 2019, se relacionaron
- Veinticuatro (24) acciones en el plan de mejoramiento Interno cuya ejecución debía terminar en 2019
- Cuatro (4) acciones para el plan de mejoramiento de la Veeduría Distrital (2 acciones tienen programación para efectuarse dentro de la vigencia 2020)
- Sesenta y un (61) acciones para el Plan de Mejoramiento de la Contraloría de Bogotá  (11 acciones tienen programación para efectuarse dentro la vigencia 2020)
Así las cosas, para la vigencia 2019, esta dependencia tuvo cincuenta y dos acciones (52) para el plan de mejoramiento externo y veinticuatro (24) para mejoramiento interno lo que da como resultado setenta y seis (76) acciones, de las cuales de culminaría cincuenta y siete (57) acciones, lo cual equivale a 75%    
No obstante, lo anterior se debe tener en consideración que las acciones que más impulso tuvieron para su ejecución fueron las del plan de mejoramiento externo; sin embargo, se debe propender por trabajar con el mismo esmero e interés el plan de origen interno.</t>
  </si>
  <si>
    <r>
      <rPr>
        <b/>
        <sz val="11"/>
        <color rgb="FF000000"/>
        <rFont val="Arial"/>
        <family val="2"/>
      </rPr>
      <t>HALLAZGOS INTERNOS CUYAS ACCIONES SE ENCUENTRAN VENCIDAS Y NO CUMPLIDAS (ABIERTAS):</t>
    </r>
    <r>
      <rPr>
        <sz val="11"/>
        <color rgb="FF000000"/>
        <rFont val="Arial"/>
        <family val="2"/>
      </rPr>
      <t xml:space="preserve"> Dieciséis (16) acciones (66%)					
• 201747 - venció el 31-mar-2019 y a 31 de diciembre de 2019 no se reportó avance.
• 201748 - venció el 31-jul-2019 y a 31 de diciembre de 2019 se reportó avance parcial de desarrollo de la acción.
• 201765 - venció el 31-mar-2019) y a 31 de diciembre de 2019 no se reportó avance.
• 201766 - venció el 30-jun-2019 y a 31 de diciembre de 2019 no se reportó avance.
• 201768 - venció el 31-jul-2019 y a 31 de diciembre de 2019 no se reportó avance. 
• 201769 - venció el 30-jun-2019 y a 31 de diciembre de 2019 no se reportó avance.
• 201770 - venció el 31-dic-2019 y a 31 de diciembre de 2019 no se reportó avance.
• 201773 - venció el 30-jun-2019 y a 31 de diciembre de 2019 no se reportó avance.
• 201778 - venció el 31-dic-2019 y a 31 de diciembre de 2019 se reportó avance parcial de desarrollo de la acción.
• 201813 - venció el 30-nov-2019 y a 31 de diciembre de 2019 se reportó avance parcial de desarrollo de la acción.
• 201816 - venció el 16-dic-2019 y a 31 de diciembre de 2019 no se reportó avance.
• 201817 - venció el 30-oct-2019 y a 31 de diciembre de 2019 se reportó avance parcial de desarrollo de la acción.
• 201819 - venció el 31-dic-2019 y a 31 de diciembre de 2019 se reportó avance parcial de desarrollo de la acción.
• 201820 - venció el 31-dic-2019 y a 31 de diciembre de 2019 se reportó avance parcial de desarrollo de la acción.
• 201821 - Actividad No 1 - venció el 30-oct-2019 y a 31 de diciembre de 2019 se reportó avance parcial de desarrollo de la acción.
• 201821 - Actividad No 2 - vencía 31-dic-2019
• 201822 venció el 30-nov-2019 y a 31 de diciembre de 2019 se reportó avance parcial de desarrollo de la acción.</t>
    </r>
  </si>
  <si>
    <r>
      <rPr>
        <b/>
        <sz val="11"/>
        <color rgb="FF000000"/>
        <rFont val="Arial"/>
        <family val="2"/>
      </rPr>
      <t>HALLAZGOS CON CONTRALORÍA DE BOGOTÁ:</t>
    </r>
    <r>
      <rPr>
        <sz val="11"/>
        <color rgb="FF000000"/>
        <rFont val="Arial"/>
        <family val="2"/>
      </rPr>
      <t xml:space="preserve"> Cincuenta (50) acciones de las cuales cuarenta y siete (47) ya se encuentran terminadas (94%)
• 3.1.1.2 - Plazo 2019/07/25 -100% •3.1.1.2 - Plazo 2019/10/31 100% •3.1.1.3 - Plazo 2019/09/30 - 100% •3.1.2 - Plazo 2019/10/31 - 100% •3.1.2.10 - Plazo 2019/07/25 - 100% •3.1.2.11 - Plazo 2019/07/25 - 100% •3.1.2.11 - Plazo 2019/07/25 - 100% •3.1.2.2 - Plazo 2019/07/25 - 100% •3.1.2.2 - Plazo 2019/07/25 - 100% •3.1.2.3 - Plazo 2019/07/25 - 100% •3.1.2.3 - Plazo 2019/07/25 - 100% •3.1.2.8 - Plazo 2019/07/25 - 100% •3.1.2.9 - Plazo 2019/07/25 - 100% •3.1.3 - Plazo 2019/12/16 - 50% •3.1.3 - Plazo 2019/10/15 - 100% •3.1.3.1.3 - Plazo 2019/07/25 - 100% •3.1.3.10 - Plazo 2019/10/31 - 100% •3.1.3.11 - Plazo 2019/10/31- 100% •3.1.3.11.2 – Ejecución entre la Subdirección Técnica de Recreación y Deportes, Subdirección de Contratación y el Área de Costos y Estudios Económicos – Plazo 2019/07/25 - 100% •3.1.3.13 - Plazo 2019/10/31 - 100% •3.1.3.13.1 - Plazo 2019/07/25 - 90% •3.1.3.13.2 - Plazo 2019/07/25 - 100% •3.1.3.14 - Ejecución entre la Subdirección de Contratación y la Oficina Asesora de Planeación – Plazo 2019/08/30 - 100% •3.1.3.14.1 - Plazo 2019/07/25 - 100% •3.1.3.15 - Plazo 2019/10/31- 100% •3.1.3.16 - Plazo 2019/10/31- 100% •3.1.3.17 - Plazo 2019/10/31- 100% •3.1.3.18 - Plazo 2019/10/31 - 100% •3.1.3.19 - Plazo 2019/10/31 - 50% •3.1.3.19.3 - Plazo 2019/07/25 - 100% •3.1.3.2 - Plazo 2019/09/01 - 100% •3.1.3.2 - Plazo 2019/10/31 - 100% •3.1.3.2.1 - Plazo 2019/07/25 - 100% •3.1.3.2.2 - Plazo 2019/07/25 - 100% •3.1.3.20.1 - Plazo 2019/07/25 - 100% •3.1.3.20.2 -Plazo 2019/07/25 - 100% •3.1.3.21.2 - Plazo 2019/07/25 - 100% •3.1.3.22 - Plazo 2019/10/31 - 100% •3.1.3.23 - Plazo 2019/10/31 - 100% •3.1.3.3 - Plazo 2019/10/31 - 100% •3.1.3.3.2 - Plazo 2019/07/25 - 100% •3.1.3.6 - Plazo 2019/10/31 - 100% •3.1.3.6.1 - Plazo 2019/07/26 - 100% •3.1.3.7.1 - Plazo 2019/07/25- 100% •3.1.3.8 - Plazo 2019/10/31 - 100% •3.1.3.9 - Plazo 2019/11/30 - 100% •3.1.3.9.1 - Plazo 2019/07/25 - 100% •3.1.4 - Plazo 2019/10/15 - 100% •3.3.2.1 - Plazo 2019/03/31 - 50% •3.3.4.4 - Plazo 2019/12/16 - 100%</t>
    </r>
  </si>
  <si>
    <r>
      <rPr>
        <b/>
        <sz val="11"/>
        <color rgb="FF000000"/>
        <rFont val="Arial"/>
        <family val="2"/>
      </rPr>
      <t>HALLAZGOS CON VEEDURÍA DISTRITAL:</t>
    </r>
    <r>
      <rPr>
        <sz val="11"/>
        <color rgb="FF000000"/>
        <rFont val="Arial"/>
        <family val="2"/>
      </rPr>
      <t xml:space="preserve"> Dos (2) las cuales ya se encuentran terminadas (100%)
• (Recordar a los supervisores de contrato, la entrega oportuna de los documentos que hacen parte de la ejecución contractual a la Subdirección de Contratación, para la oportuna publicación dichos documentos en SECOP) reporta avance de ejecución del (100%) 
• (Incrementar a 5, el número de personas encargadas de publicar los documentos en SECOP II.) reporta como avance la contratación de personal para actualizar la información en Secop (100%.)</t>
    </r>
  </si>
  <si>
    <r>
      <t xml:space="preserve">Para los 2 riesgos de gestión se tienen establecidos 6 controles: 
</t>
    </r>
    <r>
      <rPr>
        <b/>
        <sz val="11"/>
        <color rgb="FF000000"/>
        <rFont val="Arial"/>
        <family val="2"/>
      </rPr>
      <t xml:space="preserve">Riesgo “Retrasos en la contratación de bienes, obras y servicios”: 
</t>
    </r>
    <r>
      <rPr>
        <sz val="11"/>
        <color rgb="FF000000"/>
        <rFont val="Arial"/>
        <family val="2"/>
      </rPr>
      <t xml:space="preserve">• Control "Realizar la legalidad de los documentos y estudios previos" la variable respecto de cómo se realiza en control relaciona que se efectúa de acuerdo con la experiencia y el criterio del abogado lo que implicaría un tema subjetivo que cambiaría dependiendo de las personas que asuman ese control, lo que implicaría desviaciones de conformidad a cada criterio profesional.
• Control de “Verificar los requisitos técnicos, financieros y jurídicos sujetos de evaluación antes de la publicación” presenta en la actuación dos tipos de situaciones que no generan certeza sobre el diseño de los controles.
• Control “Monitorear la plataforma SECOP para identificar la funcionalidad de la misma.” relaciona una periodicidad de permanente, pero no aclara en que como se efectúa la operación, teniendo de presente que es una herramienta tecnológica a la que se efectúa monitoreo.
</t>
    </r>
    <r>
      <rPr>
        <b/>
        <sz val="11"/>
        <color rgb="FF000000"/>
        <rFont val="Arial"/>
        <family val="2"/>
      </rPr>
      <t>Riesgo “Desactualización de expedientes físicos y virtuales en las etapas contractual y pos contractual”:</t>
    </r>
    <r>
      <rPr>
        <sz val="11"/>
        <color rgb="FF000000"/>
        <rFont val="Arial"/>
        <family val="2"/>
      </rPr>
      <t xml:space="preserve">
Control "Revisar que los documentos del expediente contractual se encuentren completos” sin embargo teniendo en cuenta la función asignada a las áreas de la entidad de acuerdo a la Resolución 006 de 2017, se considera que esto es más un control relacionado con la gestión documental, que al proceso de la gestión contractual de la Subdirección de Contratos.
Los anteriores cuatro controles evidencian presuntas debilidades en su diseño, lo que implica que el responsable del proceso debe efectuar una revisión de las variables establecidas con el fin de evitar la materialización de los riesgos.
Revisados los riesgos de corrupción se observó que existe simetría entre las variables utilizadas para el diseño del control y la situación que se quiere evitar que se materialice. Esto indica que de los doce (12) controles para el proceso solo ocho (8) presentan coherencia en el diseño. Lo que equivale aun 66,6%.</t>
    </r>
  </si>
  <si>
    <r>
      <rPr>
        <b/>
        <sz val="11"/>
        <color rgb="FF000000"/>
        <rFont val="Arial"/>
        <family val="2"/>
      </rPr>
      <t xml:space="preserve">Riesgo de Gestión: </t>
    </r>
    <r>
      <rPr>
        <sz val="11"/>
        <color rgb="FF000000"/>
        <rFont val="Arial"/>
        <family val="2"/>
      </rPr>
      <t xml:space="preserve">Se presenta 2 riesgos que se encuentran calificados con nivel inherente en extremo, con un total de 6 controles (cuatro preventivos y dos detectivos), los cuales se están aplicando; sin embargo, de acuerdo con la verificación efectuada por parte de la OCI se pudo determinar que el riesgo relacionado con “Retrasos en la contratación de bienes y servicios” se materializo, por lo que se debe verificar la efectividad de dichos controles, propendiendo a disminuir los retrasos en la contratación. 
De igual manera se evidencio la materialización del riesgo “Desactualización de expedientes físicos y virtuales en las etapas contractual y pos contractual”.
</t>
    </r>
    <r>
      <rPr>
        <b/>
        <sz val="11"/>
        <color rgb="FF000000"/>
        <rFont val="Arial"/>
        <family val="2"/>
      </rPr>
      <t>Riesgos de Corrupción:</t>
    </r>
    <r>
      <rPr>
        <sz val="11"/>
        <color rgb="FF000000"/>
        <rFont val="Arial"/>
        <family val="2"/>
      </rPr>
      <t xml:space="preserve"> Se cuenta con 6 riesgos (tres en zona inherente de nivel alto y tres en nivel extremo) para el cual se diseñó un control para cada riesgo, siendo 4 de carácter preventivo y 2 de carácter detectivo. De conformidad con los seguimiento cuatrimestrales que efectuó la Oficina de Control, dentro de las actividades de control interno se pudo evidenciar la presunta materialización del riesgo, por la no ejecución de actividades y su registro en el aplicativo SIM lo que conllevo al supervisor a certificar el recibo a satisfacción de aspectos que no se cumplieron de acuerdo con lo pactado; (auditoría al proceso “Cobertura Poblacional Meta 2 Proyecto de Inversión 1146 procesos Promoción de la Recreación y Gestión de Asuntos Locales), lo anterior implica que el riesgo “Aprobación deliberada de informes y documentos los cuales no reflejan con veracidad la ejecución del contrato.” presuntamente se materializo para la vigencia 2019, lo que implica que el control establecido no fue eficiente.
Lo anterior implica que se materializaron tres (3) riesgos lo que conlleva a la conclusión que los controles establecidos para estos no fueron efectivos,  de los doce (12) controles definidos por parte del proceso, siete (7) presentaron problemas en su efectividad lo que da cuenta de un 41,7%</t>
    </r>
  </si>
  <si>
    <t>Como se observó se relaciona un cumplimiento de la identificación de los riesgos que afectan al proceso tanto en el tema de gestión y corrupción, se estableció una calificación de acuerdo como afecta al proceso, se establecieron controles definiéndose una periodicidad para cada uno, así como responsables, no obstante en los seguimientos efectuados por parte de la OCI se observó que los riesgos de gestión “Retrasos en la contratación de bienes y servicios”, “Desactualización de expedientes físicos y virtuales en las etapas contractual y pos contractual” y el riesgo de corrupción “Aprobación deliberada de informes y documentos los cuales no reflejan con veracidad la ejecución del contrato.” se materializaron, lo que implica que los controles establecidos por parte del proceso tienen debilidades que deben ser analizadas por parte del responsable del proceso con el fin de que se tomen los correctivos del caso.</t>
  </si>
  <si>
    <t>1435: Porcentaje de contratos legalizados dentro del tiempo establecido.
1142:  Porcentaje de procesos de obra tramitados en análisis de costos dentro del tiempo establecido.
387: Porcentaje de procesos de selección publicados dentro del tiempo establecido
1162: Porcentaje de procesos diferentes a obra tramitados en análisis de costos dentro del tiempo establecido
1182: Porcentaje de procesos requeridos por precios artificialmente bajos</t>
  </si>
  <si>
    <t>#1435: El resultado promedio de este indicador es 17% toda vez que solo 1 de 6 mediciones alcanzó la meta propuesta
#1142: El resultado promedio de este indicador es 100% toda vez que las 4 mediciones realizadas alcanzaron la meta propuesta
#387: El resultado promedio de este indicador es 67% toda vez que 2 de 3 mediciones alcanzaron la meta propuesta
#1162 :El resultado promedio de este indicador es 50% toda vez que 2 de 6 mediciones alcanzaron la meta propuesta
#1182: El resultado promedio de este indicador es 75% toda vez que 3 de 4 mediciones alcanzaron la meta propuesta
El nivel de cumplimiento promedio fue 62%</t>
  </si>
  <si>
    <t>#1435: No se implementó acción correctiva a pesar que en 5 de las 6 mediciones no se alcanzó la meta propuesta y los resultados estuvieron bastante alejados de lo esperado</t>
  </si>
  <si>
    <t>Los 5 indicadores propuestos por la dependencia son de utilidad para detectar desviaciones aunque no se implementaron las acciones para corregirlas y prevenir recurrencia.</t>
  </si>
  <si>
    <t>Durante 2019 la dependencia recibió 98 requerimientos de entes de control, de los cuales tramitó oportunamente 78 equivalentes al 80%</t>
  </si>
  <si>
    <t>Si bien es cierto que la Oficina de Control Interno efectúa seguimiento la solicitud de los entes de control, se hace necesario que la Subdirección de Contratación verifique la efectividad de los controles establecidos respecto de los términos legales para dar respuesta a las solicitudes de los entes de control respetando los tiempos establecidos tanto por la Ley 1755 de 2015 y la Resolución IDRD- 331 de 2019.</t>
  </si>
  <si>
    <r>
      <t xml:space="preserve">6. EVALUACION DE LA OFICINA DE CONTROL INTERNO A LA GESTIÓN DE LA DEPENDENCIA: 
</t>
    </r>
    <r>
      <rPr>
        <sz val="11"/>
        <color theme="1"/>
        <rFont val="Arial"/>
        <family val="2"/>
      </rPr>
      <t>De conformidad con los anteriores resultados, producto del análisis de la información de la gestión realizada por parte de la Subdirección de Contratación la calificación de la gestión se vio afectada por lo siguiente:
• En el Plan Operativo la mayoría de las actividades propuestas corresponde a responsabilidades o funciones asignadas a la Subdirección y no a acciones que representen valor agregado de carácter estratégico en su gestión y aporten a su mejora.  
• Los tiempos de respuesta en relación con los entes de control presenta un porcentaje del 80% con valor a la baja en comparación a la vigencia anterior (2018), toda vez que para ese año se  alcanzó un 93,5%. Lo anterior se debe tener en cuenta, respecto de los riesgos en los que se puede incurrir al no contestar en términos los requerimientos de los entes de control. 
• Los controles establecidos para los riesgos de gestión “Retrasos en la contratación de bienes, obras y servicios” y “Desactualización de expedientes físicos y virtuales en las etapas contractual y pos contractual”  y el control para  el riesgo de corrupción “Aprobación deliberada de informes y documentos los cuales no reflejan con veracidad la ejecución del contrato" presentan deficiencias puesto que los riesgos se materializaron, lo cual debe ser prioridad del responsable del proceso en cuanto a la verificación del diseño y efectividad de los mismos.  
• El indicador “Porcentaje de contratos legalizados dentro del tiempo establecido.”, tiene un cumplimiento bajo (17%) por lo que se hace necesario que se revise la estructura del indicador, respecto de la fecha establecida para la legalización teniendo de presente los datos de fecha de Adjudicación y de Aprobación de la póliza.
• El Cumplimiento del Plan de Mejoramiento Interno para la vigencia del 2019 es del 33.3% teniendo en cuenta que de las veinticuatro (24) acciones, solamente se han cerrado ocho (8), también se debe señalar que las acciones que se encuentran abiertas ya están vencidas puesto que las fechas (30 octubre de 2019, 30 de noviembre de 3019 y 31 de diciembre de 2019) ya trascurrieron sin que a dicha fecha se hubiese formalizado la acción propuesta.</t>
    </r>
  </si>
  <si>
    <r>
      <t xml:space="preserve">7. RECOMENDACIONES DE MEJORAMIENTO DE LA OFICINA DE CONTROL INTERNO: 
</t>
    </r>
    <r>
      <rPr>
        <sz val="11"/>
        <color rgb="FF000000"/>
        <rFont val="Arial"/>
        <family val="2"/>
      </rPr>
      <t xml:space="preserve">
• Con relación al Plan Operativo se sugiere que para la vigencia a desarrollarse en el 2020 se tengan en cuenta lo indicado por el Modelo Integrado de Gestión y Planeación más exactamente la dimensión de Gestión con valores para resultados, donde se fomente el fortalecimiento organizacional y la simplificación de trámites estableciendo metas que agreguen valor al proceso sumando esfuerzo en procura de dar avance a los compromisos de la entidad, por lo tanto las acciones que se incluyan en este plan deben proveer un valor agregado estratégico y contribuyan a la mejora de la gestión de la dependencia y no correspondan a funciones o responsabilidades asignadas normativamente. 
• Revisar la pertinencia de los indicadores formulados con el fin de asegurar que los resultados de la medición están directamente relacionados con la fórmula del indicador. 
• Revisar los controles establecidos con el fin de comprobar su efectividad, eficacia.  pertinencia y utilidad de los mismos, teniendo de presente la materialización de los riesgos de gestión detectados, para lo cual se sugiere analizar las causas que dieron origen a la materialización del riesgo.
• Revisar las razones que conllevaron a la disminución en el porcentaje de atención de los requerimientos que fueron respondidos de manera  extemporánea con el fin de establecer la medidas pertinentes que permitan dar respuesta en los tiempos establecidos por la ley.
• Efectuar monitoreo periódicos a las acciones establecidas en los planes de mejoramiento con el objetivo de dinamizar su ejecución y tomar decisiones respecto de su ejecución que permitan al responsable del proceso establecer los recursos necesarios para dar atención en tiempo al desarrollo de las actividades que se definieron en dichos planes.</t>
    </r>
  </si>
  <si>
    <r>
      <rPr>
        <b/>
        <sz val="11"/>
        <rFont val="Arial"/>
        <family val="2"/>
      </rPr>
      <t>ROSALBA GUZMAN GUZMAN</t>
    </r>
    <r>
      <rPr>
        <sz val="11"/>
        <rFont val="Arial"/>
        <family val="2"/>
      </rPr>
      <t xml:space="preserve">
Jefe Oficina de Control Interno
Este documento (para efecto de publicación) es una copia del original, el cual reposa en la Oficina de Control Interno y obra con las firmas correspondientes; puede ser solicitado en la Oficina de Control Interno del IDRD. 
ORFEO – Rad 069963 del 31/01/2020</t>
    </r>
  </si>
  <si>
    <r>
      <t xml:space="preserve">2. DEPENDENCIA A EVALUAR:  </t>
    </r>
    <r>
      <rPr>
        <sz val="11"/>
        <color rgb="FF000000"/>
        <rFont val="Arial"/>
        <family val="2"/>
      </rPr>
      <t>Secretaría General</t>
    </r>
  </si>
  <si>
    <r>
      <t xml:space="preserve">3. OBJETIVOS INSTITUCIONALES RELACIONADOS CON LA DEPENDENCIA:
Objetivo Estratégico 4. </t>
    </r>
    <r>
      <rPr>
        <sz val="11"/>
        <color rgb="FF000000"/>
        <rFont val="Arial"/>
        <family val="2"/>
      </rPr>
      <t xml:space="preserve">Fortalecer la eficiencia administrativa como eje del desarrollo de la entidad.
</t>
    </r>
    <r>
      <rPr>
        <b/>
        <sz val="11"/>
        <color rgb="FF000000"/>
        <rFont val="Arial"/>
        <family val="2"/>
      </rPr>
      <t>Servicio a la Ciudadanía</t>
    </r>
    <r>
      <rPr>
        <sz val="11"/>
        <color rgb="FF000000"/>
        <rFont val="Arial"/>
        <family val="2"/>
      </rPr>
      <t xml:space="preserve">
Objetivo: Brindar información y atender los requerimientos de los grupos de valor y de interés de la entidad para responder a sus necesidades en cumplimiento de sus derechos.
</t>
    </r>
    <r>
      <rPr>
        <b/>
        <sz val="11"/>
        <color rgb="FF000000"/>
        <rFont val="Arial"/>
        <family val="2"/>
      </rPr>
      <t>Gestión Documental
Objetivo:</t>
    </r>
    <r>
      <rPr>
        <sz val="11"/>
        <color rgb="FF000000"/>
        <rFont val="Arial"/>
        <family val="2"/>
      </rPr>
      <t xml:space="preserve"> Administrar, conservar y custodiar la documentación generada en la entidad, desde su origen hasta su disposición final, para preservar la memoria institucional.</t>
    </r>
  </si>
  <si>
    <r>
      <t xml:space="preserve">4. PROYECTO DE INVERSIÓN:
</t>
    </r>
    <r>
      <rPr>
        <sz val="11"/>
        <color rgb="FF000000"/>
        <rFont val="Arial"/>
        <family val="2"/>
      </rPr>
      <t>Las dependencias contribuyen al cumplimiento de los proyectos 1148 y 1155.</t>
    </r>
    <r>
      <rPr>
        <b/>
        <sz val="11"/>
        <color rgb="FF000000"/>
        <rFont val="Arial"/>
        <family val="2"/>
      </rPr>
      <t xml:space="preserve">
1148- Fortalecimiento de la gestión institucional de cara a la ciudadanía
Meta 2. </t>
    </r>
    <r>
      <rPr>
        <sz val="11"/>
        <color rgb="FF000000"/>
        <rFont val="Arial"/>
        <family val="2"/>
      </rPr>
      <t xml:space="preserve">Desarrollar 3 acciones para el mejoramiento del acceso a la información de cara a la ciudadanía.
</t>
    </r>
    <r>
      <rPr>
        <b/>
        <sz val="11"/>
        <color rgb="FF000000"/>
        <rFont val="Arial"/>
        <family val="2"/>
      </rPr>
      <t>Meta 3.</t>
    </r>
    <r>
      <rPr>
        <sz val="11"/>
        <color rgb="FF000000"/>
        <rFont val="Arial"/>
        <family val="2"/>
      </rPr>
      <t xml:space="preserve"> Administrar, organizar y custodiar el 100 % del proceso de archivo y correspondencia del IDRD.
</t>
    </r>
    <r>
      <rPr>
        <b/>
        <sz val="11"/>
        <color rgb="FF000000"/>
        <rFont val="Arial"/>
        <family val="2"/>
      </rPr>
      <t xml:space="preserve">1155 - Modernización institucional
Meta 3. </t>
    </r>
    <r>
      <rPr>
        <sz val="11"/>
        <color rgb="FF000000"/>
        <rFont val="Arial"/>
        <family val="2"/>
      </rPr>
      <t>Realizar 1 estudio, diseño y construcción de la bodega de archivo central y sede Administrativa.</t>
    </r>
    <r>
      <rPr>
        <b/>
        <sz val="11"/>
        <color rgb="FF000000"/>
        <rFont val="Arial"/>
        <family val="2"/>
      </rPr>
      <t xml:space="preserve">
</t>
    </r>
  </si>
  <si>
    <r>
      <rPr>
        <b/>
        <sz val="11"/>
        <color rgb="FF000000"/>
        <rFont val="Arial"/>
        <family val="2"/>
      </rPr>
      <t>SECRETARIA GENERAL</t>
    </r>
    <r>
      <rPr>
        <sz val="11"/>
        <color rgb="FF000000"/>
        <rFont val="Arial"/>
        <family val="2"/>
      </rPr>
      <t xml:space="preserve">
Realizar el seguimiento de  las actividades establecidas en el Plan Anticorrupción y de Atención al Ciudadano (PAAC), que involucren a las áreas a cargo de la Secretaría General.</t>
    </r>
  </si>
  <si>
    <r>
      <t>La actividad corresponde a una responsabilidad de la Secretaría General de acuerdo con lo establecido en el documento del Departamento de la Función Pública "Estrategias para la construcción del plan anticorrupción y de atención al ciudadano" versión 2, en su aparte "</t>
    </r>
    <r>
      <rPr>
        <i/>
        <sz val="11"/>
        <color rgb="FF000000"/>
        <rFont val="Arial"/>
        <family val="2"/>
      </rPr>
      <t>III. ASPECTOS GENERALES DEL PLAN ANTICORRUPCIÓN Y DE ATENCIÓN AL CIUDADANO</t>
    </r>
    <r>
      <rPr>
        <sz val="11"/>
        <color rgb="FF000000"/>
        <rFont val="Arial"/>
        <family val="2"/>
      </rPr>
      <t>", por tanto no se considera como un valor agregado estratégico.</t>
    </r>
  </si>
  <si>
    <r>
      <rPr>
        <b/>
        <sz val="11"/>
        <color rgb="FF000000"/>
        <rFont val="Arial"/>
        <family val="2"/>
      </rPr>
      <t>SECRETARIA GENERAL</t>
    </r>
    <r>
      <rPr>
        <sz val="11"/>
        <color rgb="FF000000"/>
        <rFont val="Arial"/>
        <family val="2"/>
      </rPr>
      <t xml:space="preserve">
Realizar seguimiento a la información publicada en la página web en cumplimiento a la Ley 1712 de 2014 y solicitar su actualización y ajuste.</t>
    </r>
  </si>
  <si>
    <r>
      <rPr>
        <b/>
        <sz val="11"/>
        <color rgb="FF000000"/>
        <rFont val="Arial"/>
        <family val="2"/>
      </rPr>
      <t>SERVICIO A LA CIUDADANÍA</t>
    </r>
    <r>
      <rPr>
        <sz val="11"/>
        <color rgb="FF000000"/>
        <rFont val="Arial"/>
        <family val="2"/>
      </rPr>
      <t xml:space="preserve">
Realizar talleres que fortalezcan las competencias de servicio al cliente del personal dispuesto en los Super CADES</t>
    </r>
  </si>
  <si>
    <t>La actividad contribuye estratégicamente de cara a la atención a la ciudadanía en los Supercades.</t>
  </si>
  <si>
    <r>
      <rPr>
        <b/>
        <sz val="11"/>
        <color rgb="FF000000"/>
        <rFont val="Arial"/>
        <family val="2"/>
      </rPr>
      <t>SECRETARIA GENERAL</t>
    </r>
    <r>
      <rPr>
        <sz val="11"/>
        <color rgb="FF000000"/>
        <rFont val="Arial"/>
        <family val="2"/>
      </rPr>
      <t xml:space="preserve">
Actualizar el Procedimiento de Gestión de PQRS con el fin de implementar interface para que las PQRDS se les asigne el radicado Orfeo y SDQS de manera simultanea.</t>
    </r>
  </si>
  <si>
    <t>Teniendo en cuenta que a 31 de diciembre no se ha concluido lo relacionado con la Interface entre las PQRDS y SDQS e igualmente el procedimiento relacionado no se ha actualizado, se considera que esta actividad no generó valor agregado para efectos estratégicos de la entidad</t>
  </si>
  <si>
    <r>
      <rPr>
        <b/>
        <sz val="11"/>
        <color rgb="FF000000"/>
        <rFont val="Arial"/>
        <family val="2"/>
      </rPr>
      <t>SECRETARIA GENERAL</t>
    </r>
    <r>
      <rPr>
        <sz val="11"/>
        <color rgb="FF000000"/>
        <rFont val="Arial"/>
        <family val="2"/>
      </rPr>
      <t xml:space="preserve">
Presentar trimestralmente a la Secretaria General un informe referente a la oportunidad y calidad de las respuestas a PQRDS por dependencia.</t>
    </r>
  </si>
  <si>
    <t>Actividad periódica de la dependencia como parte de lo establecido en la Resolución IDRD 331 de 2019 y el decreto 371 de 2010, por tanto no se considera que genera valor agregado estratégico.</t>
  </si>
  <si>
    <r>
      <rPr>
        <b/>
        <sz val="11"/>
        <color rgb="FF000000"/>
        <rFont val="Arial"/>
        <family val="2"/>
      </rPr>
      <t>GESTION DOCUMENTAL</t>
    </r>
    <r>
      <rPr>
        <sz val="11"/>
        <color rgb="FF000000"/>
        <rFont val="Arial"/>
        <family val="2"/>
      </rPr>
      <t xml:space="preserve">
Realizar talleres de sensibilización a los servidores públicos y contratistas del IDRD en temas de Gestión Documental y Conservación Preventiva.</t>
    </r>
  </si>
  <si>
    <t>Los talleres de sensibilización forman parte del Programa de Gestión Documental (PGD) del IDRD, que se adopta por el IDRD de acuerdo con la resolución 502 de 2016 y adicionalmente obedece a lineamientos establecidos por la Ley 1712 de 2014 en su artículo 15, por tanto, se considera que no aporta valor agregado a la dependencia por estar normado.</t>
  </si>
  <si>
    <r>
      <rPr>
        <b/>
        <sz val="11"/>
        <color rgb="FF000000"/>
        <rFont val="Arial"/>
        <family val="2"/>
      </rPr>
      <t>GESTION DOCUMENTAL</t>
    </r>
    <r>
      <rPr>
        <sz val="11"/>
        <color rgb="FF000000"/>
        <rFont val="Arial"/>
        <family val="2"/>
      </rPr>
      <t xml:space="preserve">
Socializar e Implementar las Tablas de Retención Documental -TRD Convalidadas por el Consejo Distrital de Archivos en toda la entidad.</t>
    </r>
  </si>
  <si>
    <t>La actividad contribuye estratégicamente de forma parcial, cara al conocimiento por parte de los servidores públicos y contratistas de las Tablas de Retención Documental - TRD convalidadas por el Consejo Distrital de Archivo. La implementación es una responsabilidad en materia de Gestión Documental para las entidades públicas.</t>
  </si>
  <si>
    <r>
      <rPr>
        <b/>
        <sz val="11"/>
        <color rgb="FF000000"/>
        <rFont val="Arial"/>
        <family val="2"/>
      </rPr>
      <t>GESTION DOCUMENTAL</t>
    </r>
    <r>
      <rPr>
        <sz val="11"/>
        <color rgb="FF000000"/>
        <rFont val="Arial"/>
        <family val="2"/>
      </rPr>
      <t xml:space="preserve">
Diligenciar las Fichas de Valoración Documental con base en los inventarios en estado natural como herramienta primordial para la elaboración de las Tablas de Valoración Documental, de acuerdo con los lineamientos dados por el Archivo de Bogotá en la Circular 002 de 2013.</t>
    </r>
  </si>
  <si>
    <t>Actividad regida por lineamiento del Archivo de Bogotá de acuerdo a lo planteado en la actividad, por tanto, no se considera que genera valor agregado estratégico.</t>
  </si>
  <si>
    <r>
      <rPr>
        <b/>
        <sz val="11"/>
        <color rgb="FF000000"/>
        <rFont val="Arial"/>
        <family val="2"/>
      </rPr>
      <t>GESTION DOCUMENTAL</t>
    </r>
    <r>
      <rPr>
        <sz val="11"/>
        <color rgb="FF000000"/>
        <rFont val="Arial"/>
        <family val="2"/>
      </rPr>
      <t xml:space="preserve">
Elaborar las Tablas de Valoración Documental de conformidad con el Acuerdo 04 de 2013 del Archivo General de la Nación.</t>
    </r>
  </si>
  <si>
    <t>Actividad establecida por lineamiento del Archivo General de la nación con el acuerdo referido en la variable a evaluar, por tanto, no se considera que genera valor agregado estratégico.</t>
  </si>
  <si>
    <r>
      <rPr>
        <b/>
        <sz val="11"/>
        <color rgb="FF000000"/>
        <rFont val="Arial"/>
        <family val="2"/>
      </rPr>
      <t>GESTION DOCUMENTAL</t>
    </r>
    <r>
      <rPr>
        <sz val="11"/>
        <color rgb="FF000000"/>
        <rFont val="Arial"/>
        <family val="2"/>
      </rPr>
      <t xml:space="preserve">
Actualizar las Tablas de Retención Documental - TRD de la entidad de conformidad con el Acuerdo 04 de 2013 del Archivo General de la Nación.</t>
    </r>
  </si>
  <si>
    <r>
      <rPr>
        <b/>
        <sz val="11"/>
        <color rgb="FF000000"/>
        <rFont val="Arial"/>
        <family val="2"/>
      </rPr>
      <t>GESTION DOCUMENTAL</t>
    </r>
    <r>
      <rPr>
        <sz val="11"/>
        <color rgb="FF000000"/>
        <rFont val="Arial"/>
        <family val="2"/>
      </rPr>
      <t xml:space="preserve">
Elaborar el instrumento archivístico Modelo de Requisitos para Documentos Electrónicos de Archivo -MOREQ (SGDEA) de conformidad con el Decreto 1080 de 2015 articulo 2.8.2.5.8 Min Cultura.</t>
    </r>
  </si>
  <si>
    <t>Actividad establecida por el lineamiento del Ministerio de Cultura referido en la variable, por tanto, no se considera que genera valor agregado estratégico.</t>
  </si>
  <si>
    <t>La evaluación de Primera Línea de Defensa se realizó a partir de 25 variables establecidas por el Departamento Administrativo de la Función Pública en el anexo No. 6 de la política de Control Interno de MIPG para un nivel avanzado de la implementación del Modelo Estándar de Control Interno. Este cuestionario se envió a las diferentes dependencias y como resultado se realizó el Informe de Evaluación 1ra y 2da línea de defensa en el marco del MIPG Rad No. 0016903 del 10/01/2019.</t>
  </si>
  <si>
    <t>Secretaría General no documentó la información solicitada por la Oficina de Control Interno mediante radicado No.20191500802963 del 12 de diciembre de 2019 en cuanto a la Gestión como primera Línea de Defensa.</t>
  </si>
  <si>
    <t>PLAN DE MEJORAMIENTO INTERNO
Para la vigencia 2019, se manejaron 8 hallazgos para Servicio a la Ciudadanía y 3 para Gestión Documental producto de Auditorías Internas de Control Interno a 31 de diciembre de 2019, su condición fue la siguiente:
Servicio a la Ciudadanía - 3 cerrados (480, 201780 y 201716) y 5 vencidos (479, 201779, 201790, 201785 y 201845).
Gestión Documental - 1 vigente (201738), 1 pendiente de plantear actividad de acuerdo con el hallazgo (201740) y 1 pendiente de diligenciar análisis de causas y por lo tanto planteamiento de actividades (201839).
PLAN DE MEJORAMIENTO EXTERNO
Veeduría
Servicio a la Ciudadanía - En total se plantearon 30 recomendaciones por parte del ente de control, las cuales se encuentran en el siguiente estado:
* Para 14 se planteó comunicarlos a la Subdirección Administrativa y Financiera sin fechas de inicio y finalización de la recomendación.
* 2 con recomendación a cargo de la Subdirección Administrativa y Financiera con fechas de inicio y finalización de la recomendación.
* 2 con recomendación a cargo de Servicios Generales con fechas de inicio y finalización de la recomendación.
* 9 con indicación relacionada que el IDRD no es propietario del predio.
* 3, en donde se indica que no aplica.
AGN
Gestión Documental - 2 hallazgos con 4 tareas que se prorrogaron hasta abril de 2020 y 2021 de acuerdo con solicitud realizada por el IDRD y aprobada por el Archivo General de la Nación en la vigencia 2019. Se debe anotar que para la vigencia 2019, se cerraron dos hallazgos.</t>
  </si>
  <si>
    <t xml:space="preserve">Los 13 hallazgos generaron a 31 de diciembre de 2019 un total de 21 actividades, de las cuales 7 se vencieron, 9 fueron cerradas y 5 permanecen vigentes.
Para el Plan de Mejoramiento Interno, se deben revisar las fechas de compromiso oportunamente antes de su vencimiento y solicitar las respectivas ampliaciones de acuerdo con la complejidad de las actividades propuestas. Adicionalmente, se deben mencionar dos hallazgos, en los cuales el proceso de Gestión Documental no generó actividades y tampoco estableció lineamientos de acuerdo con lo descrito en el hallazgo correspondiente.
Con relación al Plan de Mejoramiento Externo relacionado con la Veeduría Distrital, las recomendaciones no se consideraron para efectos de esta evaluación, dado que el informe de la Veeduría llegó al IDRD finalizando la vigencia del 2019; para los seguimientos de 2020, la Oficina de Control Interno los tendrá en cuenta y por tanto, es importante que se revisen la fechas de cumplimiento, así como las asignaciones indicadas a otras dependencias, por ser el proceso de Servicio a la Ciudadanía quien lidera este plan de mejoramiento.
</t>
  </si>
  <si>
    <t>Proporción de las variables que se cumplen de acuerdo a la guía del DAFP. (No. De controles cuyo diseño se adecúa a los lineamientos del DAFP/ total de controles identificados por la dependencia para gestionar los riesgos)</t>
  </si>
  <si>
    <t>Para el proceso de Servicio a la Ciudadanía se plantearon 7 controles para los riesgos de gestión y 1 para los de corrupción; para Gestión Documental 4 controles para los riesgos de gestión y 1 para el de corrupción para un total de 13 controles, los que cumplieron con lo establecido en la guía del DAFP en cuanto al diseño de controles.</t>
  </si>
  <si>
    <t>Los 13 controles, se han venido aplicando, aunque algunos no fueron efectivos para mitigar la materialización del riesgo.</t>
  </si>
  <si>
    <t>Para los riesgos de gestión, los controles se han venido aplicando, sin embargo, no han sido 100 % efectivos, puesto que se han materializado riesgos para los procesos de Servicio a la Ciudadanía  y Gestión Documental.
En cuanto a los controles para los riesgos de corrupción,  los dos se han venido aplicando pero requieren ser revisados y fortalecidos.</t>
  </si>
  <si>
    <r>
      <t>Riesgos de Gestión
Se han materializado 3 de los 4 de Servicio a la Ciudadanía y los dos para Gestión Documental, los que corresponden a:
Servicio a la Ciudadanía:  "</t>
    </r>
    <r>
      <rPr>
        <i/>
        <sz val="11"/>
        <color rgb="FF000000"/>
        <rFont val="Arial"/>
        <family val="2"/>
      </rPr>
      <t>Respuesta fuera de términos a PQRDS radicadas por los ciudadanos</t>
    </r>
    <r>
      <rPr>
        <sz val="11"/>
        <color rgb="FF000000"/>
        <rFont val="Arial"/>
        <family val="2"/>
      </rPr>
      <t>", "</t>
    </r>
    <r>
      <rPr>
        <i/>
        <sz val="11"/>
        <color rgb="FF000000"/>
        <rFont val="Arial"/>
        <family val="2"/>
      </rPr>
      <t>Respuestas a requerimientos de los ciudadanos que no cumplen con los criterios de calidad (calidez, claridad, solución de fondo, coherencia)</t>
    </r>
    <r>
      <rPr>
        <sz val="11"/>
        <color rgb="FF000000"/>
        <rFont val="Arial"/>
        <family val="2"/>
      </rPr>
      <t>" e "</t>
    </r>
    <r>
      <rPr>
        <i/>
        <sz val="11"/>
        <color rgb="FF000000"/>
        <rFont val="Arial"/>
        <family val="2"/>
      </rPr>
      <t>Información no actualizada sobre ley de transparencia en la pagina web de la entidad</t>
    </r>
    <r>
      <rPr>
        <sz val="11"/>
        <color rgb="FF000000"/>
        <rFont val="Arial"/>
        <family val="2"/>
      </rPr>
      <t>".
Gestión Documental: "</t>
    </r>
    <r>
      <rPr>
        <i/>
        <sz val="11"/>
        <color rgb="FF000000"/>
        <rFont val="Arial"/>
        <family val="2"/>
      </rPr>
      <t>Conservación inadecuada del acervo documental de la entidad</t>
    </r>
    <r>
      <rPr>
        <sz val="11"/>
        <color rgb="FF000000"/>
        <rFont val="Arial"/>
        <family val="2"/>
      </rPr>
      <t>" y "</t>
    </r>
    <r>
      <rPr>
        <i/>
        <sz val="11"/>
        <color rgb="FF000000"/>
        <rFont val="Arial"/>
        <family val="2"/>
      </rPr>
      <t>Asignación inadecuada de las comunicaciones oficiales de entrada según la competencia del trámite</t>
    </r>
    <r>
      <rPr>
        <sz val="11"/>
        <color rgb="FF000000"/>
        <rFont val="Arial"/>
        <family val="2"/>
      </rPr>
      <t>".
Riesgos de Corrupción.
No se ha materializado para ninguno de los dos procesos.</t>
    </r>
  </si>
  <si>
    <t>SERVICIO A LA CIUDADANÍA
1489 - Porcentaje de información actualizada en ley de transparencia.
1481 - Porcentaje de peticiones, quejas, reclamos y sugerencias contestadas dentro de los términos legales vigentes.
1483 - Porcentaje de requerimientos atendidos con oportunidad y calidad.
702 - Satisfacción de peticionarios con la respuesta dada a sus requerimientos.
1251 - Satisfacción del ciudadano con la atención recibida en los SUPERCADE.
GESTION DOCUMENTAL
1477 -  Porcentaje de espacios controlados para la conservación documental..
1475 - Porcentaje de inventario validado del fondo documental acumulado del archivo central.</t>
  </si>
  <si>
    <t>Del total de los 7 indicadores, 4 cumplieron con la meta establecida, de estos, 3 para el proceso de Servicio a la Ciudadanía y 1 para Gestión Documental.
Para los riesgos materializados no se implementaron acciones correctivas.</t>
  </si>
  <si>
    <t>De los 7 indicadores, 6 se consideran de utilidad para los procesos, el restante requiere evaluación en cuanto a la formula de cálculo (1477).</t>
  </si>
  <si>
    <t>Para la vigencia 2019 la Secretaría General tuvo a cargo la consolidación de 8 requerimientos de entes de control, de los cuales, dos recibieron recordatorio por parte de la Oficina de Control Interno y estos mismos fueron extemporáneos con 1 y 3 días.( Rad. 233392 y 353182).
Como dependencia que participó en la respuesta a los entes de control, colaboró en 4 ocasiones y no recibió recordatorios ni se presentaron días de extemporaneidad.</t>
  </si>
  <si>
    <t>Los dos requerimientos correspondieron a la Veeduría Distrital, en el primero correspondió a la solicitud relacionada con las acciones desarrolladas en el  marco de la funciones otorgadas en el Decreto 392 de 2015 y la otra por Cumplimiento de la Circular 007 de 2019 Alerta Preventiva Expedida por la Veeduría Distrital.
Es importante efectuar un seguimiento oportuno por parte de la dependencia con el propósito de minimizar la extemporaneidad en la respuesta a los entes de control.</t>
  </si>
  <si>
    <r>
      <t xml:space="preserve">6. EVALUACION DE LA OFICINA DE CONTROL INTERNO A LA GESTIÓN DE LA DEPENDENCIA: 
</t>
    </r>
    <r>
      <rPr>
        <sz val="11"/>
        <color theme="1"/>
        <rFont val="Arial"/>
        <family val="2"/>
      </rPr>
      <t xml:space="preserve">
La evaluación de la dependencia se vio afectada por:
1. Plan Operativo, actividades que corresponden a responsabilidades de la Secretaría General y los Procesos, que en si mismas no generan valor agregado para efectos estratégicos y que por lo tanto, no ameritan ser contemplados en un plan adicional a la normatividad o disposiciones ya establecidas.
2. Gestión de primera línea de defensa, por no suministrar el insumo requerido para evaluar la gestión de la dependencia en este aspecto, a pesar de corresponder a una evaluación aprobada por el Comité Institucional de Coordinación de Control Interno en el Plan Anual de Auditoría.
3. Plan de Mejoramiento Institucional, por vencimiento de las fechas de compromiso de las acciones de mejoramiento sin haber finalizado su implementación.
4. Mapa de riesgos, por la materialización de riesgos de gestión.
5. El no cumplimiento de las metas de los indicadores de acuerdo con lo señalado en el análisis correspondiente.
6. La inoportunidad en la respuesta de 2 requerimientos a Entes de Control.</t>
    </r>
  </si>
  <si>
    <r>
      <t xml:space="preserve">7. RECOMENDACIONES DE MEJORAMIENTO DE LA OFICINA DE CONTROL INTERNO: 
</t>
    </r>
    <r>
      <rPr>
        <sz val="11"/>
        <color rgb="FF000000"/>
        <rFont val="Arial"/>
        <family val="2"/>
      </rPr>
      <t xml:space="preserve">
1. Plantear en el Plan Operativo actividades que generen valor agregado de cara al carácter estratégico de la Secretaría General, Servicio a la Ciudadanía y Gestión Documental y contribuyan al mejoramiento de su gestión.
2. Implementar las acciones necesarias para fortalecer la gestión frente a las responsabilidades como primera línea de defensa.
3.  Seguimiento oportuno de las acciones de mejoramiento de los planes de mejoramiento institucional, previendo solicitudes de ampliación de fechas de compromiso antes de su vencimiento y debidamente justificadas. Tener en cuenta las recomendaciones emitidas por la Veeduría Distrital, las que están pendientes de implementación.
4. Revisar y fortalecer los controles de los riesgos de gestión y corrupción.
5. Análisis del no cumplimiento de las metas de los indicadores y de acuerdo con los resultados, generar acciones correctivas. Por otro lado, tener en cuenta que los indicadores deben generar mejora en los procesos e igualmente revisarlos para establecer si deben continuar o se deben plantear uno nuevos.</t>
    </r>
    <r>
      <rPr>
        <sz val="11"/>
        <color rgb="FFFF0000"/>
        <rFont val="Arial"/>
        <family val="2"/>
      </rPr>
      <t xml:space="preserve">
</t>
    </r>
    <r>
      <rPr>
        <sz val="11"/>
        <rFont val="Arial"/>
        <family val="2"/>
      </rPr>
      <t xml:space="preserve">
6. Seguimiento oportuno por parte de la dependencia con el propósito de minimizar la extemporaneidad en la respuesta a los entes de control.</t>
    </r>
  </si>
  <si>
    <r>
      <t xml:space="preserve">2. DEPENDENCIA A EVALUAR:   </t>
    </r>
    <r>
      <rPr>
        <sz val="11"/>
        <color rgb="FF000000"/>
        <rFont val="Arial"/>
        <family val="2"/>
      </rPr>
      <t>Subdirección Técnica de Construcciones</t>
    </r>
  </si>
  <si>
    <r>
      <rPr>
        <b/>
        <sz val="11"/>
        <color rgb="FF000000"/>
        <rFont val="Arial"/>
        <family val="2"/>
      </rPr>
      <t xml:space="preserve">3. OBJETIVOS INSTITUCIONALES RELACIONADOS CON LA DEPENDENCIA: </t>
    </r>
    <r>
      <rPr>
        <sz val="11"/>
        <color rgb="FF000000"/>
        <rFont val="Arial"/>
        <family val="2"/>
      </rPr>
      <t xml:space="preserve">
</t>
    </r>
    <r>
      <rPr>
        <b/>
        <sz val="11"/>
        <color rgb="FF000000"/>
        <rFont val="Arial"/>
        <family val="2"/>
      </rPr>
      <t>Objetivos Estratégico General:</t>
    </r>
    <r>
      <rPr>
        <sz val="11"/>
        <color rgb="FF000000"/>
        <rFont val="Arial"/>
        <family val="2"/>
      </rPr>
      <t xml:space="preserve"> 
Mejorar la cobertura y las condiciones de infraestructura de los parques y escenarios para el uso y disfrute de la población de Bogotá D.C. 
Objetivo del proceso  de DISEÑO Y CONSTRUCCIÓN DE PARQUES Y ESCENARIOS: Ampliar y mejorar la infraestructura física recreativa y deportiva del Distrito Capital para el uso de la comunidad en general.
</t>
    </r>
    <r>
      <rPr>
        <b/>
        <sz val="11"/>
        <color rgb="FF000000"/>
        <rFont val="Arial"/>
        <family val="2"/>
      </rPr>
      <t>Objetivos Específicos:</t>
    </r>
    <r>
      <rPr>
        <sz val="11"/>
        <color rgb="FF000000"/>
        <rFont val="Arial"/>
        <family val="2"/>
      </rPr>
      <t xml:space="preserve">
Diseñar parques y escenarios modernos, diversos e incluyentes.
Adecuar y mejorar la infraestructura existente de los parques y escenarios a cargo del IDRD.
Construir nueva infraestructura de parques y escenarios que respondan a las expectativas y necesidades de los ciudadanos.</t>
    </r>
  </si>
  <si>
    <r>
      <rPr>
        <b/>
        <sz val="11"/>
        <color rgb="FF000000"/>
        <rFont val="Arial"/>
        <family val="2"/>
      </rPr>
      <t xml:space="preserve">4. DESCRIPCIÓN DEL PROYECTO DE INVERSIÓN: 1082- Construcción y adecuación de parques y equipamientos para todos.
</t>
    </r>
    <r>
      <rPr>
        <sz val="11"/>
        <color rgb="FF000000"/>
        <rFont val="Arial"/>
        <family val="2"/>
      </rPr>
      <t xml:space="preserve">
Este proyecto construirá nuevos parques y equipamientos de escala metropolitana, zonal y vecinal y mejorará la infraestructura del Sistema Distrital de Parques y de equipamientos mediante la construcción de canchas sintéticas, gimnasios, zonas de juegos tradicionales, áreas de deportes urbanos y nuevas tendencias, junto con nuevas y modernas estructuras de juegos infantiles en diferentes localidades del Distrito Capital, en el periodo comprendido entre el 2016 y el 2020. Igualmente se construirán equipamientos próximos y polivalentes, que ofrezcan a los habitantes espacios idóneos para el desarrollo de actividades recreativas, deportivas y culturales con los más altos estándares que se conviertan en referentes urbanos.
Se realizarán acciones relacionadas con la adquisición de predios, realización de diseños arquitectónicos, diseños detallados de ingeniería, construcción y mejoramiento de parques y escenarios. De igual modo, se adelantarán gestiones encaminadas a la consecución de recursos involucrando entidades públicas y privadas, cooperación internacional, reparto de cargas y beneficios con urbanizadores, donaciones y asociaciones público privadas.</t>
    </r>
  </si>
  <si>
    <t>1. Construir y/o adecuar 53 canchas sintéticas</t>
  </si>
  <si>
    <t>Ejecutadas 23 de 23 programadas; 100% y la ejecución presupuestal al 90%, por lo que la ejecución en las dos variables alcanzó el 95%</t>
  </si>
  <si>
    <t>2. Gestionar la construcción de 4 equipamientos deportivos y recreativos:</t>
  </si>
  <si>
    <t>De 3 Cefes en obra dentro del año 2019. Avance en Tunal 93%, Fontanar 83%, San Cristóbal 81%. Promedio 86%. La ejecución presupuestal al 90%, por lo que la ejecución en las dos variables alcanzó el 88%</t>
  </si>
  <si>
    <t>3. Gestionar contratación para construcción de 4 equipamientos deportivos y recreativos en parques</t>
  </si>
  <si>
    <t>Ejecutado 1 de 1 programado; 100% y la ejecución presupuestal al 90%, por lo que la ejecución en las dos variables alcanzó el 95%</t>
  </si>
  <si>
    <t>4. (**) Adquirir 7 predios ubicados en el parque zonal hacienda los molinos localidad Rafael Uribe</t>
  </si>
  <si>
    <t>La finalización de esta meta está sujeta a la gestión con la Oficina Asesora Jurídica. Durante 2019 no se finalizó la adquisición de los 4 predios programados 0% (No se registró la propiedad a nombre del IDRD en 2019)</t>
  </si>
  <si>
    <t>5. (**) Realizar gestión predial para compra 8 bienes inmuebles requeridos en los diferentes proyectos que adelanta el IDRD</t>
  </si>
  <si>
    <t>Esta meta se ejecutó en años anteriores</t>
  </si>
  <si>
    <t>6. Construir y/o mejorar 61 parques vecinales</t>
  </si>
  <si>
    <t>Ejecutados 13 de 13 Programados; 100% y la ejecución presupuestal al 90%, por lo que la ejecución en las dos variables alcanzó el 95%. (Después de sep. de 2019 se disminuyó la magnitud de la meta programada para 2019 de 16 a 13)</t>
  </si>
  <si>
    <t>7. Construir y/o mejorar 26 parques metropolitanos, zonales y/o equipamientos</t>
  </si>
  <si>
    <t>Ejecutados 11 de 11 programados; 100% y la ejecución presupuestal al 90%, por lo que la ejecución en las dos variables alcanzó el 95%. (Después de sep. de 2019 se disminuyó la magnitud de la mata programada para 2019 de 15 a 11)</t>
  </si>
  <si>
    <t>8. Realizar los diseños y estudios de 38 parques o equipamientos de diferentes escalas</t>
  </si>
  <si>
    <t>Ejecutados 4 de 6 programados; 67% y la ejecución presupuestal al 90%, por lo que la ejecución en las dos variables alcanzó el 78%</t>
  </si>
  <si>
    <t>9. Suministrar el 100 % de los apoyos requeridos para el desarrollo de las actividades del proyecto</t>
  </si>
  <si>
    <t>A través de esta meta la STC contrató el 100% personal para el desarrollo del proyecto. La ejecución presupuestal se alcanzó al 90%, por lo que la ejecución en las dos variables alcanzó el 95%</t>
  </si>
  <si>
    <t>10. Realizar el mejoramiento de 46 parques con gimnasios y juegos infantiles</t>
  </si>
  <si>
    <t>Ejecutados 9 de 9; 100% y la ejecución presupuestal se alcanzó al 90%, por lo que la ejecución en las dos variables alcanzó el 95%</t>
  </si>
  <si>
    <t>11. (**) Adquirir 1 predio en el Distrito Capital- Normandía</t>
  </si>
  <si>
    <t>12. Pagar 100% de compromisos de vigencias anteriores Fenecidas</t>
  </si>
  <si>
    <t>$21.068 millones</t>
  </si>
  <si>
    <t>Se pagó $10.908 millones de $21.068 millones correspondientes a compromisos de vigencias anteriores fenecidas 52%. La ejecución presupuestal se alcanzó al 90%, por lo que la ejecución en las dos variables alcanzó el 71%</t>
  </si>
  <si>
    <t>13. Gestionar adquisición de 100% de los predios requeridos para la construcción del CEFE San Bernardo.</t>
  </si>
  <si>
    <t>Se adquirieron 23 de 44 predios previstos 52%. La ejecución presupuestal se alcanzó al 90%, por lo que la ejecución en las dos variables alcanzó el 71%</t>
  </si>
  <si>
    <r>
      <rPr>
        <b/>
        <sz val="11"/>
        <color rgb="FF000000"/>
        <rFont val="Arial"/>
        <family val="2"/>
      </rPr>
      <t>STC</t>
    </r>
    <r>
      <rPr>
        <sz val="11"/>
        <color rgb="FF000000"/>
        <rFont val="Arial"/>
        <family val="2"/>
      </rPr>
      <t xml:space="preserve">
Realizar reuniones con el equipo de trabajo de la Subdirección Técnica de Construcciones, área Técnica e Interventoría, en temas relacionados con el cumplimiento del proyecto de Inversión 1082 "Construcción  y adecuación de Parques y Equipamiento para todos" y mejoras del proceso de DISEÑO Y CONSTRUCCIÓN DE PARQUES Y ESCENARIOS.</t>
    </r>
  </si>
  <si>
    <t>Las reuniones entre integrantes de los equipos de trabajo hacen parte de la operación e inherentes a la gestión administrativa que deben adelantar la Subdirección Técnica de Construcciones, por lo cual no es significativa en la agregación de valor de carácter estratégico a esta dependencia.</t>
  </si>
  <si>
    <r>
      <rPr>
        <b/>
        <sz val="11"/>
        <color rgb="FF000000"/>
        <rFont val="Arial"/>
        <family val="2"/>
      </rPr>
      <t>STC</t>
    </r>
    <r>
      <rPr>
        <sz val="11"/>
        <color rgb="FF000000"/>
        <rFont val="Arial"/>
        <family val="2"/>
      </rPr>
      <t xml:space="preserve">
Realizar monitoreo al estado de los procesos de contratación de la Subdirección Técnica de Construcciones</t>
    </r>
  </si>
  <si>
    <t>Realizar monitoreo al estado de los procesos de contratación hace parte de la operación de la STC e inherentes a la gestión administrativa que deben adelantar esta dependencia, por lo cual no agrega valor de carácter estratégico a su gestión.</t>
  </si>
  <si>
    <r>
      <rPr>
        <b/>
        <sz val="11"/>
        <color rgb="FF000000"/>
        <rFont val="Arial"/>
        <family val="2"/>
      </rPr>
      <t>STC</t>
    </r>
    <r>
      <rPr>
        <sz val="11"/>
        <color rgb="FF000000"/>
        <rFont val="Arial"/>
        <family val="2"/>
      </rPr>
      <t xml:space="preserve">
Realizar socializaciones al personal de la Subdirección, área técnica y área de Interventoría  en temas relacionados con la implementación y sostenibilidad del Sistema Integrado de Gestión</t>
    </r>
  </si>
  <si>
    <r>
      <t xml:space="preserve">Realizar socializaciones al equipo de trabajo de la dependencia, en temas relacionados con el sistema integrado de gestión, hace parte de la función 11 asignada a la STC en la Resolución IDRD 006 de 2017 </t>
    </r>
    <r>
      <rPr>
        <i/>
        <sz val="11"/>
        <color rgb="FF000000"/>
        <rFont val="Arial"/>
        <family val="2"/>
      </rPr>
      <t>"Administrar el desarrollo de actividades que desde la dependencia sean requeridas para la implementación, mantenimiento y mejora continua del Sistema Integrado de Gestión"</t>
    </r>
    <r>
      <rPr>
        <sz val="11"/>
        <color rgb="FF000000"/>
        <rFont val="Arial"/>
        <family val="2"/>
      </rPr>
      <t>; por lo tanto no es una actividad que genere valor agregado de carácter estratégico a la gestión de esta Subdirección.</t>
    </r>
  </si>
  <si>
    <r>
      <rPr>
        <b/>
        <sz val="11"/>
        <color rgb="FF000000"/>
        <rFont val="Arial"/>
        <family val="2"/>
      </rPr>
      <t>STC</t>
    </r>
    <r>
      <rPr>
        <sz val="11"/>
        <color rgb="FF000000"/>
        <rFont val="Arial"/>
        <family val="2"/>
      </rPr>
      <t xml:space="preserve">
Hacer seguimiento a las PQRS:  peticiones, quejas, denuncias y/o reclamos asignados a la Subdirección Técnica de Construcciones utilizando los medios apropiados para sus respuestas dentro de los términos.</t>
    </r>
  </si>
  <si>
    <r>
      <t xml:space="preserve">El seguimiento a PQRS es una responsabilidad que fue asignada a todas los directivos del IDRD en el artículo 3 de las Resoluciones 1195 de 2016 (vigente hasta mayo de 2019) y 331 de 2019: </t>
    </r>
    <r>
      <rPr>
        <i/>
        <sz val="11"/>
        <color rgb="FF000000"/>
        <rFont val="Arial"/>
        <family val="2"/>
      </rPr>
      <t>"Para tal efecto, la Dirección General, Secretaria General, Subdirecciones, Oficinas y Oficinas Asesoras, deberán designar un facilitador responsable de hacerle seguimiento y control a las PQRDS remitidas a la misma..."</t>
    </r>
    <r>
      <rPr>
        <sz val="11"/>
        <color rgb="FF000000"/>
        <rFont val="Arial"/>
        <family val="2"/>
      </rPr>
      <t xml:space="preserve"> por lo tanto no es una actividad que genere valor agregado de carácter estratégico a la gestión de esta Subdirección.</t>
    </r>
  </si>
  <si>
    <r>
      <rPr>
        <b/>
        <sz val="11"/>
        <color rgb="FF000000"/>
        <rFont val="Arial"/>
        <family val="2"/>
      </rPr>
      <t>AREA TÉCNICA</t>
    </r>
    <r>
      <rPr>
        <sz val="11"/>
        <color rgb="FF000000"/>
        <rFont val="Arial"/>
        <family val="2"/>
      </rPr>
      <t xml:space="preserve">
Realizar cuatro reuniones con el equipo de trabajo de Área Técnica en temas relacionados con la ejecución, avance de los contratos y mejoras del proceso de DISEÑO Y CONSTRUCCIÓN DE PARQUES Y ESCENARIOS</t>
    </r>
  </si>
  <si>
    <t>Las reuniones entre integrantes de los equipos de trabajo hacen parte de la operación e inherentes a la gestión administrativa que deben adelantar la Subdirección Técnica de Construcciones y sus áreas internas de trabajo, por lo cual no agrega valor de carácter estratégico a esta dependencia.</t>
  </si>
  <si>
    <r>
      <rPr>
        <b/>
        <sz val="11"/>
        <color rgb="FF000000"/>
        <rFont val="Arial"/>
        <family val="2"/>
      </rPr>
      <t>ÁREA TÉCNICA</t>
    </r>
    <r>
      <rPr>
        <sz val="11"/>
        <color rgb="FF000000"/>
        <rFont val="Arial"/>
        <family val="2"/>
      </rPr>
      <t xml:space="preserve">
Generar los reportes del estado de los informes ejecutivos mensuales de supervisión, en etapa de estudios y diseño, que deben estar cargados a los expedientes virtuales del contrato de interventoría a la STC.</t>
    </r>
  </si>
  <si>
    <t>Se considera que esta actividad genera parcialmente valor agregado a la dependencia, pues se convierte en un insumo para controlar la oportunidad en la incorporación de informes de supervisión a los expedientes virtuales; sin embargo, es importante que se utilice este insumo para aplicar el control sobre este tema.</t>
  </si>
  <si>
    <r>
      <rPr>
        <b/>
        <sz val="11"/>
        <color rgb="FF000000"/>
        <rFont val="Arial"/>
        <family val="2"/>
      </rPr>
      <t>ÁREA TÉCNICA</t>
    </r>
    <r>
      <rPr>
        <sz val="11"/>
        <color rgb="FF000000"/>
        <rFont val="Arial"/>
        <family val="2"/>
      </rPr>
      <t xml:space="preserve">
Participar en las reuniones de virtualización de trámites y servicios, de acuerdo con lo establecido en el Decreto 058 de 2018, referente a los trámites de </t>
    </r>
    <r>
      <rPr>
        <i/>
        <sz val="11"/>
        <color rgb="FF000000"/>
        <rFont val="Arial"/>
        <family val="2"/>
      </rPr>
      <t>Liquidación y recaudo pago fondo compensatorio de cesiones públicas para parques y equipamientos</t>
    </r>
    <r>
      <rPr>
        <sz val="11"/>
        <color rgb="FF000000"/>
        <rFont val="Arial"/>
        <family val="2"/>
      </rPr>
      <t xml:space="preserve"> y </t>
    </r>
    <r>
      <rPr>
        <i/>
        <sz val="11"/>
        <color rgb="FF000000"/>
        <rFont val="Arial"/>
        <family val="2"/>
      </rPr>
      <t>Aprobación proyecto específico de zonas de cesión para parques y equipamientos producto de un desarrollo urbanístico</t>
    </r>
    <r>
      <rPr>
        <sz val="11"/>
        <color rgb="FF000000"/>
        <rFont val="Arial"/>
        <family val="2"/>
      </rPr>
      <t>.</t>
    </r>
  </si>
  <si>
    <r>
      <t xml:space="preserve">Participar en las reuniones para virtualización de trámites y servicios es una responsabilidad de la dependencia, pues es su deber contribuir al cumplimiento del Decreto 058 de 2018 para los trámites mencionados, en concordancia con la función 2 asignada en la Resolución 006 de 2017 </t>
    </r>
    <r>
      <rPr>
        <i/>
        <sz val="11"/>
        <color rgb="FF000000"/>
        <rFont val="Arial"/>
        <family val="2"/>
      </rPr>
      <t>"Dirigir y coordinar las acciones necesarias para el cumplimiento de las políticas, normas y las disposiciones que regulen los procedimientos y trámites de la Subdirección"</t>
    </r>
    <r>
      <rPr>
        <sz val="11"/>
        <color rgb="FF000000"/>
        <rFont val="Arial"/>
        <family val="2"/>
      </rPr>
      <t>; por lo tanto, esta actividad no genera valor agregado de carácter estratégico.</t>
    </r>
  </si>
  <si>
    <r>
      <rPr>
        <b/>
        <sz val="11"/>
        <color rgb="FF000000"/>
        <rFont val="Arial"/>
        <family val="2"/>
      </rPr>
      <t>ÁREA TÉCNICA</t>
    </r>
    <r>
      <rPr>
        <sz val="11"/>
        <color rgb="FF000000"/>
        <rFont val="Arial"/>
        <family val="2"/>
      </rPr>
      <t xml:space="preserve">
Realizar seguimiento a los estándares e indicadores de los trámites de Liquidación y recaudo pago fondo compensatorio de cesiones públicas para parques y equipamientos y   Aprobación proyecto específico de zonas de cesión para parques y equipamientos producto de un desarrollo urbanístico</t>
    </r>
  </si>
  <si>
    <r>
      <t xml:space="preserve">Realizar seguimiento a estándares e indicadores de los trámites a cargo de la dependencia, es una responsabilidad de la misma, pues es su deber contribuir al cumplimiento del Decreto 058 de 2018 para los trámites mencionados, en concordancia con la función 2 asignada en la Resolución 006 de 2017 </t>
    </r>
    <r>
      <rPr>
        <i/>
        <sz val="11"/>
        <color rgb="FF000000"/>
        <rFont val="Arial"/>
        <family val="2"/>
      </rPr>
      <t xml:space="preserve">"Dirigir y coordinar las acciones necesarias para el cumplimiento de las políticas, normas y las disposiciones que regulen los procedimientos y trámites de la Subdirección"; </t>
    </r>
    <r>
      <rPr>
        <sz val="11"/>
        <color rgb="FF000000"/>
        <rFont val="Arial"/>
        <family val="2"/>
      </rPr>
      <t>por lo tanto, esta actividad no genera valor agregado de carácter estratégico.</t>
    </r>
  </si>
  <si>
    <r>
      <rPr>
        <b/>
        <sz val="11"/>
        <color rgb="FF000000"/>
        <rFont val="Arial"/>
        <family val="2"/>
      </rPr>
      <t>ÁREA TÉCNICA</t>
    </r>
    <r>
      <rPr>
        <sz val="11"/>
        <color rgb="FF000000"/>
        <rFont val="Arial"/>
        <family val="2"/>
      </rPr>
      <t xml:space="preserve">
Hacer seguimiento a las PQRS:  peticiones, quejas, denuncias y/o reclamos asignados a la Subdirección Técnica de Construcciones utilizando los medios apropiados para sus respuestas dentro de los términos.</t>
    </r>
  </si>
  <si>
    <r>
      <rPr>
        <b/>
        <sz val="11"/>
        <color rgb="FF000000"/>
        <rFont val="Arial"/>
        <family val="2"/>
      </rPr>
      <t>ÁREA INTERVENTORÍA</t>
    </r>
    <r>
      <rPr>
        <sz val="11"/>
        <color rgb="FF000000"/>
        <rFont val="Arial"/>
        <family val="2"/>
      </rPr>
      <t xml:space="preserve">
Realizar reuniones con el equipo de trabajo del Área de Interventoría en temas relacionados con la ejecución, avance de los proyectos en ejecución y mejoras del proceso de DISEÑO Y CONSTRUCCIÓN DE PARQUES Y ESCENARIOS</t>
    </r>
  </si>
  <si>
    <r>
      <rPr>
        <b/>
        <sz val="11"/>
        <color rgb="FF000000"/>
        <rFont val="Arial"/>
        <family val="2"/>
      </rPr>
      <t xml:space="preserve">ÁREA INTERVENTORÍA
</t>
    </r>
    <r>
      <rPr>
        <sz val="11"/>
        <color rgb="FF000000"/>
        <rFont val="Arial"/>
        <family val="2"/>
      </rPr>
      <t>Generar reportes semanales del estado de avance de las obras e informar al Director General y Subdirector Técnico de Construcciones</t>
    </r>
  </si>
  <si>
    <t>Se considera que esta actividad genera parcialmente valor agregado a la dependencia, ya que provee información con mayor oportunidad para la toma de decisiones frente al desarrollo de las obras que adelanta la Subdirección.</t>
  </si>
  <si>
    <r>
      <rPr>
        <b/>
        <sz val="11"/>
        <color rgb="FF000000"/>
        <rFont val="Arial"/>
        <family val="2"/>
      </rPr>
      <t>ÁREA INTERVENTORÍA</t>
    </r>
    <r>
      <rPr>
        <sz val="11"/>
        <color rgb="FF000000"/>
        <rFont val="Arial"/>
        <family val="2"/>
      </rPr>
      <t xml:space="preserve">
Generar informes ejecutivos de actividades y resultados del  seguimiento de estabilidad y calidad de obra vigente</t>
    </r>
  </si>
  <si>
    <t>Esta actividad corresponde a un producto que debe generar quien realice el seguimiento a la estabilidad y calidad de las obras controladas por la Subdirección Técnica de Construcciones; por lo tanto se enmarca en la función 5 de "Controlar y verificar las actividades de orden técnico, operativo y estratégico que desarrolle el Instituto relacionadas con la construcción de parques y escenarios recreo deportivos" asignada en la Resolución 006 de 2017.
En consecuencia no corresponde a una actividad que genere valor agregado de carácter estratégico a la dependencia.</t>
  </si>
  <si>
    <r>
      <rPr>
        <b/>
        <sz val="11"/>
        <color rgb="FF000000"/>
        <rFont val="Arial"/>
        <family val="2"/>
      </rPr>
      <t>ÁREA INTERVENTORÍA</t>
    </r>
    <r>
      <rPr>
        <sz val="11"/>
        <color rgb="FF000000"/>
        <rFont val="Arial"/>
        <family val="2"/>
      </rPr>
      <t xml:space="preserve">
Generar los reportes del estado de los informes ejecutivos mensuales de supervisión, en etapa de obra, que deben estar cargados a los expedientes virtuales del contrato de interventoría a la STC</t>
    </r>
  </si>
  <si>
    <r>
      <rPr>
        <b/>
        <sz val="11"/>
        <color rgb="FF000000"/>
        <rFont val="Arial"/>
        <family val="2"/>
      </rPr>
      <t>ÁREA INTERVENTORÍA</t>
    </r>
    <r>
      <rPr>
        <sz val="11"/>
        <color rgb="FF000000"/>
        <rFont val="Arial"/>
        <family val="2"/>
      </rPr>
      <t xml:space="preserve">
Hacer seguimiento a las PQRS:  peticiones, quejas, denuncias y/o reclamos asignados a la Subdirección Técnica de Construcciones utilizando los medios apropiados para sus respuestas dentro de los términos</t>
    </r>
  </si>
  <si>
    <t>Se consideró con avance el desarrollo de la gestión de la primera línea de defensa.
Para fortalecer la promoción del cumplimiento del Código de Integridad y Bueno Gobierno, es indicado impulsar aprovechamiento del Equipo de Gestores de Integridad, para que se diseñe e implemente un plan de trabajo que desarrolle periódicamente ejercicios prácticos con los equipos de colaboradores del proceso.</t>
  </si>
  <si>
    <r>
      <rPr>
        <b/>
        <sz val="11"/>
        <color rgb="FF000000"/>
        <rFont val="Arial"/>
        <family val="2"/>
      </rPr>
      <t xml:space="preserve">PM INTERNO - IDRD
</t>
    </r>
    <r>
      <rPr>
        <sz val="11"/>
        <color rgb="FF000000"/>
        <rFont val="Arial"/>
        <family val="2"/>
      </rPr>
      <t xml:space="preserve">Respecto a los hallazgos generados en auditorías internas de control interno, del total de los 32 (sin contar los registrados en diciembre) que estuvieron abiertos en el año 2019, el 78% de los planes de acción para atenderlos se cumplieron o estaban dentro de términos y de otra parte se vencieron 7 (22%) sin cumplirse en el  tiempo programado (# 201833, # 201792, # 201787, # 201757, # 201754, # 201752, y # 201750)
A 31 de diciembre de 2019, no se había registrado análisis de causas ni actividades de mejoramiento para 5 hallazgos abiertos el día 24 del mismo mes (#201925, # 201924, # 201923, #201922 y # 201921). 
</t>
    </r>
    <r>
      <rPr>
        <b/>
        <sz val="11"/>
        <color rgb="FF000000"/>
        <rFont val="Arial"/>
        <family val="2"/>
      </rPr>
      <t xml:space="preserve">PM EXTERNO - Contraloría Bogotá
</t>
    </r>
    <r>
      <rPr>
        <sz val="11"/>
        <color rgb="FF000000"/>
        <rFont val="Arial"/>
        <family val="2"/>
      </rPr>
      <t xml:space="preserve">La STC tenía 14 actividades a cargo para atender hallazgos, de las cuales se consideraron cumplidas 11 el 79% y no implementadas dentro del plazo previsto 3 el 21% de ellas (3.1.2 - 3.1.3 - 3.3.4.9).
</t>
    </r>
    <r>
      <rPr>
        <b/>
        <sz val="11"/>
        <color rgb="FF000000"/>
        <rFont val="Arial"/>
        <family val="2"/>
      </rPr>
      <t>PM EXTERNO - Veeduría Distrital</t>
    </r>
    <r>
      <rPr>
        <sz val="11"/>
        <color rgb="FF000000"/>
        <rFont val="Arial"/>
        <family val="2"/>
      </rPr>
      <t xml:space="preserve">
De un total de 5 actividades a cargo programadas para cumplir en el año 2019 (provenientes de 2 planes) se tenían 5 ejecutadas.
Otras 13 actividades provenientes de un tercer plan estaban programadas con plazo hasta septiembre de 2020. </t>
    </r>
  </si>
  <si>
    <t>Cumplimiento de las acciones en planes de mejora correspondió al 80%. (41 de 51). El nivel de incumplimiento oportuno de las acciones de los planes correspondió al 20% (10 de 51).
Es recomendable fortalecer los controles preventivos para asegurar el desarrollo oportuno de las actividades de los planes de mejora dentro de los tiempos programados para implementarlas y asegurar su cumplimiento dentro del límites de los plazos originales.</t>
  </si>
  <si>
    <t xml:space="preserve">Para los riesgos gestionados por la STC se identificaron 8 controles (3 para riesgos de corrupción y 5 para riesgos de gestión). De estos se observó que para 4 se definieron adecuadamente las variables de diseño establecidas por el DAFP, mientras que los otros 4 tienen falencias en la asignación de responsables, el propósito, la periodicidad o el curso de acción en caso de desviaciones.
</t>
  </si>
  <si>
    <t>De los 4 controles que están diseñados adecuadamente, 3 se aplicaron y fueron efectivos. 
1. El control para riesgo de Aprobación de actividades no previstas o mayores cantidades sin el cumplimiento de los requisitos internos para favorecer un tercero (anticorrupción )  
2. El control para Liquidación de los contratos sin el cumplimiento u omisión de los requisitos técnicos jurídicos y financieros para favorecer a un tercero (anticorrupción)
3. El control para mitigar riesgo de Pérdida de la oportunidad para siniestrar el amparo de estabilidad de obra (gestión ).</t>
  </si>
  <si>
    <t xml:space="preserve">En cuanto a riesgos de corrupción no se evidenció la materialización de alguno de los 3 tipos identificados en el mapa.
En cuanto a riesgos de gestión se materializaron 2  del total  de 3 tipos  identificados en el mapa; 1 Por Retrasos en la ejecución de los estudios y/o diseños y 1 por Retrasos en la ejecución de las obras y las interventorías.
</t>
  </si>
  <si>
    <t xml:space="preserve"># 1438 Porcentaje de avance en la ejecución de obras de construcción y adecuación de parques y escenarios.
# 1439 Porcentaje de avance en la ejecución de proyectos de estudios y/o diseños de parques y escenarios.
# 1437 Porcentaje de fallas de calidad o estabilidad de obra atendidas en construcción y adecuación de parques y escenarios.
# 922 Satisfacción de los usuarios con las obras de construcción y/o adecuación entregadas.
</t>
  </si>
  <si>
    <t>En general se aplicaron los indicadores y se reportó alcanzadas las metas % de referencia. Se aplicaron y registraron según frecuencia establecida. Se careció de registro de medición para el mes de diciembre de 2019 en dos casos (#1438 y #1439, revisada información en Isolución al 20 de enero de 2019)
# 1438 Los valores están actualizados a noviembre según su frecuencia. El Indicador cumple con la meta Mensual de Eficacia. Se midió en un periodo de 8 meses de los cuales en 7 alcanzó la meta del 90% y en 1 estuvo en 89%.
# 1439 Los valores están actualizados a noviembre según su frecuencia. El Indicador cumple con la meta Mensual de Eficacia.  Se midió en un periodo de 9 meses en los cuales se reportó cumplida la meta del 90%.
# 1437 Los valores están actualizados según su frecuencia. El Indicador cumple con la meta Trimestral de Eficacia. En las últimas 3 mediciones (sobre 4trim 2019, de 3trim 2019 y del 2trim 2019) se cumplió meta del 90%.
# 922 Los valores están actualizados según su frecuencia. El Indicador cumple con la meta Anual. Para la vigencia de 2019 se reportó aplicación de 1126 encuestas de satisfacción distribuidas en 12 parques (8 vecinales, 3 metropolitanos y 1 Zonal), para un resultado promedio de un 98% de satisfacción con las obras entregadas (el 07 ene 2020).</t>
  </si>
  <si>
    <t>Implementación de acciones frente  al resultado del indicador # 1438.</t>
  </si>
  <si>
    <t>El total de los requerimientos atendidos con corte 31/12/2019 fue de 325, de los cuales 263 resolvía la STC y de 62 era participe en la respuesta. 
Los requerimientos con respuesta extemporánea correspondieron a 13 de los compartidos, más 56 consolidados por el STC, sumando 69 que representaron el 21% del total.</t>
  </si>
  <si>
    <t>Respecto a la Atención a solicitudes de Entes de Control Externo se recomienda revisar controles de oportunidad y establecer ajustes para asegurar completa efectividad a lograr  en totas las respuestas.</t>
  </si>
  <si>
    <t>INFORME RESPUESTA ENTES DE CONTROL Y VIGILANCIA 2019</t>
  </si>
  <si>
    <r>
      <t xml:space="preserve">6. EVALUACION DE LA OFICINA DE CONTROL INTERNO A LA GESTIÓN DE LA DEPENDENCIA: 
</t>
    </r>
    <r>
      <rPr>
        <sz val="11"/>
        <color theme="1"/>
        <rFont val="Arial"/>
        <family val="2"/>
      </rPr>
      <t xml:space="preserve">Teniendo en cuenta los resultados anteriores, la calificación de la dependencia se vio afectada por:
</t>
    </r>
    <r>
      <rPr>
        <b/>
        <sz val="11"/>
        <color theme="1"/>
        <rFont val="Arial"/>
        <family val="2"/>
      </rPr>
      <t xml:space="preserve">Plan Operativo: </t>
    </r>
    <r>
      <rPr>
        <sz val="11"/>
        <color theme="1"/>
        <rFont val="Arial"/>
        <family val="2"/>
      </rPr>
      <t xml:space="preserve">La mayoría de las actividades propuestas corresponde a responsabilidades o funciones asignadas a la Subdirección y no a acciones que representen valor agregado de carácter estratégico en su gestión y aporten a su mejora.   
</t>
    </r>
    <r>
      <rPr>
        <b/>
        <sz val="11"/>
        <color theme="1"/>
        <rFont val="Arial"/>
        <family val="2"/>
      </rPr>
      <t xml:space="preserve">Gestión de primera línea de defensa: </t>
    </r>
    <r>
      <rPr>
        <sz val="11"/>
        <color theme="1"/>
        <rFont val="Arial"/>
        <family val="2"/>
      </rPr>
      <t xml:space="preserve">De acuerdo con el resultado de la evaluación y con base en la respuesta emitida por el líder del proceso, en donde se evaluó 26 variables, se estableció aspectos a fortalecer encontrando algunas oportunidades de mejora que se señalan en numeral 5 “Gestión de la primera línea”.
</t>
    </r>
    <r>
      <rPr>
        <b/>
        <sz val="11"/>
        <color theme="1"/>
        <rFont val="Arial"/>
        <family val="2"/>
      </rPr>
      <t xml:space="preserve">Plan de Mejoramiento Institucional: </t>
    </r>
    <r>
      <rPr>
        <sz val="11"/>
        <color theme="1"/>
        <rFont val="Arial"/>
        <family val="2"/>
      </rPr>
      <t xml:space="preserve">De acuerdo con el resultado, se pudo establecer que existen fallas de control en el monitoreo frente al cumplimiento de los tiempos, por lo que es necesario fortalecer los controles relacionados con la oportunidad en la ejecución de este instrumentos de gestión. 
</t>
    </r>
    <r>
      <rPr>
        <b/>
        <sz val="11"/>
        <color theme="1"/>
        <rFont val="Arial"/>
        <family val="2"/>
      </rPr>
      <t xml:space="preserve">Mapa de riesgos: </t>
    </r>
    <r>
      <rPr>
        <sz val="11"/>
        <color theme="1"/>
        <rFont val="Arial"/>
        <family val="2"/>
      </rPr>
      <t xml:space="preserve">Existen fallas de diseño en el 50% de los controles identificados por la dependencia para gestionar los riesgos de gestión y corrupción.  
</t>
    </r>
    <r>
      <rPr>
        <b/>
        <sz val="11"/>
        <color theme="1"/>
        <rFont val="Arial"/>
        <family val="2"/>
      </rPr>
      <t>Indicadores de gestión:</t>
    </r>
    <r>
      <rPr>
        <sz val="11"/>
        <color theme="1"/>
        <rFont val="Arial"/>
        <family val="2"/>
      </rPr>
      <t xml:space="preserve"> Presentan un nivel de cumplimiento adecuado y se consideran útiles para obtener información relevante para detectar desviaciones y fortalecer acciones para corregirlas y prevenir recurrencia.
</t>
    </r>
    <r>
      <rPr>
        <b/>
        <sz val="11"/>
        <color theme="1"/>
        <rFont val="Arial"/>
        <family val="2"/>
      </rPr>
      <t>Atención a Entes de Control Externo:</t>
    </r>
    <r>
      <rPr>
        <sz val="11"/>
        <color theme="1"/>
        <rFont val="Arial"/>
        <family val="2"/>
      </rPr>
      <t xml:space="preserve"> Se observó fallas de control sobre el cumplimiento de los términos de ley en cuanto a las respuestas de los requerimientos de entes de control.</t>
    </r>
  </si>
  <si>
    <r>
      <t xml:space="preserve">7. RECOMENDACIONES DE MEJORAMIENTO DE LA OFICINA DE CONTROL INTERNO: 
</t>
    </r>
    <r>
      <rPr>
        <sz val="11"/>
        <color rgb="FF000000"/>
        <rFont val="Arial"/>
        <family val="2"/>
      </rPr>
      <t xml:space="preserve">
1. Estructurar el Plan Operativo de la dependencia con actividades y metas que contribuyan a la mejora de la misma y de la Entidad, y en este sentido generen valor agregado de carácter estratégico.
2. Que el líder del proceso conozca la importancia de su actuación frente a la primera línea de defensa, con el fin de fortalecer la evaluación y administración de los riesgos, así mismo, diseñar actividades de control que permita mitigar posibles desviaciones y minimizar su impacto.  
3. Monitoreo constante y oportuno de las acciones de mejoramiento, donde se pueda prever el posible incumplimiento y gestionar oportunamente la ampliación de fechas de compromiso debidamente justificado. 
4. Revisar el diseño de los controles que la dependencia identificó para administrar los riesgos gestionados, así como mantener un seguimiento oportuno a los riesgos de gestión y corrupción y tener en cuenta las observaciones de la segunda y tercera línea de defensa, con el fin de garantizar una adecuada administración, con el propósito de evitar la materialización.
5. Dar cumplimiento a los términos de Ley, respecto a las respuestas oportunas de los requerimientos de los entes de control, para lo cual se debe diseñar controles que permitan monitorear de forma oportuna los tiempos de respuesta, contando con las actividades de revisión y aprobación.
6. Se debe contar con las evidencias que soportan las actividades y entregarlas a los interesados de forma oportuna. 
7. Se recomienda que al no cumplir metas de referencia al aplicar los indicadores de gestión, en todos los casos  implementar acciones para corregir las desviaciones frente a lo esperado, así mismo, definir y controlar plazo máximo para registrar información y resultados de aplicar los indicadores.</t>
    </r>
  </si>
  <si>
    <r>
      <rPr>
        <b/>
        <sz val="11"/>
        <rFont val="Arial"/>
        <family val="2"/>
      </rPr>
      <t>ROSALBA GUZMAN GUZMAN</t>
    </r>
    <r>
      <rPr>
        <sz val="11"/>
        <rFont val="Arial"/>
        <family val="2"/>
      </rPr>
      <t xml:space="preserve">
Jefe Oficina de Control Interno
Este documento (para efecto de publicación) es una copia del original, el cual reposa en la Oficina de Control Interno y obra con las firmas correspondientes; puede ser solicitado en la Oficina de Control Interno del IDRD. 
ORFEO – Rad 070003 del 31/01/2020
</t>
    </r>
  </si>
  <si>
    <t xml:space="preserve">2. DEPENDENCIA A EVALUAR:  SUBDIRECCIÓN TÉCNICA DE PARQUES </t>
  </si>
  <si>
    <r>
      <rPr>
        <b/>
        <sz val="11"/>
        <color rgb="FF000000"/>
        <rFont val="Arial"/>
        <family val="2"/>
      </rPr>
      <t xml:space="preserve">3. OBJETIVOS INSTITUCIONALES RELACIONADOS CON LA DEPENDENCIA: </t>
    </r>
    <r>
      <rPr>
        <sz val="11"/>
        <color rgb="FF000000"/>
        <rFont val="Arial"/>
        <family val="2"/>
      </rPr>
      <t xml:space="preserve">
Objetivo Estratégico 1: Mejorar la cobertura y las condiciones de infraestructura de los parques y escenarios, para el uso y disfrute de la población de BOGOTÁ D.C.
</t>
    </r>
    <r>
      <rPr>
        <b/>
        <sz val="11"/>
        <color rgb="FF000000"/>
        <rFont val="Arial"/>
        <family val="2"/>
      </rPr>
      <t xml:space="preserve">Objetivo del Proceso: </t>
    </r>
    <r>
      <rPr>
        <sz val="11"/>
        <color rgb="FF000000"/>
        <rFont val="Arial"/>
        <family val="2"/>
      </rPr>
      <t xml:space="preserve">Ofrecer parques y escenarios del Sistema Distrital para el uso y disfrute de la comunidad general, gestionando la sostenibilidad física, social, ambiental y económica.
</t>
    </r>
    <r>
      <rPr>
        <b/>
        <sz val="11"/>
        <color rgb="FF000000"/>
        <rFont val="Arial"/>
        <family val="2"/>
      </rPr>
      <t>Objetivos Específicos del proyecto de Inversión:</t>
    </r>
    <r>
      <rPr>
        <sz val="11"/>
        <color rgb="FF000000"/>
        <rFont val="Arial"/>
        <family val="2"/>
      </rPr>
      <t xml:space="preserve"> 
1. Administrar, operar y mantener parques y escenarios del Sistema Distrital ofreciendo espacios modernos y dinámicos para el uso y disfrute de la comunidad.
2. Propender por acciones sociales que propicien la participación a través de las campañas de cultura ciudadana involucrando y comprometiendo a la comunidad con la sostenibilidad de los parques y escenarios basados en los principios de cultura ciudadana.
3. Realizar acciones encaminadas al mantenimiento y sostenibilidad de la estructura, función y oferta de servicios ambientales en los parques pertenecientes al Sistema Distrital.
4. Adecuación de campos en grama natural a grama sintética para ampliar la oferta de espacios para la práctica de disciplinas deportivas
5. Recaudar recursos por aprovechamiento económico por el uso con motivación económica de los parques y escenarios administrados por el IDRD</t>
    </r>
  </si>
  <si>
    <r>
      <t xml:space="preserve">4. DESCRIPCIÓN DEL PROYECTO DE INVERSIÓN: Este proyecto realiza la administración, operación, mantenimiento y mejoramiento de parques y escenarios del Sistema Distrital de parques.
</t>
    </r>
    <r>
      <rPr>
        <sz val="11"/>
        <color rgb="FF000000"/>
        <rFont val="Arial"/>
        <family val="2"/>
      </rPr>
      <t xml:space="preserve">
PROYECTO 1145-SOSTENIBILIDAD Y MEJORAMIENTO DE PARQUES ESPACIOS DE VIDA: Ofrecer a los habitantes del Distrito Capital espacios adecuados, como son parques y escenarios, para la práctica recreativa, deportiva, de actividad física y la adecuada utilización del tiempo libre. Sus actividades se adelantan a través de cuatro estrategias orientadas a la sostenibilidad física, social, económica y ambiental:
</t>
    </r>
    <r>
      <rPr>
        <b/>
        <sz val="11"/>
        <color rgb="FF000000"/>
        <rFont val="Arial"/>
        <family val="2"/>
      </rPr>
      <t>Estrategia física:</t>
    </r>
    <r>
      <rPr>
        <sz val="11"/>
        <color rgb="FF000000"/>
        <rFont val="Arial"/>
        <family val="2"/>
      </rPr>
      <t xml:space="preserve"> Se realiza el mantenimiento preventivo y correctivo de los parques, dotación y mejoramiento de la infraestructura, administración(parques regional, metropolitano, zonal y escenarios), diagnóstico y actualización de inventario. Esta estrategia busca mantener, mejorar y actualizar las condiciones físicas y de utilización los juegos infantiles, mobiliario, campos deportivos, canchas de fútbol y su acondicionamiento de grama natural a sintética, pistas de trote, patinaje, ciclismo, bicicrós, zonas de permanencia y circulación, paisajismo, edificaciones y espacios en general que conforman los parques. 
</t>
    </r>
    <r>
      <rPr>
        <b/>
        <sz val="11"/>
        <color rgb="FF000000"/>
        <rFont val="Arial"/>
        <family val="2"/>
      </rPr>
      <t>Estrategia Social:</t>
    </r>
    <r>
      <rPr>
        <sz val="11"/>
        <color rgb="FF000000"/>
        <rFont val="Arial"/>
        <family val="2"/>
      </rPr>
      <t xml:space="preserve"> Busca generar procesos de apropiación, reconocimiento y valoración social de los parques y escenarios como territorios que garanticen las condiciones de equidad, seguridad e inclusión vinculando a las comunidades de manera más participativa en el tema de sostenibilidad del Sistema Distrital de Parques. La promoción de la participación incidente establecida en el Decreto 503 de 2011, vincula a los ciudadanos en las dinámicas alrededor del Sistema Distrital de Parques y se realiza a partir de actividades como: campañas de cultura ciudadana, acuerdos ciudadanos formación en control social, mesas de trabajo, ejercicios de veeduría ciudadana en procesos de diseño, construcción y mantenimiento de parques.
</t>
    </r>
    <r>
      <rPr>
        <b/>
        <sz val="11"/>
        <color rgb="FF000000"/>
        <rFont val="Arial"/>
        <family val="2"/>
      </rPr>
      <t>Estrategia económica:</t>
    </r>
    <r>
      <rPr>
        <sz val="11"/>
        <color rgb="FF000000"/>
        <rFont val="Arial"/>
        <family val="2"/>
      </rPr>
      <t xml:space="preserve"> El espacio público administrado por el IDRD ofrece un potencial para el desarrollo de actividades recreativas, deportivas, culturales y comerciales, con motivación económica, por parte de terceros por lo que el aprovechamiento económico es una fuente de ingresos que financia la sostenibilidad del SDP, permitiendo además diferenciar, regular y organizar esta actividad en el espacio público. Adicionalmente se busca la cooperación y alianzas con sector privado, ONG, embajadas, entidades del estado, entre otras, que se vinculan con aportes, que suplen necesidades de los programas institucionales, lo que permite ampliar cobertura o mejorar su calidad.
</t>
    </r>
    <r>
      <rPr>
        <b/>
        <sz val="11"/>
        <color rgb="FF000000"/>
        <rFont val="Arial"/>
        <family val="2"/>
      </rPr>
      <t xml:space="preserve">Estrategia ambiental: </t>
    </r>
    <r>
      <rPr>
        <sz val="11"/>
        <color rgb="FF000000"/>
        <rFont val="Arial"/>
        <family val="2"/>
      </rPr>
      <t>Fortalecer el componente ambiental del Sistema Distrital de Parques como parte de la estructura ecológica principal, con acciones encaminadas al mejoramiento y la recuperación del medio ambiente: manejo de residuos sólidos, rehabilitación ecológica, mantenimiento y conservación de pozos profundos y jardines, campañas de sensibilización, manejo adaptativo de especies y recuperación de zonas verdes, asumiendo retos para enfrentar el cambio climático.</t>
    </r>
  </si>
  <si>
    <t xml:space="preserve">1. Adecuar 86 canchas sintéticas: Se cumplió al 100% la meta física y presupuestal </t>
  </si>
  <si>
    <t>La meta física se cumplió al 100% y la presupuestal al 100%, por lo que la ejecución en las dos variables alcanzó el 100%</t>
  </si>
  <si>
    <t>2. Mantenimiento y operación de 108 parques y escenarios de diferentes escalas</t>
  </si>
  <si>
    <t>La meta física se cumplió al 100% y la presupuestal al 95.26%, por lo que la ejecución en las dos variables alcanzó el 98%</t>
  </si>
  <si>
    <t>3. Implementar 260 acciones tendientes al cuidado responsable del medio ambiente en el Sistema Distrital de Parques</t>
  </si>
  <si>
    <t>La meta física se cumplió al 100% y la presupuestal al 63.36%, por lo que la ejecución en las dos variables alcanzó el 82%</t>
  </si>
  <si>
    <t>4. Realizar 5 campañas de cultura ciudadana para el uso y cuidado del Sistema Distrital de Parques</t>
  </si>
  <si>
    <t>La meta física se cumplió al 100% y la presupuestal al 78.12%, por lo que la ejecución en las dos variables alcanzó el 89%</t>
  </si>
  <si>
    <t>5. Generar 265 espacios de participación incidente que propenda por la sostenibilidad social del Sistema Distrital de Parques</t>
  </si>
  <si>
    <t>La meta física se cumplió al 100% y la presupuestal al 96.97%, por lo que la ejecución en las dos variables alcanzó el 98%</t>
  </si>
  <si>
    <t>6. Adecuación y Mejoramiento de 329 parques de escala Vecinal y de Bolsillo</t>
  </si>
  <si>
    <t>La meta física se cumplió al 100% y la presupuestal al 90.01%, por lo que la ejecución en las dos variables alcanzó el 95%</t>
  </si>
  <si>
    <t>A. CALIFICACIÓN PLAN ESTRATÉGICO</t>
  </si>
  <si>
    <r>
      <rPr>
        <b/>
        <sz val="11"/>
        <color rgb="FF000000"/>
        <rFont val="Arial"/>
        <family val="2"/>
      </rPr>
      <t>STP
Actividad:</t>
    </r>
    <r>
      <rPr>
        <sz val="11"/>
        <color rgb="FF000000"/>
        <rFont val="Arial"/>
        <family val="2"/>
      </rPr>
      <t xml:space="preserve"> Disminuir porcentualmente las reservas presupuestales del proyecto de inversión a cargo de la Subdirección.
</t>
    </r>
    <r>
      <rPr>
        <b/>
        <sz val="11"/>
        <color rgb="FF000000"/>
        <rFont val="Arial"/>
        <family val="2"/>
      </rPr>
      <t>Meta</t>
    </r>
    <r>
      <rPr>
        <sz val="11"/>
        <color rgb="FF000000"/>
        <rFont val="Arial"/>
        <family val="2"/>
      </rPr>
      <t xml:space="preserve">: Reducir como mínimo 2 porciento de las reservas del presupuesto inicial asignado a la Subdirección, de acuerdo a datos históricos de los proyectos </t>
    </r>
  </si>
  <si>
    <t>De acuerdo con el registro de la STP, se indicó que se redujo en 8,8% las reservas del presupuesto inicial asignado a la Subdirección Técnica de Parques, tomando como referencia el año inmediatamente anterior, y superando la meta de mínimo 2%, para lo cual la OCI constató el aplicativo SEVEN, a fin de validar la información; sin embargo, es necesario establecer la metodología que tomaron para determinar el porcentaje, toda vez que se verificó la constitución de reservas vigencias 2018 versus 2019 y el porcentaje no corresponde a lo presentado por la STP, no obstante es de precisar que se superó el porcentaje establecido.
Ahora bien, es de indicar que la actividad tal y como está registrada le aporta parcialmente a la estrategia de la dependencia, teniendo en cuanta que se pretende disminuir la configuración de reservas; sin embargo, no se está cumpliendo el principio de anualidad presupuestal.</t>
  </si>
  <si>
    <r>
      <rPr>
        <b/>
        <sz val="11"/>
        <color rgb="FF000000"/>
        <rFont val="Arial"/>
        <family val="2"/>
      </rPr>
      <t>STP</t>
    </r>
    <r>
      <rPr>
        <sz val="11"/>
        <color rgb="FF000000"/>
        <rFont val="Arial"/>
        <family val="2"/>
      </rPr>
      <t xml:space="preserve">
</t>
    </r>
    <r>
      <rPr>
        <b/>
        <sz val="11"/>
        <color rgb="FF000000"/>
        <rFont val="Arial"/>
        <family val="2"/>
      </rPr>
      <t>Actividad:</t>
    </r>
    <r>
      <rPr>
        <sz val="11"/>
        <color rgb="FF000000"/>
        <rFont val="Arial"/>
        <family val="2"/>
      </rPr>
      <t xml:space="preserve"> Socializar los documentos del Sistema Integrado de Gestión en el área respectiva, en los estados de creación, modificación o inactivación, utilizando los medios apropiados. 
</t>
    </r>
    <r>
      <rPr>
        <b/>
        <sz val="11"/>
        <color rgb="FF000000"/>
        <rFont val="Arial"/>
        <family val="2"/>
      </rPr>
      <t>Meta</t>
    </r>
    <r>
      <rPr>
        <sz val="11"/>
        <color rgb="FF000000"/>
        <rFont val="Arial"/>
        <family val="2"/>
      </rPr>
      <t xml:space="preserve"> Realizar 2 socializaciones correspondientes a la documentación vigente del (los) procesos a su cargo</t>
    </r>
  </si>
  <si>
    <t>Se programó dos socializaciones de los documentos vigentes, una para el tercer trimestre y otra en el cuarto trimestre, observando que la STP allegó soportes de procedimientos y formatos actualizados, lo que permite facilitar la labor y dar cumplimiento a las funciones establecidas, por tal razón la actividad le aporta a la estrategia del Área en forma parcial, dado que es una función asignada a la dependencia en la Resolución 006 de 2017 aunque genera espacios para la participación con el equipo de trabajo, donde se atienden inquietudes y se ajustan los documentos con base en las ideas y proposiciones de los funcionarios y/o contratistas, con el fin de facilitar la gestión.</t>
  </si>
  <si>
    <r>
      <rPr>
        <b/>
        <sz val="11"/>
        <color rgb="FF000000"/>
        <rFont val="Arial"/>
        <family val="2"/>
      </rPr>
      <t>STP</t>
    </r>
    <r>
      <rPr>
        <sz val="11"/>
        <color rgb="FF000000"/>
        <rFont val="Arial"/>
        <family val="2"/>
      </rPr>
      <t xml:space="preserve">
</t>
    </r>
    <r>
      <rPr>
        <b/>
        <sz val="11"/>
        <color rgb="FF000000"/>
        <rFont val="Arial"/>
        <family val="2"/>
      </rPr>
      <t>Actividad:</t>
    </r>
    <r>
      <rPr>
        <sz val="11"/>
        <color rgb="FF000000"/>
        <rFont val="Arial"/>
        <family val="2"/>
      </rPr>
      <t xml:space="preserve"> Realizar las actividades establecidas en el Plan Anticorrupción y de Atención al Ciudadano (PAAC), según la frecuencia establecida.
</t>
    </r>
    <r>
      <rPr>
        <b/>
        <sz val="11"/>
        <color rgb="FF000000"/>
        <rFont val="Arial"/>
        <family val="2"/>
      </rPr>
      <t>Meta:</t>
    </r>
    <r>
      <rPr>
        <sz val="11"/>
        <color rgb="FF000000"/>
        <rFont val="Arial"/>
        <family val="2"/>
      </rPr>
      <t xml:space="preserve"> Realizar 3 seguimientos de las actividades a cargo en el PAAC.
</t>
    </r>
  </si>
  <si>
    <t xml:space="preserve">Teniendo en cuenta que esta actividad obedece al cumplimiento del artículo 73 de la Ley 1474 de 2011, y de acuerdo con los criterios de evaluación emitido por la OCI mediante memorando 797983 del 10/12/2019, se considera que esta actividad no generó valor agregado para efectos estratégicos del Área, toda que se limita a los seguimientos. </t>
  </si>
  <si>
    <r>
      <rPr>
        <b/>
        <sz val="11"/>
        <color rgb="FF000000"/>
        <rFont val="Arial"/>
        <family val="2"/>
      </rPr>
      <t>ÁREA DE PROMOCIÓN DE SERVICIOS</t>
    </r>
    <r>
      <rPr>
        <sz val="11"/>
        <color rgb="FF000000"/>
        <rFont val="Arial"/>
        <family val="2"/>
      </rPr>
      <t xml:space="preserve">
</t>
    </r>
    <r>
      <rPr>
        <b/>
        <sz val="11"/>
        <color rgb="FF000000"/>
        <rFont val="Arial"/>
        <family val="2"/>
      </rPr>
      <t>Actividad</t>
    </r>
    <r>
      <rPr>
        <sz val="11"/>
        <color rgb="FF000000"/>
        <rFont val="Arial"/>
        <family val="2"/>
      </rPr>
      <t xml:space="preserve">: Planear, convocar y realizar diálogos ciudadanos con las partes interesadas en el marco del proceso de participación ciudadana de la entidad.
</t>
    </r>
    <r>
      <rPr>
        <b/>
        <sz val="11"/>
        <color rgb="FF000000"/>
        <rFont val="Arial"/>
        <family val="2"/>
      </rPr>
      <t>Meta</t>
    </r>
    <r>
      <rPr>
        <sz val="11"/>
        <color rgb="FF000000"/>
        <rFont val="Arial"/>
        <family val="2"/>
      </rPr>
      <t>: Planear, convocar y realizar diálogos ciudadanos con las partes interesadas, en el marco del proceso de participación ciudadana de la entidad</t>
    </r>
  </si>
  <si>
    <r>
      <t xml:space="preserve">Durante el primer trimestre se llevó a cabo un diálogo, el cual estuvo enfocado en analizar el impacto en la calidad de vida de los ciudadanos, con las intervenciones físicas en parques. Los participantes representan Juntas de Acción Comunal, Escuelas de Formación deportiva, asociaciones, concejos de propiedad horizontal y comunidad en general.
El 24 de septiembre se realizó el segundo diálogo ciudadano del año con la temática </t>
    </r>
    <r>
      <rPr>
        <i/>
        <sz val="11"/>
        <rFont val="Arial"/>
        <family val="2"/>
      </rPr>
      <t>"establecimientos educativos y la sostenibilidad del Sistema Distrital de Parques"</t>
    </r>
    <r>
      <rPr>
        <sz val="11"/>
        <rFont val="Arial"/>
        <family val="2"/>
      </rPr>
      <t xml:space="preserve">, en el cual se contó con la participación de rectores, directivos y estudiantes de colegios.
La gestión se soporta con actas, listados de asistencias y fotografías en SIM, módulo Parques, Gestión Social y en la página web del IDRD: https://idrd.gov.co/gestión-social
Por lo anterior, se concluye que la actividad aporta a la estrategia del Área, en la medida que a partir del resultado de los diálogos, se pueden tomar acciones, decisiones y fortalecer la labor del IDRD, en cumplimiento de la misión de la Entidad.   </t>
    </r>
  </si>
  <si>
    <r>
      <rPr>
        <b/>
        <sz val="11"/>
        <color rgb="FF000000"/>
        <rFont val="Arial"/>
        <family val="2"/>
      </rPr>
      <t>Actividad:</t>
    </r>
    <r>
      <rPr>
        <sz val="11"/>
        <color rgb="FF000000"/>
        <rFont val="Arial"/>
        <family val="2"/>
      </rPr>
      <t xml:space="preserve"> Fortalecer  y generar espacios para la construcción de estrategias colectivas  basadas en el empoderamiento, la participación y apropiación de los ciudadanos usuarios de parques administrados por el IDRD y que hacen parte del SDP.
</t>
    </r>
    <r>
      <rPr>
        <b/>
        <sz val="11"/>
        <color rgb="FF000000"/>
        <rFont val="Arial"/>
        <family val="2"/>
      </rPr>
      <t>Meta:</t>
    </r>
    <r>
      <rPr>
        <sz val="11"/>
        <color rgb="FF000000"/>
        <rFont val="Arial"/>
        <family val="2"/>
      </rPr>
      <t xml:space="preserve"> Firmar acuerdos ciudadanos enfocados a la sostenibilidad Social del Sistema Distrital de Parques.</t>
    </r>
  </si>
  <si>
    <t xml:space="preserve">Durante la vigencia se firmaron 75 acuerdos ciudadanos en las diferentes localidades de Bogotá, documento soportado en el siguiente link: www.idrd.gov.co/SIM/gestión-social-v3/.
Adicionalmente la actividad le apunta a la estrategia de la STP toda vez que permite establecer acciones conjuntas para el mejoramiento y uso de los escenarios y parques administrados por el IDRD en busca de la construcción de estrategias colectivas. </t>
  </si>
  <si>
    <r>
      <rPr>
        <b/>
        <sz val="11"/>
        <color rgb="FF000000"/>
        <rFont val="Arial"/>
        <family val="2"/>
      </rPr>
      <t>Meta</t>
    </r>
    <r>
      <rPr>
        <sz val="11"/>
        <color rgb="FF000000"/>
        <rFont val="Arial"/>
        <family val="2"/>
      </rPr>
      <t>: Implementar jornadas de embellecimiento que favorezcan la apropiación sostenible en parques .</t>
    </r>
  </si>
  <si>
    <t xml:space="preserve">Para la vigencia se tenía programado Implementar 20 jornadas de embellecimiento que favorezcan la apropiación sostenible en parques, con la participación de los ciudadanos, con el fin de generar sostenibilidad y apropiación de los parques vinculados a contratos de mantenimiento de la subdirección técnica de parques. Los soportes de la actividad se ubican en www.idrd.gov.co/SIM/gestión-social-v3/.  Por lo tanto,  ésta genera impacto en la comunidad, toda vez que permite mayor apropiación en cuanto al uso de los mismos. </t>
  </si>
  <si>
    <r>
      <rPr>
        <b/>
        <sz val="11"/>
        <color rgb="FF000000"/>
        <rFont val="Arial"/>
        <family val="2"/>
      </rPr>
      <t>Meta:</t>
    </r>
    <r>
      <rPr>
        <sz val="11"/>
        <color rgb="FF000000"/>
        <rFont val="Arial"/>
        <family val="2"/>
      </rPr>
      <t xml:space="preserve"> Promoción del Parque como escenario de lectura.</t>
    </r>
  </si>
  <si>
    <r>
      <t xml:space="preserve">De acuerdo con los soportes emitidos por la STP, se llevó a cabo la actividad de  </t>
    </r>
    <r>
      <rPr>
        <i/>
        <sz val="11"/>
        <rFont val="Arial"/>
        <family val="2"/>
      </rPr>
      <t>“Leyéndonos el Parque”</t>
    </r>
    <r>
      <rPr>
        <sz val="11"/>
        <rFont val="Arial"/>
        <family val="2"/>
      </rPr>
      <t xml:space="preserve"> en 73 parques del SDP ubicados en 18 localidades con la participación de más de 365 personas. Por lo tanto,  ésta genera mayor impacto en la comunidad, toda vez que permite construir la cultura de la lectura en espacios al aire libre. </t>
    </r>
  </si>
  <si>
    <r>
      <rPr>
        <b/>
        <sz val="11"/>
        <color rgb="FF000000"/>
        <rFont val="Arial"/>
        <family val="2"/>
      </rPr>
      <t>Meta</t>
    </r>
    <r>
      <rPr>
        <sz val="11"/>
        <color rgb="FF000000"/>
        <rFont val="Arial"/>
        <family val="2"/>
      </rPr>
      <t xml:space="preserve">: Sensibilización y socialización del manual de convivencia de ventas en los Parques a administradores y  vendedores autorizados. </t>
    </r>
  </si>
  <si>
    <t>Las profesionales sociales del área de Promoción de Servicios y los responsables de 8 parques y un escenario deportivo del sistema distrital de parques ubicados en 8 localidades diferentes, convocaron a reunión a los representantes de los módulos de venta con el fin de socializar y sensibilizar sobre temas de convivencia, permisos, pólizas, pagos, paz y salvos, aseo, etc., a saber, actividad soportada con actas y listas de asistencias que reposan en el Área de Promoción y Servicios; no obstante es de precisar que esta actividad es de carácter obligatorio, por lo tanto se considera que parcialmente le genera valor a la estrategia de la dependencia.</t>
  </si>
  <si>
    <r>
      <rPr>
        <b/>
        <sz val="11"/>
        <color rgb="FF000000"/>
        <rFont val="Arial"/>
        <family val="2"/>
      </rPr>
      <t>Actividad:</t>
    </r>
    <r>
      <rPr>
        <sz val="11"/>
        <color rgb="FF000000"/>
        <rFont val="Arial"/>
        <family val="2"/>
      </rPr>
      <t xml:space="preserve"> Generar a través de alianzas estratégicas del IDRD con la empresa privada el desarrollo de eventos institucionales.
</t>
    </r>
    <r>
      <rPr>
        <b/>
        <sz val="11"/>
        <color rgb="FF000000"/>
        <rFont val="Arial"/>
        <family val="2"/>
      </rPr>
      <t>Meta</t>
    </r>
    <r>
      <rPr>
        <sz val="11"/>
        <color rgb="FF000000"/>
        <rFont val="Arial"/>
        <family val="2"/>
      </rPr>
      <t>: Generar alianzas estratégicas con la empresa privada.</t>
    </r>
  </si>
  <si>
    <r>
      <t>A través de la generación de alianzas estratégicas por $ 4.711.962.958 pesos se vincularon durante la vigencia del 2019 más de 66 empresas privadas que representaron 160 alianzas beneficiando en calidad y cobertura 21 programas institucionales de la Subdirección Técnica de Recreación y Deporte (</t>
    </r>
    <r>
      <rPr>
        <i/>
        <sz val="11"/>
        <rFont val="Arial"/>
        <family val="2"/>
      </rPr>
      <t>fuente de STP</t>
    </r>
    <r>
      <rPr>
        <sz val="11"/>
        <rFont val="Arial"/>
        <family val="2"/>
      </rPr>
      <t xml:space="preserve">); por lo que esta actividad genera valor agregado a la estrategia de la entidad, toda vez que se cuenta con la participación de entidades públicas y privadas para el desarrollo de las actividades institucionales. </t>
    </r>
  </si>
  <si>
    <r>
      <rPr>
        <b/>
        <sz val="11"/>
        <color rgb="FF000000"/>
        <rFont val="Arial"/>
        <family val="2"/>
      </rPr>
      <t xml:space="preserve">Actividad: </t>
    </r>
    <r>
      <rPr>
        <sz val="11"/>
        <color rgb="FF000000"/>
        <rFont val="Arial"/>
        <family val="2"/>
      </rPr>
      <t xml:space="preserve">Gestión del aprovechamiento económico en parques del S.D.P.
</t>
    </r>
    <r>
      <rPr>
        <b/>
        <sz val="11"/>
        <color rgb="FF000000"/>
        <rFont val="Arial"/>
        <family val="2"/>
      </rPr>
      <t>Meta:</t>
    </r>
    <r>
      <rPr>
        <sz val="11"/>
        <color rgb="FF000000"/>
        <rFont val="Arial"/>
        <family val="2"/>
      </rPr>
      <t xml:space="preserve"> Elaborar documento técnico funcional sobre disponibilidad, liquidación y reserva  de espacios deportivos y recreativos en el SDP</t>
    </r>
  </si>
  <si>
    <t xml:space="preserve">De acuerdo con lo reportado por la STP, se cuenta con un módulo de SIM donde se incluye el contenido 4, que explica la funcionalidad del CALENDARIO y la generación de REPORTES por parque o por actividad, para aquellas personas encargadas de la reserva y liquidación de espacios públicos; herramienta que está en funcionamiento, por lo tanto facilita al ciudadano la gestión de solicitud. </t>
  </si>
  <si>
    <r>
      <rPr>
        <b/>
        <sz val="11"/>
        <color rgb="FF000000"/>
        <rFont val="Arial"/>
        <family val="2"/>
      </rPr>
      <t>ADMINISTRACIÓN DE ESCENARIOS</t>
    </r>
    <r>
      <rPr>
        <sz val="11"/>
        <color rgb="FF000000"/>
        <rFont val="Arial"/>
        <family val="2"/>
      </rPr>
      <t xml:space="preserve">
</t>
    </r>
    <r>
      <rPr>
        <b/>
        <sz val="11"/>
        <color rgb="FF000000"/>
        <rFont val="Arial"/>
        <family val="2"/>
      </rPr>
      <t>Actividad:</t>
    </r>
    <r>
      <rPr>
        <sz val="11"/>
        <color rgb="FF000000"/>
        <rFont val="Arial"/>
        <family val="2"/>
      </rPr>
      <t xml:space="preserve"> Sensibilizar en  mejores prácticas ambientales para agua y luz.
</t>
    </r>
    <r>
      <rPr>
        <b/>
        <sz val="11"/>
        <color rgb="FF000000"/>
        <rFont val="Arial"/>
        <family val="2"/>
      </rPr>
      <t>Meta:</t>
    </r>
    <r>
      <rPr>
        <sz val="11"/>
        <color rgb="FF000000"/>
        <rFont val="Arial"/>
        <family val="2"/>
      </rPr>
      <t xml:space="preserve"> Realizar sensibilizaciones sobre las mejores prácticas ambientales para agua y luz en 10 parques del Sistema Distrital de Parques</t>
    </r>
  </si>
  <si>
    <t xml:space="preserve">Se tenía programado realizar 10 sensibilizaciones sobre las mejores prácticas ambientales en los parques, la cuales se cumplieron y cuentan con evidencia que reposan con los funcionarios encargados del tema ambiental en el área Administración de Escenarios.  Po lo tanto, la actividad genera compromiso sobre el uso eficiente de los recursos naturales y públicos.  </t>
  </si>
  <si>
    <r>
      <rPr>
        <b/>
        <sz val="11"/>
        <color rgb="FF000000"/>
        <rFont val="Arial"/>
        <family val="2"/>
      </rPr>
      <t xml:space="preserve">Actividad: </t>
    </r>
    <r>
      <rPr>
        <sz val="11"/>
        <color rgb="FF000000"/>
        <rFont val="Arial"/>
        <family val="2"/>
      </rPr>
      <t xml:space="preserve">Verificar programas de saneamiento básico en el Sistema Distrital de Parques.
</t>
    </r>
    <r>
      <rPr>
        <b/>
        <sz val="11"/>
        <color rgb="FF000000"/>
        <rFont val="Arial"/>
        <family val="2"/>
      </rPr>
      <t>Meta:</t>
    </r>
    <r>
      <rPr>
        <sz val="11"/>
        <color rgb="FF000000"/>
        <rFont val="Arial"/>
        <family val="2"/>
      </rPr>
      <t xml:space="preserve"> Verificar la implementación del programa de saneamiento básico en 10 parques</t>
    </r>
  </si>
  <si>
    <t>Se llevó a cabo 10 sensibilizaciones sobre saneamiento básico en los parques, donde no solo se verificó el cumplimiento del programa, sino que se capacitó a los administradores de los parques respecto a: cómo se debe manejar la  infestación y proliferación de vectores, a promover espacios limpios y seguros para todos los usuarios; así mismo, se actualizaron programas con el fin de garantizar acciones que aporten al cuidado y preservación, de igual forma se realizaron actividades con los  administradores para que se apropien de temas como el manejo de residuos, la metodología para garantizar la recolección de material reciclable en parques por recicladores de oficio, con lo cual se evita que material reciclable llegue al relleno sanitario Doña Juana y de otra parte se promovió que el personal reciclador tenga ingresos seguros y dignos, todo lo anterior, para promover adecuadas condiciones de salud pública en los parques.</t>
  </si>
  <si>
    <r>
      <rPr>
        <b/>
        <sz val="11"/>
        <color rgb="FF000000"/>
        <rFont val="Arial"/>
        <family val="2"/>
      </rPr>
      <t>Actividad:</t>
    </r>
    <r>
      <rPr>
        <sz val="11"/>
        <color rgb="FF000000"/>
        <rFont val="Arial"/>
        <family val="2"/>
      </rPr>
      <t xml:space="preserve"> Elaborar inventario sobre los riesgos en la infraestructura de parques administrados.
</t>
    </r>
    <r>
      <rPr>
        <b/>
        <sz val="11"/>
        <color rgb="FF000000"/>
        <rFont val="Arial"/>
        <family val="2"/>
      </rPr>
      <t>Meta</t>
    </r>
    <r>
      <rPr>
        <sz val="11"/>
        <color rgb="FF000000"/>
        <rFont val="Arial"/>
        <family val="2"/>
      </rPr>
      <t>: Realizar 2 inventarios sobre los riesgos en la infraestructura de los parques administrados.</t>
    </r>
  </si>
  <si>
    <t>Se consolidó un inventario de riesgos en la infraestructura de los parques administrados por el IDRD, el cual reposa en la STP, no obstante, es de precisar que se debe reflejar en el mapa de riesgo de la STP, por lo tanto, se cumplió, hasta tanto no se refleje en el mapa de riesgos del proceso, éste no generará valor agregado a la estrategia de la dependencia.</t>
  </si>
  <si>
    <r>
      <rPr>
        <b/>
        <sz val="11"/>
        <color rgb="FF000000"/>
        <rFont val="Arial"/>
        <family val="2"/>
      </rPr>
      <t>Actividad:</t>
    </r>
    <r>
      <rPr>
        <sz val="11"/>
        <color rgb="FF000000"/>
        <rFont val="Arial"/>
        <family val="2"/>
      </rPr>
      <t xml:space="preserve"> Sensibilizar al personal de vigilancia y aseo
</t>
    </r>
    <r>
      <rPr>
        <b/>
        <sz val="11"/>
        <color rgb="FF000000"/>
        <rFont val="Arial"/>
        <family val="2"/>
      </rPr>
      <t>Meta:</t>
    </r>
    <r>
      <rPr>
        <sz val="11"/>
        <color rgb="FF000000"/>
        <rFont val="Arial"/>
        <family val="2"/>
      </rPr>
      <t xml:space="preserve"> Realizar 2 sensibilizaciones  al personal de vigilancia y aseo en temas de atención al usuario y la importancia de realizar su trabajo para el Instituto</t>
    </r>
  </si>
  <si>
    <t xml:space="preserve">Se realizó una serie de capacitaciones al personal de la empresa de vigilancia en los que se trató la inducción y la imagen corporativa del IDRD hacia la comunidad en general, la evidencia reposa con el supervisor del contrato de vigilancia del Área Administración de Escenarios, así las cosas, esta actividad le genera valor agregado a la estrategia institucional, toda vez que permite crear mayor sentido de pertenencia con la entidad y mejor prestación del servicio hacia nuestro ciudadanos. </t>
  </si>
  <si>
    <r>
      <rPr>
        <b/>
        <sz val="11"/>
        <color rgb="FF000000"/>
        <rFont val="Arial"/>
        <family val="2"/>
      </rPr>
      <t>Actividad</t>
    </r>
    <r>
      <rPr>
        <sz val="11"/>
        <color rgb="FF000000"/>
        <rFont val="Arial"/>
        <family val="2"/>
      </rPr>
      <t xml:space="preserve">: Reportar trimestralmente a la Oficina Asesora de Planeación las salidas no conformes de los procesos a su cargo, teniendo en cuenta el formato establecido en el procedimiento de salidas no conformes.
</t>
    </r>
    <r>
      <rPr>
        <b/>
        <sz val="11"/>
        <color rgb="FF000000"/>
        <rFont val="Arial"/>
        <family val="2"/>
      </rPr>
      <t>Meta:</t>
    </r>
    <r>
      <rPr>
        <sz val="11"/>
        <color rgb="FF000000"/>
        <rFont val="Arial"/>
        <family val="2"/>
      </rPr>
      <t xml:space="preserve"> Realizar 3 reportes de salidas no conformes </t>
    </r>
  </si>
  <si>
    <t>La STP consolido el reporte de salidas no conformes de acuerdo con la actividad sin embargo esta no genera un valor agregado a la estrategia, toda vez que el reporta es de obligatoriedad, de acuerdo con la certificación vigente del SGC</t>
  </si>
  <si>
    <t xml:space="preserve">La evaluación de Primera Línea de Defensa se realizó a partir de 26 variables establecidas por el Departamento Administrativo de la Función Pública en el anexo No. 6 de la política de Control Interno de MIPG para un nivel avanzado de la implementación del Modelo Estándar de Control Interno. Este cuestionario se envió a la Subdirección Técnica de Parques con memorando 20191500803113 del 12/12/2019 y como resultado se realizó el Informe de Evaluación 1ra y 2da línea de defensa en el marco del MIPG Rad No. 0016903 del 10/01/2019.  </t>
  </si>
  <si>
    <t xml:space="preserve">La dependencia ha venido presentando avances en la gestión como primera línea de defensa; sin embargo, se deben fortalecer algunos aspectos relacionados con:
*  Documentar las acciones a fin de soportar la gestión 
* Se debe fortalecer los seguimientos, toda vez que se realizan actividades que no se registran en los sistemas de información. 
* Utilizar los diferentes canales de comunicación para mayor optimización de los recursos.
* Revisar la periodicidad de las actividades propuestas en los Mapas de Riesgos </t>
  </si>
  <si>
    <r>
      <rPr>
        <b/>
        <sz val="11"/>
        <color rgb="FF000000"/>
        <rFont val="Arial"/>
        <family val="2"/>
      </rPr>
      <t>Plan de mejoramiento externo:</t>
    </r>
    <r>
      <rPr>
        <sz val="11"/>
        <color rgb="FF000000"/>
        <rFont val="Arial"/>
        <family val="2"/>
      </rPr>
      <t xml:space="preserve"> 
Informes de la Contraloría: Se observó que durante la vigencia 2019 se formularon 34 acciones a cargo de la STP, de las cuales una (1) se cumplió al 100% pero fuera del término establecido; dos (2) no presentan avance y las acciones están vencidas, y 31 se cumplieron al 100% dentro de los términos programados, por lo que se considera un cumplimiento de 91% 
</t>
    </r>
    <r>
      <rPr>
        <b/>
        <sz val="11"/>
        <color rgb="FF000000"/>
        <rFont val="Arial"/>
        <family val="2"/>
      </rPr>
      <t xml:space="preserve">
Informe de la Veeduría Distrital </t>
    </r>
    <r>
      <rPr>
        <sz val="11"/>
        <color rgb="FF000000"/>
        <rFont val="Arial"/>
        <family val="2"/>
      </rPr>
      <t xml:space="preserve">
Plan de mejoramiento 1: Se presenta cuatro (4) acciones:  Teniendo en cuenta que el plan se formuló en noviembre de 2019, las mismas se están desarrollo, sin embargo, es necesario que la STP revise el informe de la Veeduría a fin de verificar los seguimientos frente al cumplimiento del plan de mejoramiento.  
Plan de mejoramiento 2: Se registra 5 acciones: El Plan presenta una acción que se formuló en enero de 2019 y se cumplió al 100%, cuatro (4) formuladas el 01/06/2019 y su ejecución es permanente, por lo tanto, el plan está en ejecución. 
Así las cosas, el plan de la veeduría presenta un avance del 70%  
</t>
    </r>
    <r>
      <rPr>
        <b/>
        <sz val="11"/>
        <color rgb="FF000000"/>
        <rFont val="Arial"/>
        <family val="2"/>
      </rPr>
      <t xml:space="preserve">Plan de mejoramiento interno: </t>
    </r>
    <r>
      <rPr>
        <sz val="11"/>
        <color rgb="FF000000"/>
        <rFont val="Arial"/>
        <family val="2"/>
      </rPr>
      <t xml:space="preserve">
De acuerdo con lo registrado en ISOLUCIÓN a través de las auditorias y seguimientos por parte de la Oficina de Control interno se establece que a 31/01/2019 de tenia 11 hallazgos abiertos, durante la vigencia 2019 se abrieron 16 para un total de 27,  de los cuales se cerraron 19, quedando a 31-dic-2019, ocho (8) abiertos, dos (2) no cuentan con plan de mejoramiento, dos (2) se encuentra cumplidos a 31 de diciembre y se procede al cierre en el mes de enero de 2020, dos (2) se encuentran en ejecución dentro de los plazos y dos  está en ejecución sin embargo se observó que esta vencida.
• Sin plan de mejoramiento: 201920, 201919
• Cumplidas a 31 de diciembre de 2019: 201721, 201715
• Ejecución y dentro de los plazos: 201889 y 201829 
• Ejecución vencidas: 201713 y 424 
Por lo anterior se dio cumplimiento del 78% de los planes de mejoramiento propuestos </t>
    </r>
  </si>
  <si>
    <t xml:space="preserve">Se recomienda que se haga monitoreo constante con el fin de revisar las fechas de los compromisos antes de su vencimiento y solicitar las respectivas ampliaciones, de acuerdo con la complejidad de las actividades propuestas, así mismo conservar las evidencias que den cuenta de la gestión.  
Así mismo la calificación obedeció a que existen acciones que no cuentan con plan de mejoramiento y acciones que a pesar de estar cumplidas, las actividades fueron extemporáneas; por otro lado, es necesario que el proceso, tenga en cuenta las recomendaciones de los entes de control con el fin de verificar la efectividad de las acciones y cumplimiento de los planes, como es el caso del Informe 11 E de la Veeduría respecto a las canchas sintéticas. </t>
  </si>
  <si>
    <t>Tanto para los riesgos de gestión como de corrupción del proceso, la OCI observa la aplicación de las variables establecidas en la Guía para la Administración de Riesgos y diseño de controles en Entidades Públicas, no obstante, se presentan fallas de diseño por lo que se recomienda revisar y ajustar aspectos tales como el propósito, las actividades del control de tal forma que éstas sean confiables a fin de mitigar el riesgo; así mismo, es necesario que las evidencias de algunos controles sean más específicas y garanticen que la ejecución del control se realizó tal y como está descrito.</t>
  </si>
  <si>
    <t>RG: Se presenta cuatro (4) riesgos con un total de ocho (8) controles, los cuales se están aplicando; sin embargo, de acuerdo con la revisión por parte de la OCI se pudo establecer que cuatro (4) corresponden a controles efectivos (50%), por lo que es necesario que desde la STP se revise los controles y se tenga en cuenta las recomendaciones tanto de la OAP como de la OCI. 
RC: Se cuenta con un riesgo para el cual se diseñó tres (3) controles y de acuerdo con los seguimientos efectuados por la OCI los controles han evitado la materialización del riesgo, no obstante, es necesario implementar mayores controles a fin de desplazar el eje a una zona de riesgo menor.
En conclusión, de los 11 controles identificados para gestionar los riesgos, 7 corresponden a controles efectivos.</t>
  </si>
  <si>
    <t>En el mapa de riesgos registrado en el aplicativo ISOLUCIÓN, se debe incluir toda la gestión realizada por el proceso como primera línea de defensa, el seguimiento de la OAP y de la OCI, con el fin de llevar la trazabilidad e integridad respecto a la administración del riesgo desde su estructura, desarrollo y tratamiento. Adicionalmente de acuerdo con los seguimientos realizados por parte del a OAP y de la OCI, se ha reiterado al proceso fortalecer los controles y los planes de tratamiento, recomendaciones que no se han tenido en cuenta, más aún cuando se materializó dos riesgos de gestión en el proceso.</t>
  </si>
  <si>
    <t xml:space="preserve">La STP diseño e implementó los siguientes indicadores: 
# 332: Aprovechamiento económico de parques y/o escenarios: indicador de Eficiencia
#1434:  Porcentaje de avance en la ejecución de contratos de obras de mantenimiento o recuperación: Indicador de Eficacia
# 1433: Porcentaje de cumplimiento en acuerdos de sostenibilidad social de parques: Indicador de Eficacia
# 1423: Satisfacción de los usuarios con las obras de mantenimiento de nuevas tendencias: Indicador de Efectividad
</t>
  </si>
  <si>
    <t xml:space="preserve">De acuerdo con lo registrado en el aplicativo ISOLUCIÓN se observa que los cuatro indicadores cumplieron con la meta establecida y no se ha requerido la implementación de acciones correctivas. </t>
  </si>
  <si>
    <t xml:space="preserve">Los indicadores diseñados e implementados dan cuenta de la gestión de la STP, toda vez que miden la efectividad, eficiencia y eficacia de los servicios que presta el proceso; no obstante, se recomienda implementar un mayor número de indicadores de efectividad.  </t>
  </si>
  <si>
    <t>ANÁLISIS DE RESULTADO</t>
  </si>
  <si>
    <t>Para la vigencia 2019 la STP recibió un total de 541 solicitudes de entes de control externo, de los cuales se dio respuesta dentro de los tiempos a 413, correspondiente a un 76%. Así mismo se presentó 3 reiteraciones. 
Así las cosas, se presenta a continuación 128 solicitudes con respuesta extemporánea:
• Con un (1) día:  14872, 28842, 32962, 34872, 43772, 46662, 86432, 89192, 93432, 97862, 109162, 119632, 122122, 132282, 144782, 150192, 155372, 188432, 211072, 228872, 231702, 242622, 249672, 250112, 265402, 265542, 266822, 270242, 289742, 300622, 301342, 303962, 330162, 363772, 381922, 384192, 385532, 386152, 386162, 394082, 414452, 420522
• Con dos (2) días: 268882, 283242, 303952, 307592, 328582, 343792, 364622, 385822, 425972
• Con tres (3) días: 18102, 35882, 41272, 60052, 111332, 111792, 140202, 145022, 181622, 182042, 230652, 233402, 233492, 236242, 249592, 271402, 289732, 294332, 313872, 314672, 362572, 381332, 410612, 411662, 417182
• Con cuatro (4) días: 43402, 97342, 159532, 168922, 184702, 196502, 228632, 231712, 274572, 381302
• Con cinco (5) días: 52622, 256032, 337782, 353172, 357012, 382562, 411582
• Con seis (6) días: 43392, 135832, 168342, 214672, 439612
• Con siete (7) días: 43942, 48602
• Con ocho (8) días: 190312, 233432, 377832 
• Con nueve (9) días. 19442, 411572
• Con diez (10) días: 164732, 366672, 391312
• Con once (11) días: 243312
• Con doce (12) días 63912, 65452, 223542, 427752
• Con catorce (14) días: 64342</t>
  </si>
  <si>
    <t>Aunque la Oficina de Control Interno realiza el seguimiento a las solicitudes de entes de control, la STP debe responder y/o estar pendiente de la oportunidad en las respuestas y de esta manera minimizar la extemporaneidad con el fin de dar cumplimiento con las normas que rigen la materia.</t>
  </si>
  <si>
    <r>
      <t xml:space="preserve">6. EVALUACIÓN DE LA OFICINA DE CONTROL INTERNO A LA GESTIÓN DE LA DEPENDENCIA: 
</t>
    </r>
    <r>
      <rPr>
        <sz val="11"/>
        <rFont val="Arial"/>
        <family val="2"/>
      </rPr>
      <t>De acuerdo con los resultados de la valoración de las diferentes aspectos considerados la evaluación de la dependencia se vio afectada por:
1. Plan Operativo: De las quince (15) metas programadas, dos (2) no generan valor agregado de carácter estratégico para la dependencia toda vez que corresponden a responsabilidades con base en el cumplimiento de las funciones asignadas en lineamientos internos o normatividad vigente; así mismo, cuatro (4)  contribuyen parcialmente para efectos estratégicos. Por lo anterior, se recomienda que el Plan Operativo se convierta en una herramienta propositiva que genere impacto en el desarrollo de las actividades de la STP y por ende en la misionalidad del Instituto y no en un reporte adicional sobre el cumplimiento de funciones y responsabilidades.
2. Gestión de primera línea de defensa: De acuerdo con el resultado de la evaluación y con base en la respuesta emitida por el líder del proceso, en donde se evaluó 26 variables, se estableció aspectos a fortalecer encontrando algunas oportunidades de mejora que se señalan en numeral 5 “Gestión de la primera línea”. 
3. Plan de Mejoramiento Institucional: De acuerdo con el resultado, se pudo establecer que existen fallas de control en el monitoreo frente al cumplimiento de los tiempos, por lo que es necesario fortalecer los controles relacionados con la oportunidad en la ejecución de este instrumentos de gestión. 
4. Mapa de riesgos: Como resultado de los seguimientos realizados por la 2da y 3ra línea de defensa se generó recomendaciones y alertas con el fin de revisar y/o replantear los controles establecidos en los riesgos de gestión y corrupción; sin embargo, el proceso no acató dichas observaciones, por tal razón, no se gestionó y administró adecuadamente los riesgos y se materializó uno de ellos, impactando notablemente la evaluación de la dependencia. 
5. Atención a Entes de Control Externo: Se observó fallas de control sobre el cumplimiento de los términos de ley en cuanto a las respuestas de los requerimientos de entes de control.</t>
    </r>
  </si>
  <si>
    <r>
      <t xml:space="preserve">7. RECOMENDACIONES DE MEJORAMIENTO DE LA OFICINA DE CONTROL INTERNO: 
</t>
    </r>
    <r>
      <rPr>
        <sz val="11"/>
        <color rgb="FF000000"/>
        <rFont val="Arial"/>
        <family val="2"/>
      </rPr>
      <t xml:space="preserve">
1. Estructurar el Plan Operativo de la Subdirección Técnica de Parques con actividades y metas que no solo fortalezcan el proceso, sino que le generen valor agregado de carácter estratégico.
2. Que el líder del proceso conozca la importancia de su actuación frente a la primera línea de defensa, con el fin de fortalecer la evaluación y administración de los riesgos, así mismo, diseñar actividades de control que permita mitigar posibles desviaciones  y minimizar su impacto.  
3.  Monitoreo constante y oportuno de las acciones de mejoramiento, donde se pueda prever el posible incumplimiento y gestionar oportunamente la ampliación de fechas de compromiso debidamente justificado. 
4. Mantener un seguimiento oportuno a los riesgos de gestión y corrupción y tener en cuenta las observaciones de la segunda y tercera línea de defensa, con el fin de garantizar una adecuada administración, con el propósito de evitar la materialización.
5. Dar cumplimiento a los términos de Ley, respecto a las respuestas oportunas de los requerimientos de los entes de control, para lo cual se debe diseñar controles que permitan monitorear de forma oportuna los tiempos de respuesta, contando con las actividades de revisión y aprobación.
6. Se debe contar con las evidencias que soportan las actividades y entregarlas a los interesados de forma oportuna. 
7. Optimizar el uso de  los sistemas de información de la entidad y gestionar desarrollos que permitan monitorear las actividades y específicamente los mapas de riesgos donde se facilite la consulta y cuente con trazabilidad de la gestión, como por ejemplo SIM, ISOLUCIÓN (Mapas de Riesgos).</t>
    </r>
  </si>
  <si>
    <r>
      <rPr>
        <b/>
        <sz val="11"/>
        <rFont val="Arial"/>
        <family val="2"/>
      </rPr>
      <t>ROSALBA GUZMÁN GUZMÁN</t>
    </r>
    <r>
      <rPr>
        <sz val="11"/>
        <rFont val="Arial"/>
        <family val="2"/>
      </rPr>
      <t xml:space="preserve">
Jefe Oficina de Control Interno
Este documento (para efecto de publicación) es una copia del original, el cual reposa en la Oficina de Control Interno y obra con las firmas correspondientes; puede ser solicitado en la Oficina de Control Interno del IDRD. 
ORFEO – Rad 070023 del 31/01/2020</t>
    </r>
  </si>
  <si>
    <r>
      <t xml:space="preserve">2. DEPENDENCIA A EVALUAR:   </t>
    </r>
    <r>
      <rPr>
        <sz val="11"/>
        <color rgb="FF000000"/>
        <rFont val="Arial"/>
        <family val="2"/>
      </rPr>
      <t>Subdirección Técnica de Recreación y Deportes</t>
    </r>
  </si>
  <si>
    <r>
      <t xml:space="preserve">3. OBJETIVOS INSTITUCIONALES RELACIONADOS CON LA DEPENDENCIA:
Objetivo Estratégico 2: </t>
    </r>
    <r>
      <rPr>
        <sz val="11"/>
        <color rgb="FF000000"/>
        <rFont val="Arial"/>
        <family val="2"/>
      </rPr>
      <t xml:space="preserve">Impulsar la participación activa de los habitantes de Bogotá, en los servicios recreativos y deportivos ofrecidos por la entidad, fomentando el buen uso y aprovechamiento del tiempo libre.
</t>
    </r>
    <r>
      <rPr>
        <b/>
        <sz val="11"/>
        <color rgb="FF000000"/>
        <rFont val="Arial"/>
        <family val="2"/>
      </rPr>
      <t>Objetivo Estratégico 3:</t>
    </r>
    <r>
      <rPr>
        <sz val="11"/>
        <color rgb="FF000000"/>
        <rFont val="Arial"/>
        <family val="2"/>
      </rPr>
      <t xml:space="preserve"> Brindar apoyo a la preparación y participación de los deportistas del registro de Bogotá para posicionarlos en las competencias nacionales e internacionales.
</t>
    </r>
    <r>
      <rPr>
        <b/>
        <sz val="11"/>
        <color rgb="FF000000"/>
        <rFont val="Arial"/>
        <family val="2"/>
      </rPr>
      <t xml:space="preserve">Objetivo del Proceso Promoción de la Recreación: </t>
    </r>
    <r>
      <rPr>
        <sz val="11"/>
        <color rgb="FF000000"/>
        <rFont val="Arial"/>
        <family val="2"/>
      </rPr>
      <t xml:space="preserve">Desarrollar actividades recreativas en función de las características y necesidades de la población de Bogotá D.C., para promover el aprovechamiento del tiempo libre y el mejoramiento en la calidad de vida.
</t>
    </r>
    <r>
      <rPr>
        <b/>
        <sz val="11"/>
        <color rgb="FF000000"/>
        <rFont val="Arial"/>
        <family val="2"/>
      </rPr>
      <t>Objetivo del Proceso Fomento al Deporte:</t>
    </r>
    <r>
      <rPr>
        <sz val="11"/>
        <color rgb="FF000000"/>
        <rFont val="Arial"/>
        <family val="2"/>
      </rPr>
      <t xml:space="preserve"> Desarrollar e implementar programas deportivos y de actividad física, para contribuir con el mejoramiento de la calidad de vida en la población de Bogotá D.C.</t>
    </r>
  </si>
  <si>
    <r>
      <t xml:space="preserve">4. PROYECTO DE INVERSIÓN:
1076- RENDIMIENTO DEPORTIVO AL 100X100
</t>
    </r>
    <r>
      <rPr>
        <sz val="11"/>
        <rFont val="Arial"/>
        <family val="2"/>
      </rPr>
      <t xml:space="preserve">Convertir a Bogotá en potencia deportiva en el ámbito nacional e internacional, brindando las condiciones óptimas de preparación y participación de los atletas del registro de Bogotá, evidenciándose en los resultados alcanzados en los Juegos Deportivos Nacionales y eventos del Ciclo Olímpico.
</t>
    </r>
    <r>
      <rPr>
        <b/>
        <sz val="11"/>
        <rFont val="Arial"/>
        <family val="2"/>
      </rPr>
      <t>1077-TIEMPO ESCOLAR COMPLEMENTARIO:</t>
    </r>
    <r>
      <rPr>
        <sz val="11"/>
        <rFont val="Arial"/>
        <family val="2"/>
      </rPr>
      <t xml:space="preserve">
Ofertar alternativas de deporte y actividad física a los escolares de las Instituciones Educativas Distritales, a través de los centros de interés, con el propósito de contribuir a la formación integral y a cambios comportamentales de los mismos.
</t>
    </r>
    <r>
      <rPr>
        <b/>
        <sz val="11"/>
        <rFont val="Arial"/>
        <family val="2"/>
      </rPr>
      <t>1147-DEPORTE MEJOR PARA TODOS:</t>
    </r>
    <r>
      <rPr>
        <sz val="11"/>
        <rFont val="Arial"/>
        <family val="2"/>
      </rPr>
      <t xml:space="preserve">
Promover la práctica deportiva y de actividad física, mediante estrategias de intervención en los ámbitos comunitario y educativo, contribuyendo a la construcción de Comunidad
</t>
    </r>
    <r>
      <rPr>
        <b/>
        <sz val="11"/>
        <rFont val="Arial"/>
        <family val="2"/>
      </rPr>
      <t>1146-RECREACIÓN ACTIVA 365:</t>
    </r>
    <r>
      <rPr>
        <sz val="11"/>
        <rFont val="Arial"/>
        <family val="2"/>
      </rPr>
      <t xml:space="preserve">
Contribuir en la construcción y apropiación de la cultura recreativa y de actividad física en los habitantes de Bogotá, a través de la oferta constante de alternativas recreativas Dirigidas y de la promoción de actividad física, que permitan aumentar su participación a nivel local y metropolitano, generando inclusión, mejores hábitos y estilos de vida saludables y siendo ejemplo a nivel nacional e internacional como referentes y multiplicadores de la experiencia desarrollada en el Distrito Capital </t>
    </r>
  </si>
  <si>
    <t>Beneficiar anualmente a 1.400 deportistas de alto rendimiento</t>
  </si>
  <si>
    <r>
      <t>El Presupuesto definitivo para la vigencia 2019, fue de $ 37.183 millones de pesos; de lo cual se comprometió 100% del presupuesto asignado; a 31 de diciembre de 2019, se expidieron 34 resoluciones para el apoyo  de 677 deportistas del registro de Bogotá por un valor de $8.916 millones de pesos.</t>
    </r>
    <r>
      <rPr>
        <sz val="11"/>
        <color rgb="FFFF0000"/>
        <rFont val="Arial"/>
        <family val="2"/>
      </rPr>
      <t xml:space="preserve"> </t>
    </r>
    <r>
      <rPr>
        <sz val="11"/>
        <color rgb="FF000000"/>
        <rFont val="Arial"/>
        <family val="2"/>
      </rPr>
      <t xml:space="preserve">
El valor de los giros en la vigencia 2019, son de $ 30.557 millones de pesos, es decir el 82%. Faltando un 18% equivalente a $ 6.626 millones de pesos de lo cual se ira a reservas presupuestales. </t>
    </r>
  </si>
  <si>
    <t xml:space="preserve">
</t>
  </si>
  <si>
    <t>Crear 4 centros de perfeccionamiento deportivo que permitan la articulación entre las escuelas de formación deportiva y los programas de alto rendimiento</t>
  </si>
  <si>
    <t xml:space="preserve">
Los Centros de Perfeccionamiento Deportivo-CPD conformados para el entrenamiento y preparación de los deportistas del registro Bogotá, están distribuidos así: Complejo Acuático, Unidad Deportiva el Salitre, Parque el Tunal, Parque Cayetano Cañizares. En cada centro se desarrollan uno o varios deportes, brindando la implementación deportiva específica por disciplina, con un recurso humano interdisciplinario de ciencias del deporte (médicos del deporte, psicólogos, fisioterapeutas, nutricionistas, trabajadores sociales, entrenadores, metodólogos
El presupuesto definitivo para la vigencia 2019, fue de $ 1.604 millones de pesos de lo cual se comprometió el 100%. Los valores de los giros fueron de $ $1.567 millones de pesos, es decir, el 98 %. 
Esta meta contó con reservas presupuestales para la vigencia 2019 por valor de $ 25.513.586 de lo cual se giró el 100%.</t>
  </si>
  <si>
    <t>Pagar 100 por ciento de compromisos de vigencias anteriores fenecidas- Rendimiento Deportivo</t>
  </si>
  <si>
    <t>Se expidió resolución por valor de $ 236 millones de pesos para el pago de un pasivo exigible del contrato 3256 de 2017 implementación deportiva para deportistas del registro de Bogotá D.C. en la disciplina de Canotaje</t>
  </si>
  <si>
    <t>Realizar 338.983 atenciones a niños, niñas y adolescentes en el marco del programa Jornada Única y Tiempo Escolar durante el cuatrienio.</t>
  </si>
  <si>
    <t>Si bien la meta para el cuatrienio correspondía a la atención de 338.983 niños, niñas y adolescentes, faltando aún el primer semestre de 2020, ya se cuenta con un cumplimiento del 86.39%.
Respecto a 2019, se atendieron 72500 niños, niñas y adolescentes, correspondiendo al 103.57% de cumplimiento, distribuido en cada localidad.</t>
  </si>
  <si>
    <t>Realizar una investigación de los procesos pedagógicas del proyecto.</t>
  </si>
  <si>
    <t>En julio 8 de 2019, se firmó el Convenio Administrativo No. 3117-2019 con la Universidad Nacional, expediente virtual 2019800201103289E, - Investigación De Los Procesos Pedagógicos. Mediante radicado 20192100441962, fue entregado en el IDRD el resultado de la investigación.</t>
  </si>
  <si>
    <t>Realizar 55.963 actividades recreativas masivas de carácter metropolitano.</t>
  </si>
  <si>
    <t>Los programas que intervienen en el cumplimiento de ésta meta son: Ciclovía, Recreovía y Eventos Metropolitanos; esta meta a cierre 31 de diciembre de 2019 tiene como ejecución el 101,76%  de las actividades programadas para la vigencia 2019.</t>
  </si>
  <si>
    <t>Realizar 132.198 actividades recreativas dirigidas a grupos etarios</t>
  </si>
  <si>
    <t>Los programas que intervienen en el cumplimiento de ésta meta son: Recreación para la infancia, Recreación para la juventud y Recreación para la Persona Mayor; esta meta a cierre 31 de diciembre de 2019 tiene como ejecución el 104,28%  de las actividades programadas para la vigencia 2019.</t>
  </si>
  <si>
    <t>Realizar 52.634 actividades recreativas articuladas con grupos poblacionales y/o territorios de Bogotá</t>
  </si>
  <si>
    <t>Los programas que intervienen en el cumplimiento de ésta meta son: Recreación Incluyente y Recreación Comunitaria; esta meta a cierre 31 de diciembre de 2019 tiene como ejecución el 113,14%  de las actividades programadas para la vigencia 2019.</t>
  </si>
  <si>
    <t>Pagar 100 por ciento de compromisos de vigencias anteriores fenecidas</t>
  </si>
  <si>
    <t>Esta meta se crea en la vigencia 2019 con el fin de realizar todos los pagos de las vigencias anteriores, la cual fue ejecutada a cierre 31 de diciembre de 2019 al 100%.</t>
  </si>
  <si>
    <t>Realizar 4 torneos interbarriales en 4 deportes</t>
  </si>
  <si>
    <t>En esta meta se realizaron 4 torneos Baloncesto 3X3, Fútbol Sala 5X5, Fútbol 8 y Voleibol 6X6  en el segundo semestre de 2019.</t>
  </si>
  <si>
    <t>Beneficiar 1056657 personas en actividades deportivas y de actividad física</t>
  </si>
  <si>
    <t>El cumplimiento de esta meta, se realiza a través de diferentes programas, aportando cada una cierta cantidad de población.</t>
  </si>
  <si>
    <t>Garantizar 80 asistencias técnicas del IDRD a los fondos de desarrollo local para la implementación de las escuelas de formación deportiva</t>
  </si>
  <si>
    <t>Las asistencias técnicas a las que hace referencia la meta se realizan en las diferentes localidades de Bogotá, cada vigencia se realizaron las 20 asistencias, cumpliendo con la meta establecida</t>
  </si>
  <si>
    <t>6. PLAN OPERATIVO</t>
  </si>
  <si>
    <t>Crear un documento donde se establezcan los lineamientos y parámetros asociados a las Nuevas Tendencias Deportivas del proyecto de inversión Deporte Mejor para todos.</t>
  </si>
  <si>
    <t>La elaboración de un documento de lineamiento y parámetros asociados a las NTD, cuya meta está dirigida a cómo se desarrolla esta actividad, no genera valor agregado a la dependencia teniendo en cuenta que este programa viene ejecutándose desde el 2016 época en la que debieron haber formulado dichos lineamientos.</t>
  </si>
  <si>
    <t xml:space="preserve">Crear  un sistema infográfico de actividad física y deporte, con el fin de generar una trazabilidad   </t>
  </si>
  <si>
    <t xml:space="preserve">Porque tener un sistema infográfico permitirá contar con evidencia de los trabajos realizados, que bien permitan dar continuidad frente al fomento al deporte o para mejorar sobre las actividades actuales  </t>
  </si>
  <si>
    <t>Realizar estrategia educativa y de comunicación para el fomento y desarrollo deportivo y actividad física en los ámbitos educativo y comunitario.</t>
  </si>
  <si>
    <t xml:space="preserve">No se puede tomar como estrategia una socialización, sin embargo la realización de talleres específicos si le aportan valor agregado al plan estratégico de la dependencia.  </t>
  </si>
  <si>
    <t>Optimizar los lineamientos para el registro, diligenciamiento, verificación y consulta de información del programa de Rendimiento Deportivo.</t>
  </si>
  <si>
    <t xml:space="preserve">Este módulo de rendimiento deportivo en el Sistema de Información Misional, ayuda con el registro, verificación y control por parte del programa a la hora de brindar los apoyos a deportistas por medio de las resoluciones y un genera valor agregado a la dependencia. </t>
  </si>
  <si>
    <t>Reconocimiento para los deportistas que se destacan por sus resultados deportivos en el ámbito nacional e internacional en representación de Bogotá D.C.</t>
  </si>
  <si>
    <t>Se realizó ceremonia a los deportistas del registro de Bogotá premiando a los mejores atletas de Bogotá durante la vigencia 2019. Esta meta si da valor agregado debido a la motivación e incentivos que se ofrecen a los deportistas por su destacado rendimiento en las competencias nacionales e internacionales durante el 2019.</t>
  </si>
  <si>
    <t>Realizar acompañamiento en los aspectos técnicos y operativos a las actividades recreativas programadas con el fin de fortalecer los aspectos pedagógicos, así como el adecuado seguimiento  de las acciones realizadas, dejando evidencia en el Sistema de Información Misional SIM.</t>
  </si>
  <si>
    <t>Esta actividad no genera valor agregado estratégico a la dependencia por cuanto corresponde a una función del programa.</t>
  </si>
  <si>
    <t>Articular las Políticas Públicas poblacionales del Distrito con las acciones misionales del Área de Recreación.</t>
  </si>
  <si>
    <t>Realizar  jornadas de fortalecimiento técnico para el equipo de Recreadores, con el propósito de fortalecer habilidades en el desempeño de su trabajo.</t>
  </si>
  <si>
    <t>Esta actividad genera valor agregado por lo tanto se recomienda continuar con esta actividad de tal forma que la calidad de las actividades sea cada vez mejor.</t>
  </si>
  <si>
    <t>Realizar reforzamiento técnico al personal que interviene en las actividades recreativas desarrolladas por el IDRD, en la presentación y animación sociocultural de eventos masivos.</t>
  </si>
  <si>
    <t>Esta actividad no genera valor agregado estratégico a la dependencia por cuanto corresponde a una responsabilidad de la dependencia.</t>
  </si>
  <si>
    <t>Asistir a 10 reuniones de articulación y eventos liderados por la  Mesa Distrital de Envejecimiento y Vejez.</t>
  </si>
  <si>
    <t>Realizar 55 acompañamientos técnico pedagógicos a las diferentes actividades recreativas desarrolladas por el Área de Adulto Mayor</t>
  </si>
  <si>
    <t>Realizar 60 talleres de fortalecimiento y crecimiento personal con los líderes locales de las personas mayores.</t>
  </si>
  <si>
    <t>Esta actividad genera valor agregado por cuanto se genera una mayor cobertura poblacional de la persona mayor .</t>
  </si>
  <si>
    <t>Realizar jornadas de sensibilización para facilitar la transformación de percepción frente a las habilidades de las personas con discapacidad, en los eventos institucionales y en actividades de mediano y gran formato.</t>
  </si>
  <si>
    <t>Realizar visitas de acompañamiento técnico para fortalecer los aspectos operativos y pedagógicos de las actividades recreativas programadas, dejando evidencia en el SIM.</t>
  </si>
  <si>
    <t>Dar cumplimiento a los siguientes artículos del Acuerdo 505 de 2012:  artículo 10, literal j y el artículo 16, numeral 10, para la implementación de las acciones definidas en la Política Pública de Discapacidad.</t>
  </si>
  <si>
    <t>Articular las Políticas Públicas Poblacionales del Distrito con las acciones misionales del programa de juventud.</t>
  </si>
  <si>
    <t>Generar el acompañamiento  en los aspectos técnicos y operativos a las actividades recreativas programadas, con el fin de fortalecer los aspectos pedagógicos, así como el adecuado seguimiento  de las acciones realizadas, dejando evidencia en el Sistema de Información Misional SIM.</t>
  </si>
  <si>
    <t>Realizar acompañamientos técnico pedagógicos a las actividades del programa Recreación para la Infancia.</t>
  </si>
  <si>
    <t>Articular las Políticas Públicas Poblacionales del Distrito con las acciones misionales del programa Recreación para la Infancia.</t>
  </si>
  <si>
    <t>Proceso de Selección Guardianes de Ciclovía Resolución 141 de 2016</t>
  </si>
  <si>
    <t>Escuela de Profesores de Actividad Física
Resolución 512 de 2003</t>
  </si>
  <si>
    <t>Ambiente de control: En la STRD se realizan reuniones con los coordinadores de programas deportivos y recreativos, siendo coherentes con la misión y los objetivos de la entidad; adicionalmente, se observó que como líder de los procesos promocionó los principios del Servidor Público establecidos en el código de la ética de la entidad. 
Evaluación de riesgos de gestión y corrupción: Con la Oficina Asesora de Planeación se identificaron los riesgos de gestión y corrupción y se diseñaron sus respectivos controles.
Actividades de control: La STRD según los riesgos identificados diseñó controles para mitigar cada riesgo, como lo indica la Guía del DAFP, donde se establecieron responsables para realizar los controles, los cuales se deben reforzar para la siguiente vigencia y administración, debido a que se evidenció la materialización del riesgo de corrupción del proceso Promoción de la recreación.
Información y comunicación: Se utilizan permanentemente los canales de información y comunicación de la entidad. Así mismo, se trabaja en carpetas compartidas en la RED donde suministra toda la información por programa y se utilizan las herramientas ofrecidas por la institución como el Sistema de Gestión Documental ORFEO, Isolución y la página Web para socializar, difundir el seguimiento y la trazabilidad de las actividades.
Actividades de monitoreo: La STRD trabaja de la mano con la Oficina Asesora de Planeación para la verificación de las actividades de monitoreo, sin embargo, se debe reforzar el planteamiento de los controles y monitoreo a las actividades ejecutadas, con el fin de evitar la materialización de los riesgos.</t>
  </si>
  <si>
    <t xml:space="preserve">Plan de Mejoramiento Interno 
Promoción de la Recreación
En la vigencia 2019, se crearon 16 hallazgos producto de las auditorías al proceso de promoción de la recreación, cobertura poblacional, sistema de control interno, entre otras y dos que venían del año 2018 las cuales ya fueron cerradas. Del seguimiento de la OCI y el tratamiento que les dio el proceso promoción de la recreación, se cerraron las 18 acciones en la vigencia 2019.
Fomento al Deporte
En la vigencia 2019, se crearon 8 hallazgos producto de las auditoria al proceso fomento al deporte, recursos físicos, sistema de control interno y una que venia del año 2018 la cual ya fue cerrada. Del seguimiento de la OCI y el tratamiento que les dio el proceso fomento al deporte, se cerraron 3 acciones para un total de 4 en la vigencia 2019. las 5 acciones por tratar cuentan con plazo de compromiso a 30 de marzo de 2020.
Plan de mejoramiento externo:
De un total de 37 acciones, de las cuales 4 se suscribieron el 19 de diciembre de 2019, por tanto, no se tienen en cuenta para esta medición, quedando 33, de las cuales 28 se cumplieron al 100%, una se cumplió al 95%; una al 66%, tres en el 50%, con lo que refleja un cumplimento neto de 85%
</t>
  </si>
  <si>
    <t>De un total de 60 acciones del plan de mejoramiento institucional, que se encontraban abiertas al inicio de 2019, fueron cerradas 50 acciones, 5 de ellas se encuentran dentro de los plazos establecidos para su ejecución y las 5 restantes se encuentran vencidas.
Acciones cerradas plan de mejoramiento interno: 22 
Acciones cerradas plan de mejoramiento externo: 28
Acciones con plazo de ejecución plan de mejoramiento interno: 5
Acciones vencidas plan de mejoramiento externo: 5</t>
  </si>
  <si>
    <t>Fomento al deporte tiene 2 riesgos de corrupción con 3 controles y 1 riesgo de gestión con 2 controles, para un total de cinco 5 controles. 
Promoción de la Recreación tiene 1 riesgo de gestión con 3 controles y un riesgo de corrupción con 1 control para un total de 4 controles.
Así las cosas, la Subdirección cuenta con un total de 9 controles diseñados, de los cuales 2 cumplen con los parámetros de diseño de control estimado por el DAFP, y los que no cumplen, es porque presentan falencias frente al responsable, el cómo se realiza y el cómo se actúa en caso de desviaciones.</t>
  </si>
  <si>
    <t>De 9 controles, 7 no reflejan efectividad debido a:
* Uno de ellos se materializó
* En el diseño del control, no está definido el responsable y no es preciso qué hacer en caso de presentarse desviación. 
* Los demás no poseen un parámetro de comparación que permita verificar si se cumple o no con el propósito del control</t>
  </si>
  <si>
    <t>De los 5 riegos de la Subdirección (2 de Gestión y 3 de Corrupción), sólo 2 fueron bien identificados. Se presentó además  una presunta materialización del riesgo de corrupción del proceso Promoción de la Recreación a raíz de la debilidad y efectividad del control.</t>
  </si>
  <si>
    <t>Fomento al Deporte
-  Cambio comportamental frente a la actividad física y el deporte
Frecuencia Anual
- Satisfacción de los usuarios con las actividades realizadas en los programas deportivos-Frecuencia Anual
Promoción de la Recreación
- Satisfacción de los usuarios con los eventos y/o programas recreativos - Frecuencia Anual
- Porcentaje de actividades recreativas que cumplen con los requisitos para su ejecución- Frecuencia Trimestral</t>
  </si>
  <si>
    <t>La Subdirección cuenta con 4 indicadores, los cuales reflejan cumplimiento en las metas del mismo, por lo que no se requirió generar acciones correctivas frente a los mismos.</t>
  </si>
  <si>
    <t>No se realizó acción correctiva en ningún indicador</t>
  </si>
  <si>
    <t>2 de los 4 indicadores no reflejan utilidad a la dependencia</t>
  </si>
  <si>
    <t>Se observó que:
* Satisfacción de los usuarios con los eventos y/o programas recreativos y Satisfacción de los usuarios con las actividades realizadas en los programas deportivos y recreativos; estos dos indicadores se reportan anualmente, aunque se considera que requieren medición con cada actividad y el resultado ha de reportarse con una mayor brevedad a fin de permitir la toma de medidas oportunas, en caso de desviación. 
* Cambio comportamental frente a la actividad física y el deporte; como en vigencias anteriores no se tenía registro alguno sobre este aspecto, este indicador será línea base y se evaluará si existe riesgo de incumplimiento en la vigencia 2020.</t>
  </si>
  <si>
    <t>De un total de 153 requerimientos por parte de Entes de Control. La STRD debió consolidar 127 de éstos, donde 15 se respondieron en forma extemporáneos. Así mismo, de 26 requerimientos, donde se incluía esta subdirección, 5 fueron extemporáneos</t>
  </si>
  <si>
    <t>Se requiere mayor oportunidad en las respuestas a los requerimientos de los Entes de Control Externo.</t>
  </si>
  <si>
    <r>
      <rPr>
        <b/>
        <sz val="11"/>
        <color theme="1"/>
        <rFont val="Arial"/>
        <family val="2"/>
      </rPr>
      <t xml:space="preserve">6. EVALUACIÓN DE LA OFICINA DE CONTROL INTERNO A LA GESTIÓN DE LA DEPENDENCIA: </t>
    </r>
    <r>
      <rPr>
        <sz val="11"/>
        <color theme="1"/>
        <rFont val="Arial"/>
        <family val="2"/>
      </rPr>
      <t xml:space="preserve">
Teniendo en cuenta los resultados anteriores, la</t>
    </r>
    <r>
      <rPr>
        <sz val="11"/>
        <rFont val="Arial"/>
        <family val="2"/>
      </rPr>
      <t xml:space="preserve"> calificación de la dependencia se vio afectada por:</t>
    </r>
    <r>
      <rPr>
        <sz val="11"/>
        <color theme="1"/>
        <rFont val="Arial"/>
        <family val="2"/>
      </rPr>
      <t xml:space="preserve">
</t>
    </r>
    <r>
      <rPr>
        <b/>
        <sz val="11"/>
        <color theme="1"/>
        <rFont val="Arial"/>
        <family val="2"/>
      </rPr>
      <t xml:space="preserve">Plan Operativo 
</t>
    </r>
    <r>
      <rPr>
        <sz val="11"/>
        <color theme="1"/>
        <rFont val="Arial"/>
        <family val="2"/>
      </rPr>
      <t xml:space="preserve">La mayoría de las actividades propuestas corresponde a responsabilidades o funciones asignadas a la Subdirección, directamente relacionadas con la ejecución de los programas de los proyectos misionales y no a acciones que representan un plus en su gestión. En el desarrollo de los programas se pueden gestionar muchas más cosas que permitan llegar a más beneficiados de los programas y a mayor reconocimiento del IDRD por parte de la comunidad.  
</t>
    </r>
    <r>
      <rPr>
        <b/>
        <sz val="11"/>
        <color theme="1"/>
        <rFont val="Arial"/>
        <family val="2"/>
      </rPr>
      <t xml:space="preserve">Plan de mejoramiento Institucional
</t>
    </r>
    <r>
      <rPr>
        <sz val="11"/>
        <color theme="1"/>
        <rFont val="Arial"/>
        <family val="2"/>
      </rPr>
      <t>Se evidenció incumplimiento en 5 acciones del plan de mejoramiento, sobre las cuales debió generarse alguna acción, bien sea haber solicitado prórroga o haber replanteado la acción de manera tal que se lograra el cumplimiento de éstas.</t>
    </r>
    <r>
      <rPr>
        <b/>
        <sz val="11"/>
        <color theme="1"/>
        <rFont val="Arial"/>
        <family val="2"/>
      </rPr>
      <t xml:space="preserve">
</t>
    </r>
    <r>
      <rPr>
        <sz val="11"/>
        <color theme="1"/>
        <rFont val="Arial"/>
        <family val="2"/>
      </rPr>
      <t xml:space="preserve">
</t>
    </r>
    <r>
      <rPr>
        <b/>
        <sz val="11"/>
        <color theme="1"/>
        <rFont val="Arial"/>
        <family val="2"/>
      </rPr>
      <t xml:space="preserve">Sistema de Control Interno 
</t>
    </r>
    <r>
      <rPr>
        <sz val="11"/>
        <color theme="1"/>
        <rFont val="Arial"/>
        <family val="2"/>
      </rPr>
      <t>La STRD gestionó lo relacionado con las solicitudes tanto de la Oficina de Control Interno como lo solicitado por Planeación, sin embargo, se evidenció que: 
* No hay un conocimiento claro de los roles y responsabilidades de las líneas de defensa.
* Se presentaron falencias tanto de diseño como de efectividad en los controles, incluso en incurrir en la presunta materialización de uno de los riesgos de corrupción
* La periodicidad de los indicadores no permite identificar oportunamente las necesidades de acciones correctivas o mejoras sobre la medición.</t>
    </r>
  </si>
  <si>
    <r>
      <rPr>
        <b/>
        <sz val="11"/>
        <color rgb="FF000000"/>
        <rFont val="Arial"/>
        <family val="2"/>
      </rPr>
      <t xml:space="preserve">7. RECOMENDACIONES DE MEJORAMIENTO DE LA OFICINA DE CONTROL INTERNO: </t>
    </r>
    <r>
      <rPr>
        <sz val="11"/>
        <color rgb="FF000000"/>
        <rFont val="Arial"/>
        <family val="2"/>
      </rPr>
      <t xml:space="preserve">
Luego de la evaluación general, la Oficina de Control Interno recomienda:
- Para el Plan Operativo 2020 genere acciones que le den valor agregado de carácter estratégico a la dependencia.
- Socializar los temas encaminados a MIPG, con el fin de dar claridad a los roles y responsabilidades de cada línea de defensa
- Rediseñar los controles que no cumplen con los parámetros establecidos por el DAFP y que no generan efectividad frente a la mitigación del riesgo.
- Replantear los Indicadores de forma tal que su periodicidad permita una oportuna acción frente a las desviaciones y por otra parte, que los componentes del indicador, sean de fácil obtención para su medición.
- Se requiere mayor oportunidad en las respuestas a los requerimientos de los Entes de Control Externo.</t>
    </r>
  </si>
  <si>
    <r>
      <rPr>
        <b/>
        <sz val="11"/>
        <rFont val="Arial"/>
        <family val="2"/>
      </rPr>
      <t>ROSALBA GUZMAN GUZMAN</t>
    </r>
    <r>
      <rPr>
        <sz val="11"/>
        <rFont val="Arial"/>
        <family val="2"/>
      </rPr>
      <t xml:space="preserve">
Jefe Oficina de Control Interno
</t>
    </r>
    <r>
      <rPr>
        <sz val="10"/>
        <rFont val="Arial"/>
        <family val="2"/>
      </rPr>
      <t>Este documento (para efecto de publicación) es una copia del original, el cual reposa en la Oficina de Control Interno y obra con las firmas correspondientes; puede ser solicitado en la Oficina de Control Interno del IDRD. 
ORFEO -  070043 del 31/01/2020.</t>
    </r>
  </si>
  <si>
    <r>
      <rPr>
        <b/>
        <sz val="11"/>
        <rFont val="Arial"/>
        <family val="2"/>
      </rPr>
      <t>ROSALBA GUZMAN GUZMAN</t>
    </r>
    <r>
      <rPr>
        <sz val="11"/>
        <rFont val="Arial"/>
        <family val="2"/>
      </rPr>
      <t xml:space="preserve">
Jefe Oficina de Control Interno
Este documento (para efecto de publicación) es una copia del original, el cual reposa en la Oficina de Control Interno y obra con las firmas correspondientes; puede ser solicitado en la Oficina de Control Interno del IDRD. 
ORFEO – Rad . 069983 del 31/01/2020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</si>
</sst>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d\.m"/>
    <numFmt numFmtId="165" formatCode="0.0%"/>
    <numFmt numFmtId="166" formatCode="0.000%"/>
    <numFmt numFmtId="167" formatCode="_(* #,##0_);_(* \(#,##0\);_(* &quot;-&quot;??_);_(@_)"/>
  </numFmts>
  <fonts count="53">
    <font>
      <sz val="11"/>
      <color rgb="FF000000"/>
      <name val="Calibri"/>
    </font>
    <font>
      <sz val="11"/>
      <color theme="1"/>
      <name val="Calibri"/>
      <family val="2"/>
      <scheme val="minor"/>
    </font>
    <font>
      <sz val="10"/>
      <color rgb="FF000000"/>
      <name val="Arial"/>
      <family val="2"/>
    </font>
    <font>
      <b/>
      <sz val="10"/>
      <color rgb="FF000000"/>
      <name val="Arial"/>
      <family val="2"/>
    </font>
    <font>
      <b/>
      <u/>
      <sz val="10"/>
      <color rgb="FF000000"/>
      <name val="Arial"/>
      <family val="2"/>
    </font>
    <font>
      <sz val="11"/>
      <name val="Calibri"/>
      <family val="2"/>
    </font>
    <font>
      <b/>
      <sz val="12"/>
      <color rgb="FF000000"/>
      <name val="Arial"/>
      <family val="2"/>
    </font>
    <font>
      <sz val="10"/>
      <color rgb="FF000000"/>
      <name val="Calibri"/>
      <family val="2"/>
    </font>
    <font>
      <b/>
      <sz val="10"/>
      <color theme="1"/>
      <name val="Arial"/>
      <family val="2"/>
    </font>
    <font>
      <b/>
      <sz val="10"/>
      <color rgb="FFC5E0B3"/>
      <name val="Arial"/>
      <family val="2"/>
    </font>
    <font>
      <sz val="10"/>
      <color rgb="FF8EAADB"/>
      <name val="Arial"/>
      <family val="2"/>
    </font>
    <font>
      <b/>
      <sz val="9"/>
      <color rgb="FF000000"/>
      <name val="Arial"/>
      <family val="2"/>
    </font>
    <font>
      <sz val="10"/>
      <color theme="1"/>
      <name val="Arial"/>
      <family val="2"/>
    </font>
    <font>
      <sz val="12"/>
      <color rgb="FF000000"/>
      <name val="Arial"/>
      <family val="2"/>
    </font>
    <font>
      <sz val="10"/>
      <name val="Arial"/>
      <family val="2"/>
    </font>
    <font>
      <b/>
      <sz val="10"/>
      <name val="Arial"/>
      <family val="2"/>
    </font>
    <font>
      <sz val="10"/>
      <name val="Calibri"/>
      <family val="2"/>
    </font>
    <font>
      <sz val="11"/>
      <name val="Arial"/>
      <family val="2"/>
    </font>
    <font>
      <sz val="11"/>
      <color rgb="FF000000"/>
      <name val="Calibri"/>
      <family val="2"/>
    </font>
    <font>
      <b/>
      <sz val="11"/>
      <color rgb="FF000000"/>
      <name val="Arial"/>
      <family val="2"/>
    </font>
    <font>
      <sz val="11"/>
      <color rgb="FF000000"/>
      <name val="Arial"/>
      <family val="2"/>
    </font>
    <font>
      <b/>
      <sz val="11"/>
      <color theme="1"/>
      <name val="Arial"/>
      <family val="2"/>
    </font>
    <font>
      <i/>
      <sz val="11"/>
      <color rgb="FF000000"/>
      <name val="Arial"/>
      <family val="2"/>
    </font>
    <font>
      <b/>
      <sz val="11"/>
      <color rgb="FFC5E0B3"/>
      <name val="Arial"/>
      <family val="2"/>
    </font>
    <font>
      <sz val="11"/>
      <color rgb="FF8EAADB"/>
      <name val="Arial"/>
      <family val="2"/>
    </font>
    <font>
      <sz val="11"/>
      <color rgb="FFB4C6E7"/>
      <name val="Arial"/>
      <family val="2"/>
    </font>
    <font>
      <sz val="11"/>
      <color rgb="FFFFFFFF"/>
      <name val="Arial"/>
      <family val="2"/>
    </font>
    <font>
      <sz val="11"/>
      <color theme="1"/>
      <name val="Arial"/>
      <family val="2"/>
    </font>
    <font>
      <b/>
      <sz val="11"/>
      <name val="Arial"/>
      <family val="2"/>
    </font>
    <font>
      <sz val="12"/>
      <name val="Calibri"/>
      <family val="2"/>
    </font>
    <font>
      <sz val="11"/>
      <color rgb="FF000000"/>
      <name val="Calibri"/>
    </font>
    <font>
      <b/>
      <u/>
      <sz val="10"/>
      <color theme="1"/>
      <name val="Arial"/>
      <family val="2"/>
    </font>
    <font>
      <sz val="12"/>
      <color theme="1"/>
      <name val="Arial"/>
      <family val="2"/>
    </font>
    <font>
      <b/>
      <sz val="12"/>
      <color rgb="FF000000"/>
      <name val="Arial"/>
    </font>
    <font>
      <b/>
      <sz val="15"/>
      <color rgb="FF000000"/>
      <name val="Arial"/>
    </font>
    <font>
      <sz val="10"/>
      <color rgb="FF000000"/>
      <name val="Arial"/>
    </font>
    <font>
      <b/>
      <sz val="10"/>
      <color rgb="FF000000"/>
      <name val="Arial"/>
    </font>
    <font>
      <sz val="11"/>
      <name val="Calibri"/>
    </font>
    <font>
      <sz val="12"/>
      <name val="Arial"/>
      <family val="2"/>
    </font>
    <font>
      <b/>
      <u/>
      <sz val="11"/>
      <color rgb="FF000000"/>
      <name val="Arial"/>
      <family val="2"/>
    </font>
    <font>
      <i/>
      <sz val="11"/>
      <name val="Arial"/>
      <family val="2"/>
    </font>
    <font>
      <sz val="10"/>
      <color rgb="FF00B050"/>
      <name val="Arial"/>
      <family val="2"/>
    </font>
    <font>
      <sz val="11"/>
      <color rgb="FF00B050"/>
      <name val="Arial"/>
      <family val="2"/>
    </font>
    <font>
      <b/>
      <sz val="9"/>
      <color indexed="81"/>
      <name val="Tahoma"/>
      <family val="2"/>
    </font>
    <font>
      <sz val="9"/>
      <color indexed="81"/>
      <name val="Tahoma"/>
      <family val="2"/>
    </font>
    <font>
      <b/>
      <sz val="11"/>
      <color theme="9" tint="0.59999389629810485"/>
      <name val="Arial"/>
      <family val="2"/>
    </font>
    <font>
      <sz val="11"/>
      <color theme="9" tint="0.59999389629810485"/>
      <name val="Calibri"/>
      <family val="2"/>
    </font>
    <font>
      <sz val="11"/>
      <color rgb="FFFF0000"/>
      <name val="Arial"/>
      <family val="2"/>
    </font>
    <font>
      <b/>
      <i/>
      <u/>
      <sz val="11"/>
      <color theme="1"/>
      <name val="Arial"/>
      <family val="2"/>
    </font>
    <font>
      <i/>
      <sz val="11"/>
      <color theme="1"/>
      <name val="Arial"/>
      <family val="2"/>
    </font>
    <font>
      <b/>
      <i/>
      <sz val="11"/>
      <color theme="1"/>
      <name val="Arial"/>
      <family val="2"/>
    </font>
    <font>
      <sz val="11"/>
      <color theme="4" tint="0.39997558519241921"/>
      <name val="Arial"/>
      <family val="2"/>
    </font>
    <font>
      <b/>
      <sz val="10"/>
      <color theme="9" tint="0.59999389629810485"/>
      <name val="Arial"/>
      <family val="2"/>
    </font>
  </fonts>
  <fills count="19">
    <fill>
      <patternFill patternType="none"/>
    </fill>
    <fill>
      <patternFill patternType="gray125"/>
    </fill>
    <fill>
      <patternFill patternType="solid">
        <fgColor rgb="FFF7CAAC"/>
        <bgColor rgb="FFF7CAAC"/>
      </patternFill>
    </fill>
    <fill>
      <patternFill patternType="solid">
        <fgColor rgb="FF99FF99"/>
        <bgColor rgb="FF99FF99"/>
      </patternFill>
    </fill>
    <fill>
      <patternFill patternType="solid">
        <fgColor rgb="FFFFFFFF"/>
        <bgColor rgb="FFFFFFFF"/>
      </patternFill>
    </fill>
    <fill>
      <patternFill patternType="solid">
        <fgColor rgb="FFE2EFD9"/>
        <bgColor rgb="FFE2EFD9"/>
      </patternFill>
    </fill>
    <fill>
      <patternFill patternType="solid">
        <fgColor rgb="FFC5E0B3"/>
        <bgColor rgb="FFC5E0B3"/>
      </patternFill>
    </fill>
    <fill>
      <patternFill patternType="solid">
        <fgColor rgb="FF8496B0"/>
        <bgColor rgb="FF8496B0"/>
      </patternFill>
    </fill>
    <fill>
      <patternFill patternType="solid">
        <fgColor rgb="FF8EAADB"/>
        <bgColor rgb="FF8EAADB"/>
      </patternFill>
    </fill>
    <fill>
      <patternFill patternType="solid">
        <fgColor rgb="FF00FFFF"/>
        <bgColor indexed="64"/>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0"/>
        <bgColor indexed="64"/>
      </patternFill>
    </fill>
    <fill>
      <patternFill patternType="solid">
        <fgColor rgb="FF92D050"/>
        <bgColor indexed="64"/>
      </patternFill>
    </fill>
    <fill>
      <patternFill patternType="solid">
        <fgColor rgb="FFECECEC"/>
        <bgColor indexed="64"/>
      </patternFill>
    </fill>
    <fill>
      <patternFill patternType="solid">
        <fgColor theme="0"/>
        <bgColor rgb="FFF7CAAC"/>
      </patternFill>
    </fill>
    <fill>
      <patternFill patternType="solid">
        <fgColor rgb="FFFFFF00"/>
        <bgColor indexed="64"/>
      </patternFill>
    </fill>
    <fill>
      <patternFill patternType="solid">
        <fgColor theme="0"/>
        <bgColor rgb="FFFFFFFF"/>
      </patternFill>
    </fill>
    <fill>
      <patternFill patternType="solid">
        <fgColor theme="0"/>
        <bgColor rgb="FFE2EFD9"/>
      </patternFill>
    </fill>
  </fills>
  <borders count="72">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indexed="64"/>
      </bottom>
      <diagonal/>
    </border>
    <border>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rgb="FF000000"/>
      </left>
      <right/>
      <top style="medium">
        <color indexed="64"/>
      </top>
      <bottom style="thin">
        <color rgb="FF000000"/>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indexed="64"/>
      </left>
      <right style="thin">
        <color indexed="64"/>
      </right>
      <top style="thin">
        <color indexed="64"/>
      </top>
      <bottom/>
      <diagonal/>
    </border>
  </borders>
  <cellStyleXfs count="11">
    <xf numFmtId="0" fontId="0" fillId="0" borderId="0"/>
    <xf numFmtId="0" fontId="1" fillId="0" borderId="14"/>
    <xf numFmtId="0" fontId="30" fillId="0" borderId="14"/>
    <xf numFmtId="0" fontId="18" fillId="0" borderId="14"/>
    <xf numFmtId="0" fontId="18" fillId="0" borderId="14"/>
    <xf numFmtId="9" fontId="18" fillId="0" borderId="14" applyFont="0" applyFill="0" applyBorder="0" applyAlignment="0" applyProtection="0"/>
    <xf numFmtId="0" fontId="18" fillId="0" borderId="14"/>
    <xf numFmtId="9" fontId="18" fillId="0" borderId="14" applyFont="0" applyFill="0" applyBorder="0" applyAlignment="0" applyProtection="0"/>
    <xf numFmtId="0" fontId="18" fillId="0" borderId="14"/>
    <xf numFmtId="43" fontId="18" fillId="0" borderId="14" applyFont="0" applyFill="0" applyBorder="0" applyAlignment="0" applyProtection="0"/>
    <xf numFmtId="0" fontId="18" fillId="0" borderId="14"/>
  </cellStyleXfs>
  <cellXfs count="1436">
    <xf numFmtId="0" fontId="0" fillId="0" borderId="0" xfId="0" applyFont="1" applyAlignment="1"/>
    <xf numFmtId="0" fontId="2" fillId="0" borderId="0" xfId="0" applyFont="1" applyAlignment="1">
      <alignment vertical="center" wrapText="1"/>
    </xf>
    <xf numFmtId="0" fontId="2" fillId="0" borderId="0" xfId="0" applyFont="1" applyAlignment="1">
      <alignment vertical="center" wrapText="1"/>
    </xf>
    <xf numFmtId="0" fontId="0" fillId="0" borderId="0" xfId="0" applyFont="1"/>
    <xf numFmtId="0" fontId="0" fillId="0" borderId="0" xfId="0" applyFont="1" applyAlignment="1"/>
    <xf numFmtId="0" fontId="21" fillId="4" borderId="8"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8" fillId="0" borderId="8" xfId="0" applyFont="1" applyBorder="1" applyAlignment="1"/>
    <xf numFmtId="0" fontId="18" fillId="0" borderId="8" xfId="0" applyFont="1" applyBorder="1"/>
    <xf numFmtId="0" fontId="18" fillId="0" borderId="8" xfId="0" applyFont="1" applyBorder="1" applyAlignment="1">
      <alignment horizontal="center" vertical="center"/>
    </xf>
    <xf numFmtId="9" fontId="20" fillId="4" borderId="10" xfId="0" applyNumberFormat="1" applyFont="1" applyFill="1" applyBorder="1" applyAlignment="1">
      <alignment horizontal="center" vertical="center" wrapText="1"/>
    </xf>
    <xf numFmtId="0" fontId="21" fillId="4" borderId="11"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19" xfId="0" applyFont="1" applyBorder="1" applyAlignment="1"/>
    <xf numFmtId="9" fontId="20" fillId="4" borderId="19" xfId="0" applyNumberFormat="1" applyFont="1" applyFill="1" applyBorder="1" applyAlignment="1">
      <alignment horizontal="center" vertical="center" wrapText="1"/>
    </xf>
    <xf numFmtId="9" fontId="20" fillId="7" borderId="3" xfId="0" applyNumberFormat="1" applyFont="1" applyFill="1" applyBorder="1" applyAlignment="1">
      <alignment vertical="center" wrapText="1"/>
    </xf>
    <xf numFmtId="9" fontId="20" fillId="0" borderId="1" xfId="0" applyNumberFormat="1" applyFont="1" applyFill="1" applyBorder="1" applyAlignment="1">
      <alignment horizontal="center" vertical="center" wrapText="1"/>
    </xf>
    <xf numFmtId="9" fontId="24" fillId="8" borderId="6" xfId="0" applyNumberFormat="1" applyFont="1" applyFill="1" applyBorder="1" applyAlignment="1">
      <alignment vertical="center" wrapText="1"/>
    </xf>
    <xf numFmtId="9" fontId="20" fillId="0" borderId="8" xfId="0" applyNumberFormat="1" applyFont="1" applyFill="1" applyBorder="1" applyAlignment="1">
      <alignment horizontal="center" vertical="center" wrapText="1"/>
    </xf>
    <xf numFmtId="0" fontId="19" fillId="0" borderId="8" xfId="0" applyFont="1" applyBorder="1" applyAlignment="1">
      <alignment horizontal="center" vertical="center" wrapText="1"/>
    </xf>
    <xf numFmtId="9" fontId="24" fillId="8" borderId="9" xfId="0" applyNumberFormat="1" applyFont="1" applyFill="1" applyBorder="1" applyAlignment="1">
      <alignment vertical="center" wrapText="1"/>
    </xf>
    <xf numFmtId="0" fontId="5" fillId="0" borderId="3" xfId="0" applyFont="1" applyBorder="1"/>
    <xf numFmtId="0" fontId="5" fillId="0" borderId="6" xfId="0" applyFont="1" applyBorder="1"/>
    <xf numFmtId="0" fontId="5" fillId="0" borderId="7" xfId="0" applyFont="1" applyBorder="1"/>
    <xf numFmtId="0" fontId="5" fillId="0" borderId="9" xfId="0" applyFont="1" applyBorder="1"/>
    <xf numFmtId="0" fontId="19" fillId="0" borderId="1" xfId="0" applyFont="1" applyBorder="1" applyAlignment="1">
      <alignment horizontal="center" vertical="center" wrapText="1"/>
    </xf>
    <xf numFmtId="0" fontId="19" fillId="4" borderId="1" xfId="0" applyFont="1" applyFill="1" applyBorder="1" applyAlignment="1">
      <alignment horizontal="center" vertical="center" wrapText="1"/>
    </xf>
    <xf numFmtId="0" fontId="20" fillId="0" borderId="2" xfId="0" applyFont="1" applyFill="1" applyBorder="1" applyAlignment="1">
      <alignment horizontal="justify" vertical="center" wrapText="1"/>
    </xf>
    <xf numFmtId="0" fontId="5" fillId="0" borderId="3" xfId="0" applyFont="1" applyFill="1" applyBorder="1" applyAlignment="1">
      <alignment horizontal="justify"/>
    </xf>
    <xf numFmtId="0" fontId="5" fillId="0" borderId="4" xfId="0" applyFont="1" applyFill="1" applyBorder="1" applyAlignment="1">
      <alignment horizontal="justify"/>
    </xf>
    <xf numFmtId="0" fontId="5" fillId="0" borderId="5" xfId="0" applyFont="1" applyFill="1" applyBorder="1" applyAlignment="1">
      <alignment horizontal="justify"/>
    </xf>
    <xf numFmtId="0" fontId="5" fillId="0" borderId="6" xfId="0" applyFont="1" applyFill="1" applyBorder="1" applyAlignment="1">
      <alignment horizontal="justify"/>
    </xf>
    <xf numFmtId="0" fontId="5" fillId="0" borderId="7" xfId="0" applyFont="1" applyFill="1" applyBorder="1" applyAlignment="1">
      <alignment horizontal="justify"/>
    </xf>
    <xf numFmtId="9" fontId="20" fillId="0" borderId="11" xfId="0" applyNumberFormat="1" applyFont="1" applyFill="1" applyBorder="1" applyAlignment="1">
      <alignment horizontal="center" vertical="center" wrapText="1"/>
    </xf>
    <xf numFmtId="0" fontId="5" fillId="0" borderId="12" xfId="0" applyFont="1" applyFill="1" applyBorder="1"/>
    <xf numFmtId="0" fontId="20" fillId="0" borderId="1" xfId="0" applyFont="1" applyFill="1" applyBorder="1" applyAlignment="1">
      <alignment horizontal="justify" vertical="center" wrapText="1"/>
    </xf>
    <xf numFmtId="0" fontId="20" fillId="0" borderId="9" xfId="0" applyFont="1" applyFill="1" applyBorder="1" applyAlignment="1">
      <alignment horizontal="justify" vertical="center" wrapText="1"/>
    </xf>
    <xf numFmtId="0" fontId="5" fillId="0" borderId="9" xfId="0" applyFont="1" applyFill="1" applyBorder="1" applyAlignment="1">
      <alignment horizontal="justify"/>
    </xf>
    <xf numFmtId="0" fontId="5" fillId="0" borderId="10" xfId="0" applyFont="1" applyFill="1" applyBorder="1" applyAlignment="1">
      <alignment horizontal="justify"/>
    </xf>
    <xf numFmtId="0" fontId="20" fillId="0" borderId="17" xfId="0" applyFont="1" applyFill="1" applyBorder="1" applyAlignment="1">
      <alignment horizontal="justify" vertical="center" wrapText="1"/>
    </xf>
    <xf numFmtId="0" fontId="5" fillId="0" borderId="18" xfId="0" applyFont="1" applyFill="1" applyBorder="1" applyAlignment="1">
      <alignment horizontal="justify"/>
    </xf>
    <xf numFmtId="10" fontId="23" fillId="6" borderId="9" xfId="0" applyNumberFormat="1" applyFont="1" applyFill="1" applyBorder="1" applyAlignment="1">
      <alignment horizontal="right" vertical="center" wrapText="1"/>
    </xf>
    <xf numFmtId="9" fontId="19" fillId="2" borderId="1" xfId="0" applyNumberFormat="1" applyFont="1" applyFill="1" applyBorder="1" applyAlignment="1">
      <alignment horizontal="right" vertical="center" wrapText="1"/>
    </xf>
    <xf numFmtId="0" fontId="5" fillId="0" borderId="13" xfId="0" applyFont="1" applyBorder="1" applyAlignment="1">
      <alignment horizontal="justify"/>
    </xf>
    <xf numFmtId="9" fontId="20" fillId="4" borderId="1" xfId="0" applyNumberFormat="1" applyFont="1" applyFill="1" applyBorder="1" applyAlignment="1">
      <alignment horizontal="center" vertical="center" wrapText="1"/>
    </xf>
    <xf numFmtId="0" fontId="27" fillId="4" borderId="1" xfId="0" applyFont="1" applyFill="1" applyBorder="1" applyAlignment="1">
      <alignment horizontal="justify" vertical="center" wrapText="1"/>
    </xf>
    <xf numFmtId="0" fontId="5" fillId="0" borderId="14" xfId="0" applyFont="1" applyBorder="1" applyAlignment="1">
      <alignment horizontal="justify"/>
    </xf>
    <xf numFmtId="0" fontId="17" fillId="0" borderId="9" xfId="0" applyFont="1" applyBorder="1"/>
    <xf numFmtId="0" fontId="20" fillId="0" borderId="1" xfId="0" applyFont="1" applyBorder="1" applyAlignment="1">
      <alignment horizontal="center" vertical="center" wrapText="1"/>
    </xf>
    <xf numFmtId="0" fontId="16" fillId="0" borderId="6" xfId="0" applyFont="1" applyBorder="1"/>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18" fillId="0" borderId="14" xfId="0" applyFont="1" applyBorder="1" applyAlignment="1">
      <alignment horizontal="justify"/>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4" xfId="0" applyFont="1" applyBorder="1" applyAlignment="1">
      <alignment horizontal="center" vertical="center" wrapText="1"/>
    </xf>
    <xf numFmtId="0" fontId="3" fillId="0" borderId="23" xfId="0" applyFont="1" applyBorder="1" applyAlignment="1">
      <alignment horizontal="center" vertical="center" wrapText="1"/>
    </xf>
    <xf numFmtId="0" fontId="0" fillId="0" borderId="14" xfId="0" applyFont="1" applyBorder="1" applyAlignment="1"/>
    <xf numFmtId="0" fontId="0" fillId="0" borderId="24" xfId="0" applyFont="1" applyBorder="1" applyAlignment="1"/>
    <xf numFmtId="0" fontId="0" fillId="0" borderId="23" xfId="0" applyFont="1" applyBorder="1" applyAlignment="1"/>
    <xf numFmtId="0" fontId="4" fillId="0" borderId="23" xfId="0" applyFont="1" applyBorder="1" applyAlignment="1">
      <alignment horizontal="center" vertical="center" wrapText="1"/>
    </xf>
    <xf numFmtId="0" fontId="5" fillId="0" borderId="10" xfId="0" applyFont="1" applyBorder="1"/>
    <xf numFmtId="0" fontId="5" fillId="0" borderId="26" xfId="0" applyFont="1" applyBorder="1"/>
    <xf numFmtId="0" fontId="16" fillId="0" borderId="9" xfId="0" applyFont="1" applyBorder="1"/>
    <xf numFmtId="0" fontId="16" fillId="0" borderId="26" xfId="0" applyFont="1" applyBorder="1"/>
    <xf numFmtId="0" fontId="16" fillId="0" borderId="28" xfId="0" applyFont="1" applyBorder="1"/>
    <xf numFmtId="0" fontId="19" fillId="2" borderId="25"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20" fillId="0" borderId="25" xfId="0" applyFont="1" applyBorder="1" applyAlignment="1">
      <alignment horizontal="justify" vertical="center" wrapText="1"/>
    </xf>
    <xf numFmtId="0" fontId="5" fillId="0" borderId="9" xfId="0" applyFont="1" applyBorder="1" applyAlignment="1">
      <alignment horizontal="justify"/>
    </xf>
    <xf numFmtId="0" fontId="5" fillId="0" borderId="26" xfId="0" applyFont="1" applyFill="1" applyBorder="1" applyAlignment="1">
      <alignment horizontal="justify"/>
    </xf>
    <xf numFmtId="0" fontId="19" fillId="6" borderId="25" xfId="0" applyFont="1" applyFill="1" applyBorder="1" applyAlignment="1">
      <alignment horizontal="left" vertical="center" wrapText="1"/>
    </xf>
    <xf numFmtId="9" fontId="19" fillId="6" borderId="26" xfId="0" applyNumberFormat="1" applyFont="1" applyFill="1" applyBorder="1" applyAlignment="1">
      <alignment vertical="center" wrapText="1"/>
    </xf>
    <xf numFmtId="0" fontId="19" fillId="7" borderId="25" xfId="0" applyFont="1" applyFill="1" applyBorder="1" applyAlignment="1">
      <alignment horizontal="left" vertical="center" wrapText="1"/>
    </xf>
    <xf numFmtId="9" fontId="19" fillId="7" borderId="29" xfId="0" applyNumberFormat="1" applyFont="1" applyFill="1" applyBorder="1" applyAlignment="1">
      <alignment vertical="center" wrapText="1"/>
    </xf>
    <xf numFmtId="0" fontId="20" fillId="0" borderId="25" xfId="0" applyFont="1" applyFill="1" applyBorder="1" applyAlignment="1">
      <alignment horizontal="justify" vertical="center" wrapText="1"/>
    </xf>
    <xf numFmtId="0" fontId="5" fillId="0" borderId="30" xfId="0" applyFont="1" applyFill="1" applyBorder="1" applyAlignment="1">
      <alignment horizontal="justify"/>
    </xf>
    <xf numFmtId="0" fontId="20" fillId="8" borderId="25" xfId="0" applyFont="1" applyFill="1" applyBorder="1" applyAlignment="1">
      <alignment horizontal="left" vertical="center" wrapText="1"/>
    </xf>
    <xf numFmtId="9" fontId="20" fillId="8" borderId="31" xfId="0" applyNumberFormat="1" applyFont="1" applyFill="1" applyBorder="1" applyAlignment="1">
      <alignment vertical="center" wrapText="1"/>
    </xf>
    <xf numFmtId="9" fontId="25" fillId="7" borderId="9" xfId="0" applyNumberFormat="1" applyFont="1" applyFill="1" applyBorder="1" applyAlignment="1">
      <alignment vertical="center" wrapText="1"/>
    </xf>
    <xf numFmtId="9" fontId="26" fillId="7" borderId="9" xfId="0" applyNumberFormat="1" applyFont="1" applyFill="1" applyBorder="1" applyAlignment="1">
      <alignment vertical="center" wrapText="1"/>
    </xf>
    <xf numFmtId="9" fontId="20" fillId="7" borderId="9" xfId="0" applyNumberFormat="1" applyFont="1" applyFill="1" applyBorder="1" applyAlignment="1">
      <alignment vertical="center" wrapText="1"/>
    </xf>
    <xf numFmtId="9" fontId="19" fillId="7" borderId="26" xfId="0" applyNumberFormat="1" applyFont="1" applyFill="1" applyBorder="1" applyAlignment="1">
      <alignment vertical="center" wrapText="1"/>
    </xf>
    <xf numFmtId="9" fontId="20" fillId="8" borderId="26" xfId="0" applyNumberFormat="1" applyFont="1" applyFill="1" applyBorder="1" applyAlignment="1">
      <alignment vertical="center" wrapText="1"/>
    </xf>
    <xf numFmtId="0" fontId="19" fillId="0" borderId="25" xfId="0" applyFont="1" applyBorder="1" applyAlignment="1">
      <alignment horizontal="center" vertical="center" wrapText="1"/>
    </xf>
    <xf numFmtId="0" fontId="20" fillId="0" borderId="25" xfId="0" applyFont="1" applyFill="1" applyBorder="1" applyAlignment="1">
      <alignment horizontal="left" vertical="center" wrapText="1"/>
    </xf>
    <xf numFmtId="0" fontId="5" fillId="0" borderId="9" xfId="0" applyFont="1" applyFill="1" applyBorder="1"/>
    <xf numFmtId="0" fontId="5" fillId="0" borderId="10" xfId="0" applyFont="1" applyFill="1" applyBorder="1"/>
    <xf numFmtId="0" fontId="20" fillId="0" borderId="26" xfId="0" applyFont="1" applyFill="1" applyBorder="1" applyAlignment="1">
      <alignment horizontal="justify" vertical="center" wrapText="1"/>
    </xf>
    <xf numFmtId="0" fontId="5" fillId="0" borderId="13" xfId="0" applyFont="1" applyFill="1" applyBorder="1" applyAlignment="1">
      <alignment horizontal="justify"/>
    </xf>
    <xf numFmtId="0" fontId="18" fillId="0" borderId="14" xfId="0" applyFont="1" applyFill="1" applyBorder="1" applyAlignment="1">
      <alignment horizontal="justify"/>
    </xf>
    <xf numFmtId="0" fontId="5" fillId="0" borderId="15" xfId="0" applyFont="1" applyFill="1" applyBorder="1" applyAlignment="1">
      <alignment horizontal="justify"/>
    </xf>
    <xf numFmtId="0" fontId="27" fillId="0" borderId="25" xfId="0" applyFont="1" applyFill="1" applyBorder="1" applyAlignment="1">
      <alignment horizontal="left" vertical="center" wrapText="1"/>
    </xf>
    <xf numFmtId="0" fontId="20" fillId="4" borderId="25" xfId="0" applyFont="1" applyFill="1" applyBorder="1" applyAlignment="1">
      <alignment horizontal="justify" vertical="center" wrapText="1"/>
    </xf>
    <xf numFmtId="0" fontId="5" fillId="0" borderId="10" xfId="0" applyFont="1" applyBorder="1" applyAlignment="1">
      <alignment horizontal="justify"/>
    </xf>
    <xf numFmtId="0" fontId="5" fillId="0" borderId="26" xfId="0" applyFont="1" applyBorder="1" applyAlignment="1">
      <alignment horizontal="justify"/>
    </xf>
    <xf numFmtId="165" fontId="23" fillId="6" borderId="9" xfId="0" applyNumberFormat="1" applyFont="1" applyFill="1" applyBorder="1" applyAlignment="1">
      <alignment horizontal="right" vertical="center" wrapText="1"/>
    </xf>
    <xf numFmtId="9" fontId="20" fillId="6" borderId="26" xfId="0" applyNumberFormat="1" applyFont="1" applyFill="1" applyBorder="1" applyAlignment="1">
      <alignment horizontal="right" vertical="center" wrapText="1"/>
    </xf>
    <xf numFmtId="0" fontId="5" fillId="0" borderId="23" xfId="0" applyFont="1" applyBorder="1" applyAlignment="1">
      <alignment horizontal="justify"/>
    </xf>
    <xf numFmtId="0" fontId="5" fillId="0" borderId="24" xfId="0" applyFont="1" applyBorder="1" applyAlignment="1">
      <alignment horizontal="justify"/>
    </xf>
    <xf numFmtId="0" fontId="5" fillId="0" borderId="34" xfId="0" applyFont="1" applyBorder="1"/>
    <xf numFmtId="0" fontId="5" fillId="0" borderId="35" xfId="0" applyFont="1" applyBorder="1"/>
    <xf numFmtId="0" fontId="5" fillId="0" borderId="36" xfId="0" applyFont="1" applyBorder="1" applyAlignment="1">
      <alignment horizontal="justify"/>
    </xf>
    <xf numFmtId="0" fontId="18" fillId="0" borderId="37" xfId="0" applyFont="1" applyBorder="1" applyAlignment="1">
      <alignment horizontal="justify"/>
    </xf>
    <xf numFmtId="0" fontId="5" fillId="0" borderId="38" xfId="0" applyFont="1" applyBorder="1" applyAlignment="1">
      <alignment horizontal="justify"/>
    </xf>
    <xf numFmtId="0" fontId="19" fillId="0" borderId="39" xfId="0" applyFont="1" applyBorder="1" applyAlignment="1">
      <alignment horizontal="left" vertical="center" wrapText="1"/>
    </xf>
    <xf numFmtId="0" fontId="19" fillId="0" borderId="40" xfId="0" applyFont="1" applyBorder="1" applyAlignment="1">
      <alignment horizontal="left" vertical="center" wrapText="1"/>
    </xf>
    <xf numFmtId="0" fontId="19" fillId="0" borderId="41" xfId="0" applyFont="1" applyBorder="1" applyAlignment="1">
      <alignment horizontal="left" vertical="center" wrapText="1"/>
    </xf>
    <xf numFmtId="0" fontId="5" fillId="0" borderId="40" xfId="0" applyFont="1" applyBorder="1"/>
    <xf numFmtId="0" fontId="5" fillId="0" borderId="41" xfId="0" applyFont="1" applyBorder="1"/>
    <xf numFmtId="0" fontId="3" fillId="0" borderId="20" xfId="0" applyFont="1" applyBorder="1" applyAlignment="1">
      <alignment horizontal="center" vertical="center" wrapText="1"/>
    </xf>
    <xf numFmtId="0" fontId="16" fillId="0" borderId="21" xfId="0" applyFont="1" applyBorder="1"/>
    <xf numFmtId="0" fontId="16" fillId="0" borderId="42" xfId="0" applyFont="1" applyBorder="1"/>
    <xf numFmtId="0" fontId="3" fillId="0" borderId="43" xfId="0" applyFont="1" applyBorder="1" applyAlignment="1">
      <alignment horizontal="center" vertical="center" wrapText="1"/>
    </xf>
    <xf numFmtId="0" fontId="16" fillId="0" borderId="44" xfId="0" applyFont="1" applyBorder="1"/>
    <xf numFmtId="0" fontId="16" fillId="0" borderId="45" xfId="0" applyFont="1" applyBorder="1"/>
    <xf numFmtId="0" fontId="6" fillId="2" borderId="46" xfId="0" applyFont="1" applyFill="1" applyBorder="1" applyAlignment="1">
      <alignment horizontal="right" vertical="center" wrapText="1"/>
    </xf>
    <xf numFmtId="0" fontId="29" fillId="0" borderId="47" xfId="0" applyFont="1" applyBorder="1"/>
    <xf numFmtId="0" fontId="29" fillId="0" borderId="48" xfId="0" applyFont="1" applyBorder="1"/>
    <xf numFmtId="9" fontId="6" fillId="2" borderId="49" xfId="0" applyNumberFormat="1" applyFont="1" applyFill="1" applyBorder="1" applyAlignment="1">
      <alignment horizontal="right" vertical="center" wrapText="1"/>
    </xf>
    <xf numFmtId="0" fontId="21" fillId="4" borderId="20" xfId="0" applyFont="1" applyFill="1" applyBorder="1" applyAlignment="1">
      <alignment horizontal="justify" vertical="top" wrapText="1"/>
    </xf>
    <xf numFmtId="0" fontId="5" fillId="0" borderId="21" xfId="0" applyFont="1" applyBorder="1" applyAlignment="1">
      <alignment horizontal="justify"/>
    </xf>
    <xf numFmtId="0" fontId="5" fillId="0" borderId="22" xfId="0" applyFont="1" applyBorder="1" applyAlignment="1">
      <alignment horizontal="justify"/>
    </xf>
    <xf numFmtId="0" fontId="5" fillId="0" borderId="50" xfId="0" applyFont="1" applyBorder="1" applyAlignment="1">
      <alignment horizontal="justify"/>
    </xf>
    <xf numFmtId="0" fontId="5" fillId="0" borderId="37" xfId="0" applyFont="1" applyBorder="1" applyAlignment="1">
      <alignment horizontal="justify"/>
    </xf>
    <xf numFmtId="0" fontId="19" fillId="4" borderId="20" xfId="0" applyFont="1" applyFill="1" applyBorder="1" applyAlignment="1">
      <alignment horizontal="justify" vertical="top" wrapText="1"/>
    </xf>
    <xf numFmtId="0" fontId="19" fillId="0" borderId="34" xfId="0" applyFont="1" applyBorder="1" applyAlignment="1">
      <alignment horizontal="left" vertical="center" wrapText="1"/>
    </xf>
    <xf numFmtId="0" fontId="17" fillId="0" borderId="13" xfId="0" applyFont="1" applyBorder="1" applyAlignment="1">
      <alignment horizontal="justify" vertical="top" wrapText="1"/>
    </xf>
    <xf numFmtId="0" fontId="19" fillId="0" borderId="20" xfId="0" applyFont="1" applyBorder="1" applyAlignment="1">
      <alignment horizontal="justify" vertical="center" wrapText="1"/>
    </xf>
    <xf numFmtId="0" fontId="12" fillId="0" borderId="14" xfId="1" applyFont="1" applyAlignment="1">
      <alignment vertical="center" wrapText="1"/>
    </xf>
    <xf numFmtId="0" fontId="8" fillId="0" borderId="54"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55" xfId="1" applyFont="1" applyBorder="1" applyAlignment="1">
      <alignment horizontal="center" vertical="center" wrapText="1"/>
    </xf>
    <xf numFmtId="0" fontId="8" fillId="0" borderId="19" xfId="1" applyFont="1" applyBorder="1" applyAlignment="1">
      <alignment horizontal="center" vertical="center" wrapText="1"/>
    </xf>
    <xf numFmtId="0" fontId="21" fillId="9" borderId="54" xfId="1" applyFont="1" applyFill="1" applyBorder="1" applyAlignment="1">
      <alignment horizontal="center" vertical="center" wrapText="1"/>
    </xf>
    <xf numFmtId="0" fontId="21" fillId="9" borderId="19" xfId="1" applyFont="1" applyFill="1" applyBorder="1" applyAlignment="1">
      <alignment horizontal="center" vertical="center" wrapText="1"/>
    </xf>
    <xf numFmtId="0" fontId="21" fillId="9" borderId="55" xfId="1" applyFont="1" applyFill="1" applyBorder="1" applyAlignment="1">
      <alignment horizontal="center" vertical="center" wrapText="1"/>
    </xf>
    <xf numFmtId="0" fontId="12" fillId="10" borderId="14" xfId="1" applyFont="1" applyFill="1" applyAlignment="1">
      <alignment horizontal="center" vertical="center" wrapText="1"/>
    </xf>
    <xf numFmtId="0" fontId="12" fillId="0" borderId="14" xfId="1" applyFont="1" applyAlignment="1">
      <alignment horizontal="center" vertical="center" wrapText="1"/>
    </xf>
    <xf numFmtId="0" fontId="27" fillId="0" borderId="54" xfId="1" applyFont="1" applyBorder="1" applyAlignment="1">
      <alignment horizontal="left" vertical="center" wrapText="1"/>
    </xf>
    <xf numFmtId="0" fontId="27" fillId="0" borderId="19" xfId="1" applyFont="1" applyBorder="1" applyAlignment="1">
      <alignment horizontal="left" vertical="center" wrapText="1"/>
    </xf>
    <xf numFmtId="9" fontId="32" fillId="0" borderId="19" xfId="1" applyNumberFormat="1" applyFont="1" applyBorder="1" applyAlignment="1">
      <alignment horizontal="center" vertical="center" wrapText="1"/>
    </xf>
    <xf numFmtId="9" fontId="32" fillId="0" borderId="55" xfId="1" applyNumberFormat="1" applyFont="1" applyBorder="1" applyAlignment="1">
      <alignment horizontal="center" vertical="center" wrapText="1"/>
    </xf>
    <xf numFmtId="1" fontId="12" fillId="0" borderId="14" xfId="1" applyNumberFormat="1" applyFont="1" applyAlignment="1">
      <alignment horizontal="center" vertical="center" wrapText="1"/>
    </xf>
    <xf numFmtId="1" fontId="35" fillId="11" borderId="14" xfId="1" applyNumberFormat="1" applyFont="1" applyFill="1" applyBorder="1" applyAlignment="1">
      <alignment horizontal="center" vertical="center" wrapText="1"/>
    </xf>
    <xf numFmtId="0" fontId="35" fillId="4" borderId="14" xfId="1" applyFont="1" applyFill="1" applyBorder="1" applyAlignment="1">
      <alignment vertical="center" wrapText="1"/>
    </xf>
    <xf numFmtId="0" fontId="1" fillId="0" borderId="14" xfId="1" applyFont="1" applyAlignment="1"/>
    <xf numFmtId="0" fontId="2" fillId="0" borderId="54" xfId="1" applyFont="1" applyBorder="1" applyAlignment="1">
      <alignment horizontal="justify" vertical="center" wrapText="1"/>
    </xf>
    <xf numFmtId="0" fontId="2" fillId="0" borderId="19" xfId="1" applyFont="1" applyBorder="1" applyAlignment="1">
      <alignment horizontal="justify" vertical="center" wrapText="1"/>
    </xf>
    <xf numFmtId="0" fontId="2" fillId="0" borderId="55" xfId="1" applyFont="1" applyBorder="1" applyAlignment="1">
      <alignment horizontal="justify" vertical="center" wrapText="1"/>
    </xf>
    <xf numFmtId="0" fontId="3" fillId="0" borderId="54" xfId="1" applyFont="1" applyBorder="1" applyAlignment="1">
      <alignment horizontal="justify" vertical="center" wrapText="1"/>
    </xf>
    <xf numFmtId="0" fontId="36" fillId="0" borderId="19" xfId="1" applyFont="1" applyBorder="1" applyAlignment="1">
      <alignment horizontal="justify" vertical="center" wrapText="1"/>
    </xf>
    <xf numFmtId="0" fontId="36" fillId="0" borderId="55" xfId="1" applyFont="1" applyBorder="1" applyAlignment="1">
      <alignment horizontal="justify" vertical="center" wrapText="1"/>
    </xf>
    <xf numFmtId="0" fontId="36" fillId="0" borderId="54" xfId="1" applyFont="1" applyBorder="1" applyAlignment="1">
      <alignment horizontal="left" vertical="center" wrapText="1"/>
    </xf>
    <xf numFmtId="0" fontId="37" fillId="0" borderId="56" xfId="1" applyFont="1" applyBorder="1"/>
    <xf numFmtId="0" fontId="0" fillId="12" borderId="0" xfId="0" applyFont="1" applyFill="1" applyAlignment="1"/>
    <xf numFmtId="0" fontId="2" fillId="12" borderId="0" xfId="0" applyFont="1" applyFill="1" applyAlignment="1">
      <alignment vertical="center" wrapText="1"/>
    </xf>
    <xf numFmtId="0" fontId="0" fillId="12" borderId="0" xfId="0" applyFont="1" applyFill="1"/>
    <xf numFmtId="0" fontId="0" fillId="14" borderId="0" xfId="0" applyFont="1" applyFill="1" applyAlignment="1"/>
    <xf numFmtId="0" fontId="18" fillId="14" borderId="0" xfId="0" applyFont="1" applyFill="1" applyAlignment="1"/>
    <xf numFmtId="0" fontId="18" fillId="12" borderId="0" xfId="0" applyFont="1" applyFill="1" applyAlignment="1"/>
    <xf numFmtId="0" fontId="12" fillId="0" borderId="23" xfId="1" applyFont="1" applyBorder="1" applyAlignment="1">
      <alignment vertical="center" wrapText="1"/>
    </xf>
    <xf numFmtId="0" fontId="12" fillId="0" borderId="14" xfId="1" applyFont="1" applyBorder="1" applyAlignment="1">
      <alignment vertical="center" wrapText="1"/>
    </xf>
    <xf numFmtId="0" fontId="12" fillId="0" borderId="24" xfId="1" applyFont="1" applyBorder="1" applyAlignment="1">
      <alignment vertical="center" wrapText="1"/>
    </xf>
    <xf numFmtId="0" fontId="8" fillId="0" borderId="2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24" xfId="1" applyFont="1" applyBorder="1" applyAlignment="1">
      <alignment horizontal="center" vertical="center" wrapText="1"/>
    </xf>
    <xf numFmtId="0" fontId="31" fillId="0" borderId="23" xfId="1" applyFont="1" applyBorder="1" applyAlignment="1">
      <alignment horizontal="center" vertical="center" wrapText="1"/>
    </xf>
    <xf numFmtId="0" fontId="31" fillId="0" borderId="14" xfId="1" applyFont="1" applyBorder="1" applyAlignment="1">
      <alignment horizontal="center" vertical="center" wrapText="1"/>
    </xf>
    <xf numFmtId="0" fontId="31" fillId="0" borderId="24"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50" xfId="1" applyFont="1" applyBorder="1" applyAlignment="1">
      <alignment vertical="center" wrapText="1"/>
    </xf>
    <xf numFmtId="0" fontId="12" fillId="0" borderId="37" xfId="1" applyFont="1" applyBorder="1" applyAlignment="1">
      <alignment vertical="center" wrapText="1"/>
    </xf>
    <xf numFmtId="0" fontId="12" fillId="0" borderId="38" xfId="1" applyFont="1" applyBorder="1" applyAlignment="1">
      <alignment vertical="center" wrapText="1"/>
    </xf>
    <xf numFmtId="0" fontId="12" fillId="0" borderId="20"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22" xfId="1" applyFont="1" applyBorder="1" applyAlignment="1">
      <alignment horizontal="center" vertical="center" wrapText="1"/>
    </xf>
    <xf numFmtId="0" fontId="8" fillId="0" borderId="61" xfId="1" applyFont="1" applyBorder="1" applyAlignment="1">
      <alignment horizontal="justify" vertical="center" wrapText="1"/>
    </xf>
    <xf numFmtId="0" fontId="12" fillId="0" borderId="62" xfId="1" applyFont="1" applyBorder="1" applyAlignment="1">
      <alignment horizontal="justify" vertical="center" wrapText="1"/>
    </xf>
    <xf numFmtId="0" fontId="12" fillId="0" borderId="63" xfId="1" applyFont="1" applyBorder="1" applyAlignment="1">
      <alignment horizontal="justify" vertical="center" wrapText="1"/>
    </xf>
    <xf numFmtId="0" fontId="8" fillId="0" borderId="62" xfId="1" applyFont="1" applyBorder="1" applyAlignment="1">
      <alignment horizontal="justify" vertical="center" wrapText="1"/>
    </xf>
    <xf numFmtId="0" fontId="8" fillId="0" borderId="63" xfId="1" applyFont="1" applyBorder="1" applyAlignment="1">
      <alignment horizontal="justify" vertical="center" wrapText="1"/>
    </xf>
    <xf numFmtId="0" fontId="8" fillId="0" borderId="61" xfId="1" applyFont="1" applyBorder="1" applyAlignment="1">
      <alignment horizontal="left" vertical="center" wrapText="1"/>
    </xf>
    <xf numFmtId="0" fontId="12" fillId="0" borderId="62" xfId="1" applyFont="1" applyBorder="1" applyAlignment="1">
      <alignment horizontal="left" vertical="center" wrapText="1"/>
    </xf>
    <xf numFmtId="0" fontId="12" fillId="0" borderId="63" xfId="1" applyFont="1" applyBorder="1" applyAlignment="1">
      <alignment horizontal="left" vertical="center" wrapText="1"/>
    </xf>
    <xf numFmtId="0" fontId="8" fillId="0" borderId="51"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53" xfId="1" applyFont="1" applyBorder="1" applyAlignment="1">
      <alignment horizontal="center" vertical="center" wrapText="1"/>
    </xf>
    <xf numFmtId="0" fontId="6" fillId="2" borderId="56" xfId="1" applyFont="1" applyFill="1" applyBorder="1" applyAlignment="1">
      <alignment horizontal="right" vertical="center" wrapText="1"/>
    </xf>
    <xf numFmtId="0" fontId="33" fillId="2" borderId="57" xfId="1" applyFont="1" applyFill="1" applyBorder="1" applyAlignment="1">
      <alignment horizontal="right" vertical="center" wrapText="1"/>
    </xf>
    <xf numFmtId="9" fontId="34" fillId="2" borderId="58" xfId="1" applyNumberFormat="1" applyFont="1" applyFill="1" applyBorder="1" applyAlignment="1">
      <alignment horizontal="center" vertical="center" wrapText="1"/>
    </xf>
    <xf numFmtId="0" fontId="2" fillId="0" borderId="51" xfId="1" applyFont="1" applyBorder="1" applyAlignment="1">
      <alignment horizontal="justify" vertical="center" wrapText="1"/>
    </xf>
    <xf numFmtId="0" fontId="2" fillId="0" borderId="52" xfId="1" applyFont="1" applyBorder="1" applyAlignment="1">
      <alignment horizontal="justify" vertical="center" wrapText="1"/>
    </xf>
    <xf numFmtId="0" fontId="2" fillId="0" borderId="53" xfId="1" applyFont="1" applyBorder="1" applyAlignment="1">
      <alignment horizontal="justify" vertical="center" wrapText="1"/>
    </xf>
    <xf numFmtId="0" fontId="2" fillId="0" borderId="56" xfId="1" applyFont="1" applyBorder="1" applyAlignment="1">
      <alignment horizontal="justify" vertical="center" wrapText="1"/>
    </xf>
    <xf numFmtId="0" fontId="2" fillId="0" borderId="57" xfId="1" applyFont="1" applyBorder="1" applyAlignment="1">
      <alignment horizontal="justify" vertical="center" wrapText="1"/>
    </xf>
    <xf numFmtId="0" fontId="2" fillId="0" borderId="58" xfId="1" applyFont="1" applyBorder="1" applyAlignment="1">
      <alignment horizontal="justify" vertical="center" wrapText="1"/>
    </xf>
    <xf numFmtId="0" fontId="36" fillId="0" borderId="59" xfId="1" applyFont="1" applyBorder="1" applyAlignment="1">
      <alignment horizontal="left" vertical="center" wrapText="1"/>
    </xf>
    <xf numFmtId="0" fontId="3" fillId="0" borderId="51" xfId="1" applyFont="1" applyBorder="1" applyAlignment="1">
      <alignment horizontal="justify" vertical="center" wrapText="1"/>
    </xf>
    <xf numFmtId="0" fontId="36" fillId="0" borderId="52" xfId="1" applyFont="1" applyBorder="1" applyAlignment="1">
      <alignment horizontal="justify" vertical="center" wrapText="1"/>
    </xf>
    <xf numFmtId="0" fontId="36" fillId="0" borderId="53" xfId="1" applyFont="1" applyBorder="1" applyAlignment="1">
      <alignment horizontal="justify" vertical="center" wrapText="1"/>
    </xf>
    <xf numFmtId="0" fontId="36" fillId="0" borderId="56" xfId="1" applyFont="1" applyBorder="1" applyAlignment="1">
      <alignment horizontal="justify" vertical="center" wrapText="1"/>
    </xf>
    <xf numFmtId="0" fontId="36" fillId="0" borderId="57" xfId="1" applyFont="1" applyBorder="1" applyAlignment="1">
      <alignment horizontal="justify" vertical="center" wrapText="1"/>
    </xf>
    <xf numFmtId="0" fontId="36" fillId="0" borderId="58" xfId="1" applyFont="1" applyBorder="1" applyAlignment="1">
      <alignment horizontal="justify" vertical="center" wrapText="1"/>
    </xf>
    <xf numFmtId="0" fontId="36" fillId="0" borderId="51" xfId="1" applyFont="1" applyBorder="1" applyAlignment="1">
      <alignment horizontal="left" vertical="center" wrapText="1"/>
    </xf>
    <xf numFmtId="0" fontId="36" fillId="0" borderId="52" xfId="1" applyFont="1" applyBorder="1" applyAlignment="1">
      <alignment horizontal="left" vertical="center" wrapText="1"/>
    </xf>
    <xf numFmtId="0" fontId="36" fillId="0" borderId="53" xfId="1" applyFont="1" applyBorder="1" applyAlignment="1">
      <alignment horizontal="left" vertical="center" wrapText="1"/>
    </xf>
    <xf numFmtId="0" fontId="36" fillId="0" borderId="56" xfId="1" applyFont="1" applyBorder="1" applyAlignment="1">
      <alignment horizontal="left" vertical="center" wrapText="1"/>
    </xf>
    <xf numFmtId="0" fontId="36" fillId="0" borderId="57" xfId="1" applyFont="1" applyBorder="1" applyAlignment="1">
      <alignment horizontal="left" vertical="center" wrapText="1"/>
    </xf>
    <xf numFmtId="0" fontId="36" fillId="0" borderId="58" xfId="1" applyFont="1" applyBorder="1" applyAlignment="1">
      <alignment horizontal="left" vertical="center" wrapText="1"/>
    </xf>
    <xf numFmtId="0" fontId="14" fillId="0" borderId="60" xfId="1" applyFont="1" applyBorder="1" applyAlignment="1">
      <alignment horizontal="left" vertical="top" wrapText="1"/>
    </xf>
    <xf numFmtId="0" fontId="14" fillId="0" borderId="64" xfId="1" applyFont="1" applyBorder="1" applyAlignment="1">
      <alignment horizontal="left" vertical="top" wrapText="1"/>
    </xf>
    <xf numFmtId="0" fontId="14" fillId="0" borderId="19" xfId="1" applyFont="1" applyBorder="1" applyAlignment="1">
      <alignment horizontal="left" vertical="top" wrapText="1"/>
    </xf>
    <xf numFmtId="0" fontId="14" fillId="0" borderId="55" xfId="1" applyFont="1" applyBorder="1" applyAlignment="1">
      <alignment horizontal="left" vertical="top" wrapText="1"/>
    </xf>
    <xf numFmtId="0" fontId="14" fillId="0" borderId="57" xfId="1" applyFont="1" applyBorder="1" applyAlignment="1">
      <alignment horizontal="left" vertical="top" wrapText="1"/>
    </xf>
    <xf numFmtId="0" fontId="14" fillId="0" borderId="58" xfId="1" applyFont="1" applyBorder="1" applyAlignment="1">
      <alignment horizontal="left" vertical="top" wrapText="1"/>
    </xf>
    <xf numFmtId="0" fontId="12" fillId="12" borderId="14" xfId="1" applyFont="1" applyFill="1" applyAlignment="1">
      <alignment vertical="center" wrapText="1"/>
    </xf>
    <xf numFmtId="0" fontId="12" fillId="12" borderId="14" xfId="1" applyFont="1" applyFill="1" applyBorder="1" applyAlignment="1">
      <alignment horizontal="center" vertical="center" wrapText="1"/>
    </xf>
    <xf numFmtId="0" fontId="8" fillId="12" borderId="14" xfId="1" applyFont="1" applyFill="1" applyBorder="1" applyAlignment="1">
      <alignment horizontal="center" vertical="center" wrapText="1"/>
    </xf>
    <xf numFmtId="0" fontId="12" fillId="12" borderId="14" xfId="1" applyFont="1" applyFill="1" applyBorder="1" applyAlignment="1">
      <alignment vertical="center" wrapText="1"/>
    </xf>
    <xf numFmtId="0" fontId="31" fillId="12" borderId="14" xfId="1" applyFont="1" applyFill="1" applyBorder="1" applyAlignment="1">
      <alignment horizontal="center" vertical="center" wrapText="1"/>
    </xf>
    <xf numFmtId="0" fontId="12" fillId="12" borderId="14" xfId="1" applyFont="1" applyFill="1" applyBorder="1" applyAlignment="1">
      <alignment horizontal="justify" vertical="center" wrapText="1"/>
    </xf>
    <xf numFmtId="0" fontId="8" fillId="12" borderId="14" xfId="1" applyFont="1" applyFill="1" applyBorder="1" applyAlignment="1">
      <alignment horizontal="justify" vertical="center" wrapText="1"/>
    </xf>
    <xf numFmtId="0" fontId="12" fillId="12" borderId="14" xfId="1" applyFont="1" applyFill="1" applyBorder="1" applyAlignment="1">
      <alignment horizontal="left" vertical="center" wrapText="1"/>
    </xf>
    <xf numFmtId="0" fontId="21" fillId="12" borderId="14" xfId="1" applyFont="1" applyFill="1" applyBorder="1" applyAlignment="1">
      <alignment horizontal="center" vertical="center" wrapText="1"/>
    </xf>
    <xf numFmtId="9" fontId="32" fillId="12" borderId="14" xfId="1" applyNumberFormat="1" applyFont="1" applyFill="1" applyBorder="1" applyAlignment="1">
      <alignment horizontal="center" vertical="center" wrapText="1"/>
    </xf>
    <xf numFmtId="9" fontId="34" fillId="15" borderId="14" xfId="1" applyNumberFormat="1" applyFont="1" applyFill="1" applyBorder="1" applyAlignment="1">
      <alignment horizontal="center" vertical="center" wrapText="1"/>
    </xf>
    <xf numFmtId="0" fontId="2" fillId="12" borderId="14" xfId="1" applyFont="1" applyFill="1" applyBorder="1" applyAlignment="1">
      <alignment horizontal="justify" vertical="center" wrapText="1"/>
    </xf>
    <xf numFmtId="0" fontId="36" fillId="12" borderId="14" xfId="1" applyFont="1" applyFill="1" applyBorder="1" applyAlignment="1">
      <alignment horizontal="justify" vertical="center" wrapText="1"/>
    </xf>
    <xf numFmtId="0" fontId="36" fillId="12" borderId="14" xfId="1" applyFont="1" applyFill="1" applyBorder="1" applyAlignment="1">
      <alignment horizontal="left" vertical="center" wrapText="1"/>
    </xf>
    <xf numFmtId="0" fontId="14" fillId="12" borderId="14" xfId="1" applyFont="1" applyFill="1" applyBorder="1" applyAlignment="1">
      <alignment horizontal="left" vertical="top" wrapText="1"/>
    </xf>
    <xf numFmtId="0" fontId="1" fillId="12" borderId="14" xfId="1" applyFont="1" applyFill="1" applyAlignment="1"/>
    <xf numFmtId="9" fontId="19" fillId="2" borderId="1" xfId="2" applyNumberFormat="1" applyFont="1" applyFill="1" applyBorder="1" applyAlignment="1">
      <alignment horizontal="right" vertical="center" wrapText="1"/>
    </xf>
    <xf numFmtId="0" fontId="19" fillId="4" borderId="1" xfId="2" applyFont="1" applyFill="1" applyBorder="1" applyAlignment="1">
      <alignment horizontal="center" vertical="center" wrapText="1"/>
    </xf>
    <xf numFmtId="0" fontId="21" fillId="4" borderId="8" xfId="2" applyFont="1" applyFill="1" applyBorder="1" applyAlignment="1">
      <alignment horizontal="center" vertical="center" wrapText="1"/>
    </xf>
    <xf numFmtId="0" fontId="19" fillId="4" borderId="10" xfId="2" applyFont="1" applyFill="1" applyBorder="1" applyAlignment="1">
      <alignment horizontal="center" vertical="center" wrapText="1"/>
    </xf>
    <xf numFmtId="0" fontId="20" fillId="0" borderId="1" xfId="2" applyFont="1" applyBorder="1" applyAlignment="1">
      <alignment horizontal="center" vertical="center" wrapText="1"/>
    </xf>
    <xf numFmtId="9" fontId="20" fillId="4" borderId="10" xfId="2" applyNumberFormat="1" applyFont="1" applyFill="1" applyBorder="1" applyAlignment="1">
      <alignment horizontal="center" vertical="center" wrapText="1"/>
    </xf>
    <xf numFmtId="0" fontId="20" fillId="4" borderId="1" xfId="2" applyFont="1" applyFill="1" applyBorder="1" applyAlignment="1">
      <alignment horizontal="justify" vertical="center" wrapText="1"/>
    </xf>
    <xf numFmtId="9" fontId="20" fillId="7" borderId="9" xfId="2" applyNumberFormat="1" applyFont="1" applyFill="1" applyBorder="1" applyAlignment="1">
      <alignment vertical="center" wrapText="1"/>
    </xf>
    <xf numFmtId="0" fontId="20" fillId="0" borderId="14" xfId="2" applyFont="1" applyAlignment="1">
      <alignment vertical="center" wrapText="1"/>
    </xf>
    <xf numFmtId="9" fontId="20" fillId="4" borderId="8" xfId="2" applyNumberFormat="1" applyFont="1" applyFill="1" applyBorder="1" applyAlignment="1">
      <alignment horizontal="center" vertical="center" wrapText="1"/>
    </xf>
    <xf numFmtId="9" fontId="24" fillId="8" borderId="9" xfId="2" applyNumberFormat="1" applyFont="1" applyFill="1" applyBorder="1" applyAlignment="1">
      <alignment vertical="center" wrapText="1"/>
    </xf>
    <xf numFmtId="9" fontId="25" fillId="7" borderId="9" xfId="2" applyNumberFormat="1" applyFont="1" applyFill="1" applyBorder="1" applyAlignment="1">
      <alignment vertical="center" wrapText="1"/>
    </xf>
    <xf numFmtId="9" fontId="26" fillId="7" borderId="9" xfId="2" applyNumberFormat="1" applyFont="1" applyFill="1" applyBorder="1" applyAlignment="1">
      <alignment vertical="center" wrapText="1"/>
    </xf>
    <xf numFmtId="0" fontId="20" fillId="4" borderId="1" xfId="2" applyFont="1" applyFill="1" applyBorder="1" applyAlignment="1">
      <alignment horizontal="left" vertical="center" wrapText="1"/>
    </xf>
    <xf numFmtId="0" fontId="19" fillId="0" borderId="1" xfId="2" applyFont="1" applyBorder="1" applyAlignment="1">
      <alignment horizontal="center" vertical="center" wrapText="1"/>
    </xf>
    <xf numFmtId="0" fontId="19" fillId="0" borderId="8" xfId="2" applyFont="1" applyBorder="1" applyAlignment="1">
      <alignment horizontal="center" vertical="center" wrapText="1"/>
    </xf>
    <xf numFmtId="0" fontId="20" fillId="4" borderId="2" xfId="2" applyFont="1" applyFill="1" applyBorder="1" applyAlignment="1">
      <alignment horizontal="justify" vertical="center" wrapText="1"/>
    </xf>
    <xf numFmtId="9" fontId="20" fillId="4" borderId="11" xfId="2" applyNumberFormat="1" applyFont="1" applyFill="1" applyBorder="1" applyAlignment="1">
      <alignment horizontal="center" vertical="center" wrapText="1"/>
    </xf>
    <xf numFmtId="0" fontId="20" fillId="4" borderId="3" xfId="2" applyFont="1" applyFill="1" applyBorder="1" applyAlignment="1">
      <alignment horizontal="justify" vertical="center" wrapText="1"/>
    </xf>
    <xf numFmtId="0" fontId="20" fillId="4" borderId="5" xfId="2" applyFont="1" applyFill="1" applyBorder="1" applyAlignment="1">
      <alignment horizontal="justify" vertical="center" wrapText="1"/>
    </xf>
    <xf numFmtId="0" fontId="20" fillId="4" borderId="6" xfId="2" applyFont="1" applyFill="1" applyBorder="1" applyAlignment="1">
      <alignment horizontal="justify" vertical="center" wrapText="1"/>
    </xf>
    <xf numFmtId="0" fontId="20" fillId="4" borderId="19" xfId="2" applyFont="1" applyFill="1" applyBorder="1" applyAlignment="1">
      <alignment horizontal="justify" vertical="center" wrapText="1"/>
    </xf>
    <xf numFmtId="9" fontId="20" fillId="4" borderId="9" xfId="2" applyNumberFormat="1" applyFont="1" applyFill="1" applyBorder="1" applyAlignment="1">
      <alignment horizontal="center" vertical="center" wrapText="1"/>
    </xf>
    <xf numFmtId="0" fontId="27" fillId="4" borderId="1" xfId="2" applyFont="1" applyFill="1" applyBorder="1" applyAlignment="1">
      <alignment horizontal="justify" vertical="center" wrapText="1"/>
    </xf>
    <xf numFmtId="0" fontId="17" fillId="0" borderId="9" xfId="2" applyFont="1" applyBorder="1"/>
    <xf numFmtId="0" fontId="19" fillId="0" borderId="39" xfId="2" applyFont="1" applyBorder="1" applyAlignment="1">
      <alignment horizontal="left" vertical="center" wrapText="1"/>
    </xf>
    <xf numFmtId="0" fontId="19" fillId="0" borderId="40" xfId="2" applyFont="1" applyBorder="1" applyAlignment="1">
      <alignment horizontal="left" vertical="center" wrapText="1"/>
    </xf>
    <xf numFmtId="0" fontId="19" fillId="0" borderId="41" xfId="2" applyFont="1" applyBorder="1" applyAlignment="1">
      <alignment horizontal="left" vertical="center" wrapText="1"/>
    </xf>
    <xf numFmtId="0" fontId="19" fillId="2" borderId="25" xfId="2" applyFont="1" applyFill="1" applyBorder="1" applyAlignment="1">
      <alignment horizontal="left" vertical="center" wrapText="1"/>
    </xf>
    <xf numFmtId="0" fontId="19" fillId="3" borderId="25" xfId="2" applyFont="1" applyFill="1" applyBorder="1" applyAlignment="1">
      <alignment horizontal="left" vertical="center" wrapText="1"/>
    </xf>
    <xf numFmtId="0" fontId="19" fillId="4" borderId="25" xfId="2" applyFont="1" applyFill="1" applyBorder="1" applyAlignment="1">
      <alignment horizontal="center" vertical="center" wrapText="1"/>
    </xf>
    <xf numFmtId="0" fontId="20" fillId="0" borderId="25" xfId="2" applyFont="1" applyBorder="1" applyAlignment="1">
      <alignment horizontal="justify" vertical="center" wrapText="1"/>
    </xf>
    <xf numFmtId="0" fontId="19" fillId="7" borderId="25" xfId="2" applyFont="1" applyFill="1" applyBorder="1" applyAlignment="1">
      <alignment horizontal="left" vertical="center" wrapText="1"/>
    </xf>
    <xf numFmtId="9" fontId="19" fillId="7" borderId="26" xfId="2" applyNumberFormat="1" applyFont="1" applyFill="1" applyBorder="1" applyAlignment="1">
      <alignment vertical="center" wrapText="1"/>
    </xf>
    <xf numFmtId="0" fontId="20" fillId="4" borderId="25" xfId="2" applyFont="1" applyFill="1" applyBorder="1" applyAlignment="1">
      <alignment horizontal="justify" vertical="center" wrapText="1"/>
    </xf>
    <xf numFmtId="0" fontId="20" fillId="8" borderId="25" xfId="2" applyFont="1" applyFill="1" applyBorder="1" applyAlignment="1">
      <alignment horizontal="left" vertical="center" wrapText="1"/>
    </xf>
    <xf numFmtId="9" fontId="20" fillId="8" borderId="26" xfId="2" applyNumberFormat="1" applyFont="1" applyFill="1" applyBorder="1" applyAlignment="1">
      <alignment vertical="center" wrapText="1"/>
    </xf>
    <xf numFmtId="0" fontId="20" fillId="4" borderId="25" xfId="2" applyFont="1" applyFill="1" applyBorder="1" applyAlignment="1">
      <alignment horizontal="left" vertical="center" wrapText="1"/>
    </xf>
    <xf numFmtId="0" fontId="19" fillId="0" borderId="25" xfId="2" applyFont="1" applyBorder="1" applyAlignment="1">
      <alignment horizontal="center" vertical="center" wrapText="1"/>
    </xf>
    <xf numFmtId="0" fontId="20" fillId="4" borderId="29" xfId="2" applyFont="1" applyFill="1" applyBorder="1" applyAlignment="1">
      <alignment horizontal="justify" vertical="center" wrapText="1"/>
    </xf>
    <xf numFmtId="0" fontId="20" fillId="4" borderId="31" xfId="2" applyFont="1" applyFill="1" applyBorder="1" applyAlignment="1">
      <alignment horizontal="justify" vertical="center" wrapText="1"/>
    </xf>
    <xf numFmtId="0" fontId="27" fillId="4" borderId="25" xfId="2" applyFont="1" applyFill="1" applyBorder="1" applyAlignment="1">
      <alignment horizontal="left" vertical="center" wrapText="1"/>
    </xf>
    <xf numFmtId="0" fontId="19" fillId="0" borderId="27" xfId="2" applyFont="1" applyBorder="1" applyAlignment="1">
      <alignment horizontal="center" vertical="center" wrapText="1"/>
    </xf>
    <xf numFmtId="0" fontId="20" fillId="4" borderId="54" xfId="2" applyFont="1" applyFill="1" applyBorder="1" applyAlignment="1">
      <alignment horizontal="justify" vertical="center" wrapText="1"/>
    </xf>
    <xf numFmtId="0" fontId="20" fillId="0" borderId="14" xfId="2" applyFont="1" applyAlignment="1"/>
    <xf numFmtId="0" fontId="20" fillId="0" borderId="14" xfId="2" applyFont="1" applyBorder="1" applyAlignment="1"/>
    <xf numFmtId="0" fontId="20" fillId="0" borderId="24" xfId="2" applyFont="1" applyBorder="1" applyAlignment="1"/>
    <xf numFmtId="0" fontId="20" fillId="0" borderId="23" xfId="2" applyFont="1" applyBorder="1" applyAlignment="1"/>
    <xf numFmtId="0" fontId="20" fillId="0" borderId="37" xfId="2" applyFont="1" applyBorder="1" applyAlignment="1"/>
    <xf numFmtId="0" fontId="20" fillId="0" borderId="38" xfId="2" applyFont="1" applyBorder="1" applyAlignment="1"/>
    <xf numFmtId="0" fontId="17" fillId="0" borderId="40" xfId="2" applyFont="1" applyBorder="1"/>
    <xf numFmtId="0" fontId="17" fillId="0" borderId="41" xfId="2" applyFont="1" applyBorder="1"/>
    <xf numFmtId="0" fontId="17" fillId="0" borderId="44" xfId="2" applyFont="1" applyBorder="1"/>
    <xf numFmtId="0" fontId="17" fillId="0" borderId="45" xfId="2" applyFont="1" applyBorder="1"/>
    <xf numFmtId="0" fontId="17" fillId="0" borderId="10" xfId="2" applyFont="1" applyBorder="1"/>
    <xf numFmtId="0" fontId="17" fillId="0" borderId="26" xfId="2" applyFont="1" applyBorder="1"/>
    <xf numFmtId="0" fontId="17" fillId="0" borderId="9" xfId="2" applyFont="1" applyBorder="1" applyAlignment="1">
      <alignment horizontal="justify"/>
    </xf>
    <xf numFmtId="0" fontId="20" fillId="0" borderId="8" xfId="2" applyFont="1" applyBorder="1" applyAlignment="1">
      <alignment horizontal="center" vertical="center"/>
    </xf>
    <xf numFmtId="0" fontId="17" fillId="0" borderId="26" xfId="2" applyFont="1" applyBorder="1" applyAlignment="1">
      <alignment horizontal="justify"/>
    </xf>
    <xf numFmtId="0" fontId="17" fillId="0" borderId="6" xfId="2" applyFont="1" applyBorder="1"/>
    <xf numFmtId="0" fontId="17" fillId="0" borderId="10" xfId="2" applyFont="1" applyBorder="1" applyAlignment="1">
      <alignment horizontal="justify"/>
    </xf>
    <xf numFmtId="0" fontId="17" fillId="0" borderId="3" xfId="2" applyFont="1" applyBorder="1" applyAlignment="1">
      <alignment horizontal="justify"/>
    </xf>
    <xf numFmtId="0" fontId="17" fillId="0" borderId="4" xfId="2" applyFont="1" applyBorder="1" applyAlignment="1">
      <alignment horizontal="justify"/>
    </xf>
    <xf numFmtId="0" fontId="17" fillId="0" borderId="13" xfId="2" applyFont="1" applyBorder="1" applyAlignment="1">
      <alignment horizontal="justify"/>
    </xf>
    <xf numFmtId="0" fontId="20" fillId="0" borderId="14" xfId="2" applyFont="1" applyBorder="1" applyAlignment="1">
      <alignment horizontal="justify"/>
    </xf>
    <xf numFmtId="0" fontId="17" fillId="0" borderId="15" xfId="2" applyFont="1" applyBorder="1" applyAlignment="1">
      <alignment horizontal="justify"/>
    </xf>
    <xf numFmtId="0" fontId="17" fillId="0" borderId="12" xfId="2" applyFont="1" applyBorder="1"/>
    <xf numFmtId="0" fontId="17" fillId="0" borderId="5" xfId="2" applyFont="1" applyBorder="1" applyAlignment="1">
      <alignment horizontal="justify"/>
    </xf>
    <xf numFmtId="0" fontId="17" fillId="0" borderId="6" xfId="2" applyFont="1" applyBorder="1" applyAlignment="1">
      <alignment horizontal="justify"/>
    </xf>
    <xf numFmtId="0" fontId="17" fillId="0" borderId="7" xfId="2" applyFont="1" applyBorder="1" applyAlignment="1">
      <alignment horizontal="justify"/>
    </xf>
    <xf numFmtId="0" fontId="17" fillId="0" borderId="3" xfId="2" applyFont="1" applyBorder="1"/>
    <xf numFmtId="0" fontId="17" fillId="0" borderId="4" xfId="2" applyFont="1" applyBorder="1"/>
    <xf numFmtId="0" fontId="17" fillId="0" borderId="47" xfId="2" applyFont="1" applyBorder="1"/>
    <xf numFmtId="0" fontId="17" fillId="0" borderId="48" xfId="2" applyFont="1" applyBorder="1"/>
    <xf numFmtId="0" fontId="17" fillId="0" borderId="13" xfId="2" applyFont="1" applyBorder="1"/>
    <xf numFmtId="0" fontId="20" fillId="0" borderId="14" xfId="2" applyFont="1"/>
    <xf numFmtId="0" fontId="20" fillId="0" borderId="20" xfId="2" applyFont="1" applyBorder="1" applyAlignment="1">
      <alignment horizontal="center" vertical="center" wrapText="1"/>
    </xf>
    <xf numFmtId="0" fontId="20" fillId="0" borderId="21" xfId="2" applyFont="1" applyBorder="1" applyAlignment="1">
      <alignment horizontal="center" vertical="center" wrapText="1"/>
    </xf>
    <xf numFmtId="0" fontId="20" fillId="0" borderId="22" xfId="2" applyFont="1" applyBorder="1" applyAlignment="1">
      <alignment horizontal="center" vertical="center" wrapText="1"/>
    </xf>
    <xf numFmtId="0" fontId="20" fillId="0" borderId="23" xfId="2" applyFont="1" applyBorder="1" applyAlignment="1">
      <alignment horizontal="center" vertical="center" wrapText="1"/>
    </xf>
    <xf numFmtId="0" fontId="20" fillId="0" borderId="14" xfId="2" applyFont="1" applyBorder="1" applyAlignment="1">
      <alignment horizontal="center" vertical="center" wrapText="1"/>
    </xf>
    <xf numFmtId="0" fontId="20" fillId="0" borderId="24" xfId="2" applyFont="1" applyBorder="1" applyAlignment="1">
      <alignment horizontal="center" vertical="center" wrapText="1"/>
    </xf>
    <xf numFmtId="0" fontId="19" fillId="0" borderId="23" xfId="2" applyFont="1" applyBorder="1" applyAlignment="1">
      <alignment horizontal="center" vertical="center" wrapText="1"/>
    </xf>
    <xf numFmtId="0" fontId="39" fillId="0" borderId="23" xfId="2" applyFont="1" applyBorder="1" applyAlignment="1">
      <alignment horizontal="center" vertical="center" wrapText="1"/>
    </xf>
    <xf numFmtId="0" fontId="20" fillId="0" borderId="50" xfId="2" applyFont="1" applyBorder="1" applyAlignment="1">
      <alignment horizontal="center" vertical="center" wrapText="1"/>
    </xf>
    <xf numFmtId="0" fontId="19" fillId="0" borderId="20" xfId="2" applyFont="1" applyBorder="1" applyAlignment="1">
      <alignment horizontal="left" vertical="center" wrapText="1"/>
    </xf>
    <xf numFmtId="0" fontId="17" fillId="0" borderId="21" xfId="2" applyFont="1" applyBorder="1" applyAlignment="1">
      <alignment horizontal="left"/>
    </xf>
    <xf numFmtId="0" fontId="17" fillId="0" borderId="42" xfId="2" applyFont="1" applyBorder="1" applyAlignment="1">
      <alignment horizontal="left"/>
    </xf>
    <xf numFmtId="0" fontId="19" fillId="0" borderId="65" xfId="2" applyFont="1" applyBorder="1" applyAlignment="1">
      <alignment horizontal="center" vertical="center" wrapText="1"/>
    </xf>
    <xf numFmtId="0" fontId="17" fillId="0" borderId="28" xfId="2" applyFont="1" applyBorder="1" applyAlignment="1">
      <alignment horizontal="left"/>
    </xf>
    <xf numFmtId="0" fontId="17" fillId="0" borderId="6" xfId="2" applyFont="1" applyBorder="1" applyAlignment="1">
      <alignment horizontal="left"/>
    </xf>
    <xf numFmtId="0" fontId="17" fillId="0" borderId="7" xfId="2" applyFont="1" applyBorder="1" applyAlignment="1">
      <alignment horizontal="left"/>
    </xf>
    <xf numFmtId="0" fontId="19" fillId="6" borderId="25" xfId="2" applyFont="1" applyFill="1" applyBorder="1" applyAlignment="1">
      <alignment horizontal="left" vertical="center" wrapText="1"/>
    </xf>
    <xf numFmtId="165" fontId="23" fillId="6" borderId="9" xfId="2" applyNumberFormat="1" applyFont="1" applyFill="1" applyBorder="1" applyAlignment="1">
      <alignment horizontal="right" vertical="center" wrapText="1"/>
    </xf>
    <xf numFmtId="9" fontId="20" fillId="6" borderId="26" xfId="2" applyNumberFormat="1" applyFont="1" applyFill="1" applyBorder="1" applyAlignment="1">
      <alignment horizontal="right" vertical="center" wrapText="1"/>
    </xf>
    <xf numFmtId="0" fontId="19" fillId="2" borderId="46" xfId="2" applyFont="1" applyFill="1" applyBorder="1" applyAlignment="1">
      <alignment horizontal="right" vertical="center" wrapText="1"/>
    </xf>
    <xf numFmtId="9" fontId="19" fillId="2" borderId="49" xfId="2" applyNumberFormat="1" applyFont="1" applyFill="1" applyBorder="1" applyAlignment="1">
      <alignment horizontal="right" vertical="center" wrapText="1"/>
    </xf>
    <xf numFmtId="0" fontId="20" fillId="0" borderId="27" xfId="2" applyFont="1" applyBorder="1" applyAlignment="1">
      <alignment horizontal="justify" vertical="center" wrapText="1"/>
    </xf>
    <xf numFmtId="0" fontId="20" fillId="0" borderId="11" xfId="2" applyFont="1" applyBorder="1" applyAlignment="1">
      <alignment horizontal="center" vertical="center"/>
    </xf>
    <xf numFmtId="9" fontId="20" fillId="4" borderId="4" xfId="2" applyNumberFormat="1" applyFont="1" applyFill="1" applyBorder="1" applyAlignment="1">
      <alignment horizontal="center" vertical="center" wrapText="1"/>
    </xf>
    <xf numFmtId="0" fontId="17" fillId="0" borderId="29" xfId="2" applyFont="1" applyBorder="1" applyAlignment="1">
      <alignment horizontal="justify"/>
    </xf>
    <xf numFmtId="0" fontId="19" fillId="2" borderId="28" xfId="2" applyFont="1" applyFill="1" applyBorder="1" applyAlignment="1">
      <alignment horizontal="left" vertical="center" wrapText="1"/>
    </xf>
    <xf numFmtId="9" fontId="19" fillId="2" borderId="6" xfId="2" applyNumberFormat="1" applyFont="1" applyFill="1" applyBorder="1" applyAlignment="1">
      <alignment horizontal="right" vertical="center" wrapText="1"/>
    </xf>
    <xf numFmtId="0" fontId="17" fillId="0" borderId="31" xfId="2" applyFont="1" applyBorder="1"/>
    <xf numFmtId="0" fontId="17" fillId="0" borderId="19" xfId="2" applyFont="1" applyBorder="1"/>
    <xf numFmtId="10" fontId="23" fillId="6" borderId="19" xfId="2" applyNumberFormat="1" applyFont="1" applyFill="1" applyBorder="1" applyAlignment="1">
      <alignment horizontal="right" vertical="center" wrapText="1"/>
    </xf>
    <xf numFmtId="0" fontId="19" fillId="6" borderId="54" xfId="2" applyFont="1" applyFill="1" applyBorder="1" applyAlignment="1">
      <alignment horizontal="left" vertical="center" wrapText="1"/>
    </xf>
    <xf numFmtId="9" fontId="19" fillId="6" borderId="55" xfId="2" applyNumberFormat="1" applyFont="1" applyFill="1" applyBorder="1" applyAlignment="1">
      <alignment vertical="center" wrapText="1"/>
    </xf>
    <xf numFmtId="0" fontId="21" fillId="4" borderId="20" xfId="2" applyFont="1" applyFill="1" applyBorder="1" applyAlignment="1">
      <alignment horizontal="left" vertical="top" wrapText="1"/>
    </xf>
    <xf numFmtId="0" fontId="17" fillId="0" borderId="21" xfId="2" applyFont="1" applyBorder="1"/>
    <xf numFmtId="0" fontId="17" fillId="0" borderId="22" xfId="2" applyFont="1" applyBorder="1"/>
    <xf numFmtId="0" fontId="17" fillId="0" borderId="23" xfId="2" applyFont="1" applyBorder="1"/>
    <xf numFmtId="0" fontId="17" fillId="0" borderId="24" xfId="2" applyFont="1" applyBorder="1"/>
    <xf numFmtId="0" fontId="17" fillId="0" borderId="50" xfId="2" applyFont="1" applyBorder="1"/>
    <xf numFmtId="0" fontId="17" fillId="0" borderId="37" xfId="2" applyFont="1" applyBorder="1"/>
    <xf numFmtId="0" fontId="17" fillId="0" borderId="38" xfId="2" applyFont="1" applyBorder="1"/>
    <xf numFmtId="0" fontId="19" fillId="4" borderId="20" xfId="2" applyFont="1" applyFill="1" applyBorder="1" applyAlignment="1">
      <alignment horizontal="left" vertical="top" wrapText="1"/>
    </xf>
    <xf numFmtId="0" fontId="19" fillId="0" borderId="67" xfId="2" applyFont="1" applyBorder="1" applyAlignment="1">
      <alignment horizontal="left" vertical="center" wrapText="1"/>
    </xf>
    <xf numFmtId="0" fontId="17" fillId="0" borderId="43" xfId="2" applyFont="1" applyBorder="1" applyAlignment="1">
      <alignment horizontal="left" vertical="top" wrapText="1"/>
    </xf>
    <xf numFmtId="0" fontId="17" fillId="0" borderId="34" xfId="2" applyFont="1" applyBorder="1"/>
    <xf numFmtId="0" fontId="17" fillId="0" borderId="35" xfId="2" applyFont="1" applyBorder="1"/>
    <xf numFmtId="0" fontId="17" fillId="0" borderId="36" xfId="2" applyFont="1" applyBorder="1"/>
    <xf numFmtId="0" fontId="2" fillId="0" borderId="14" xfId="3" applyFont="1" applyAlignment="1">
      <alignment horizontal="justify"/>
    </xf>
    <xf numFmtId="0" fontId="2" fillId="0" borderId="20" xfId="3" applyFont="1" applyBorder="1" applyAlignment="1">
      <alignment horizontal="justify" vertical="center" wrapText="1"/>
    </xf>
    <xf numFmtId="0" fontId="2" fillId="0" borderId="21" xfId="3" applyFont="1" applyBorder="1" applyAlignment="1">
      <alignment horizontal="justify" vertical="center" wrapText="1"/>
    </xf>
    <xf numFmtId="0" fontId="2" fillId="0" borderId="22" xfId="3" applyFont="1" applyBorder="1" applyAlignment="1">
      <alignment horizontal="justify" vertical="center" wrapText="1"/>
    </xf>
    <xf numFmtId="0" fontId="2" fillId="0" borderId="14" xfId="3" applyFont="1" applyAlignment="1">
      <alignment horizontal="justify" vertical="center" wrapText="1"/>
    </xf>
    <xf numFmtId="0" fontId="2" fillId="0" borderId="23" xfId="3" applyFont="1" applyBorder="1" applyAlignment="1">
      <alignment horizontal="justify" vertical="center" wrapText="1"/>
    </xf>
    <xf numFmtId="0" fontId="2" fillId="0" borderId="14" xfId="3" applyFont="1" applyBorder="1" applyAlignment="1">
      <alignment horizontal="justify" vertical="center" wrapText="1"/>
    </xf>
    <xf numFmtId="0" fontId="2" fillId="0" borderId="24" xfId="3" applyFont="1" applyBorder="1" applyAlignment="1">
      <alignment horizontal="justify" vertical="center" wrapText="1"/>
    </xf>
    <xf numFmtId="0" fontId="3" fillId="0" borderId="23" xfId="3" applyFont="1" applyBorder="1" applyAlignment="1">
      <alignment horizontal="center" vertical="center" wrapText="1"/>
    </xf>
    <xf numFmtId="0" fontId="2" fillId="0" borderId="14" xfId="3" applyFont="1" applyBorder="1" applyAlignment="1">
      <alignment horizontal="center"/>
    </xf>
    <xf numFmtId="0" fontId="2" fillId="0" borderId="24" xfId="3" applyFont="1" applyBorder="1" applyAlignment="1">
      <alignment horizontal="center"/>
    </xf>
    <xf numFmtId="0" fontId="2" fillId="0" borderId="23" xfId="3" applyFont="1" applyBorder="1" applyAlignment="1">
      <alignment horizontal="center"/>
    </xf>
    <xf numFmtId="0" fontId="4" fillId="0" borderId="23" xfId="3" applyFont="1" applyBorder="1" applyAlignment="1">
      <alignment horizontal="center" vertical="center" wrapText="1"/>
    </xf>
    <xf numFmtId="0" fontId="2" fillId="0" borderId="23" xfId="3" applyFont="1" applyBorder="1" applyAlignment="1">
      <alignment horizontal="center" vertical="center" wrapText="1"/>
    </xf>
    <xf numFmtId="0" fontId="17" fillId="0" borderId="9" xfId="3" applyFont="1" applyBorder="1" applyAlignment="1">
      <alignment horizontal="justify"/>
    </xf>
    <xf numFmtId="0" fontId="17" fillId="0" borderId="26" xfId="3" applyFont="1" applyBorder="1" applyAlignment="1">
      <alignment horizontal="justify"/>
    </xf>
    <xf numFmtId="0" fontId="3" fillId="0" borderId="1" xfId="3" applyFont="1" applyBorder="1" applyAlignment="1">
      <alignment horizontal="center" vertical="center" wrapText="1"/>
    </xf>
    <xf numFmtId="0" fontId="14" fillId="0" borderId="9" xfId="3" applyFont="1" applyBorder="1" applyAlignment="1">
      <alignment horizontal="center"/>
    </xf>
    <xf numFmtId="0" fontId="14" fillId="0" borderId="26" xfId="3" applyFont="1" applyBorder="1" applyAlignment="1">
      <alignment horizontal="center"/>
    </xf>
    <xf numFmtId="0" fontId="14" fillId="0" borderId="28" xfId="3" applyFont="1" applyBorder="1" applyAlignment="1">
      <alignment horizontal="justify"/>
    </xf>
    <xf numFmtId="0" fontId="14" fillId="0" borderId="6" xfId="3" applyFont="1" applyBorder="1" applyAlignment="1">
      <alignment horizontal="justify"/>
    </xf>
    <xf numFmtId="0" fontId="14" fillId="0" borderId="7" xfId="3" applyFont="1" applyBorder="1" applyAlignment="1">
      <alignment horizontal="justify"/>
    </xf>
    <xf numFmtId="0" fontId="14" fillId="0" borderId="10" xfId="3" applyFont="1" applyBorder="1" applyAlignment="1">
      <alignment horizontal="center"/>
    </xf>
    <xf numFmtId="0" fontId="3" fillId="0" borderId="8" xfId="3" applyFont="1" applyBorder="1" applyAlignment="1">
      <alignment horizontal="center" vertical="center" wrapText="1"/>
    </xf>
    <xf numFmtId="0" fontId="6" fillId="2" borderId="25" xfId="3" applyFont="1" applyFill="1" applyBorder="1" applyAlignment="1">
      <alignment horizontal="justify" vertical="center" wrapText="1"/>
    </xf>
    <xf numFmtId="0" fontId="38" fillId="0" borderId="9" xfId="3" applyFont="1" applyBorder="1" applyAlignment="1">
      <alignment horizontal="justify"/>
    </xf>
    <xf numFmtId="9" fontId="6" fillId="2" borderId="9" xfId="3" applyNumberFormat="1" applyFont="1" applyFill="1" applyBorder="1" applyAlignment="1">
      <alignment horizontal="right" vertical="center" wrapText="1"/>
    </xf>
    <xf numFmtId="0" fontId="38" fillId="0" borderId="9" xfId="3" applyFont="1" applyBorder="1" applyAlignment="1">
      <alignment horizontal="right"/>
    </xf>
    <xf numFmtId="0" fontId="38" fillId="0" borderId="26" xfId="3" applyFont="1" applyBorder="1" applyAlignment="1">
      <alignment horizontal="right"/>
    </xf>
    <xf numFmtId="0" fontId="13" fillId="0" borderId="14" xfId="3" applyFont="1" applyAlignment="1">
      <alignment horizontal="justify" vertical="center" wrapText="1"/>
    </xf>
    <xf numFmtId="0" fontId="13" fillId="0" borderId="14" xfId="3" applyFont="1" applyAlignment="1">
      <alignment horizontal="justify"/>
    </xf>
    <xf numFmtId="0" fontId="3" fillId="3" borderId="25" xfId="3" applyFont="1" applyFill="1" applyBorder="1" applyAlignment="1">
      <alignment horizontal="justify" vertical="center" wrapText="1"/>
    </xf>
    <xf numFmtId="0" fontId="14" fillId="0" borderId="9" xfId="3" applyFont="1" applyBorder="1" applyAlignment="1">
      <alignment horizontal="justify"/>
    </xf>
    <xf numFmtId="0" fontId="14" fillId="0" borderId="26" xfId="3" applyFont="1" applyBorder="1" applyAlignment="1">
      <alignment horizontal="justify"/>
    </xf>
    <xf numFmtId="0" fontId="3" fillId="4" borderId="25" xfId="3" applyFont="1" applyFill="1" applyBorder="1" applyAlignment="1">
      <alignment horizontal="justify" vertical="center" wrapText="1"/>
    </xf>
    <xf numFmtId="0" fontId="8" fillId="4" borderId="8"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2" fillId="0" borderId="1" xfId="3" applyFont="1" applyBorder="1" applyAlignment="1">
      <alignment horizontal="justify" vertical="center" wrapText="1"/>
    </xf>
    <xf numFmtId="0" fontId="20" fillId="0" borderId="25" xfId="3" applyFont="1" applyBorder="1" applyAlignment="1">
      <alignment horizontal="justify" vertical="center" wrapText="1"/>
    </xf>
    <xf numFmtId="0" fontId="20" fillId="0" borderId="8" xfId="3" applyFont="1" applyBorder="1" applyAlignment="1">
      <alignment horizontal="center"/>
    </xf>
    <xf numFmtId="0" fontId="20" fillId="0" borderId="8" xfId="3" applyFont="1" applyBorder="1" applyAlignment="1">
      <alignment horizontal="center" vertical="center"/>
    </xf>
    <xf numFmtId="9" fontId="20" fillId="4" borderId="10" xfId="3" applyNumberFormat="1" applyFont="1" applyFill="1" applyBorder="1" applyAlignment="1">
      <alignment horizontal="center" vertical="center" wrapText="1"/>
    </xf>
    <xf numFmtId="0" fontId="20" fillId="4" borderId="1" xfId="3" applyFont="1" applyFill="1" applyBorder="1" applyAlignment="1">
      <alignment horizontal="justify" vertical="center" wrapText="1"/>
    </xf>
    <xf numFmtId="0" fontId="19" fillId="6" borderId="25" xfId="3" applyFont="1" applyFill="1" applyBorder="1" applyAlignment="1">
      <alignment horizontal="justify" vertical="center" wrapText="1"/>
    </xf>
    <xf numFmtId="10" fontId="23" fillId="6" borderId="9" xfId="3" applyNumberFormat="1" applyFont="1" applyFill="1" applyBorder="1" applyAlignment="1">
      <alignment horizontal="justify" vertical="center" wrapText="1"/>
    </xf>
    <xf numFmtId="9" fontId="19" fillId="6" borderId="26" xfId="3" applyNumberFormat="1" applyFont="1" applyFill="1" applyBorder="1" applyAlignment="1">
      <alignment horizontal="right" vertical="center" wrapText="1"/>
    </xf>
    <xf numFmtId="0" fontId="20" fillId="0" borderId="14" xfId="3" applyFont="1" applyAlignment="1">
      <alignment horizontal="justify" vertical="center" wrapText="1"/>
    </xf>
    <xf numFmtId="0" fontId="20" fillId="0" borderId="14" xfId="3" applyFont="1" applyAlignment="1">
      <alignment horizontal="justify"/>
    </xf>
    <xf numFmtId="0" fontId="19" fillId="2" borderId="25" xfId="3" applyFont="1" applyFill="1" applyBorder="1" applyAlignment="1">
      <alignment horizontal="justify" vertical="center" wrapText="1"/>
    </xf>
    <xf numFmtId="0" fontId="19" fillId="7" borderId="25" xfId="3" applyFont="1" applyFill="1" applyBorder="1" applyAlignment="1">
      <alignment horizontal="justify" vertical="center" wrapText="1"/>
    </xf>
    <xf numFmtId="9" fontId="20" fillId="7" borderId="9" xfId="3" applyNumberFormat="1" applyFont="1" applyFill="1" applyBorder="1" applyAlignment="1">
      <alignment horizontal="justify" vertical="center" wrapText="1"/>
    </xf>
    <xf numFmtId="9" fontId="19" fillId="7" borderId="26" xfId="3" applyNumberFormat="1" applyFont="1" applyFill="1" applyBorder="1" applyAlignment="1">
      <alignment horizontal="right" vertical="center" wrapText="1"/>
    </xf>
    <xf numFmtId="0" fontId="20" fillId="4" borderId="25" xfId="3" applyFont="1" applyFill="1" applyBorder="1" applyAlignment="1">
      <alignment horizontal="justify" vertical="center" wrapText="1"/>
    </xf>
    <xf numFmtId="0" fontId="17" fillId="0" borderId="10" xfId="3" applyFont="1" applyBorder="1" applyAlignment="1">
      <alignment horizontal="justify"/>
    </xf>
    <xf numFmtId="9" fontId="20" fillId="4" borderId="8" xfId="3" applyNumberFormat="1" applyFont="1" applyFill="1" applyBorder="1" applyAlignment="1">
      <alignment horizontal="center" vertical="center" wrapText="1"/>
    </xf>
    <xf numFmtId="0" fontId="20" fillId="8" borderId="25" xfId="3" applyFont="1" applyFill="1" applyBorder="1" applyAlignment="1">
      <alignment horizontal="justify" vertical="center" wrapText="1"/>
    </xf>
    <xf numFmtId="9" fontId="24" fillId="8" borderId="9" xfId="3" applyNumberFormat="1" applyFont="1" applyFill="1" applyBorder="1" applyAlignment="1">
      <alignment horizontal="justify" vertical="center" wrapText="1"/>
    </xf>
    <xf numFmtId="9" fontId="20" fillId="8" borderId="26" xfId="3" applyNumberFormat="1" applyFont="1" applyFill="1" applyBorder="1" applyAlignment="1">
      <alignment horizontal="right" vertical="center" wrapText="1"/>
    </xf>
    <xf numFmtId="9" fontId="25" fillId="7" borderId="9" xfId="3" applyNumberFormat="1" applyFont="1" applyFill="1" applyBorder="1" applyAlignment="1">
      <alignment horizontal="justify" vertical="center" wrapText="1"/>
    </xf>
    <xf numFmtId="9" fontId="26" fillId="7" borderId="9" xfId="3" applyNumberFormat="1" applyFont="1" applyFill="1" applyBorder="1" applyAlignment="1">
      <alignment horizontal="justify" vertical="center" wrapText="1"/>
    </xf>
    <xf numFmtId="164" fontId="2" fillId="0" borderId="14" xfId="3" applyNumberFormat="1" applyFont="1" applyAlignment="1">
      <alignment horizontal="justify" vertical="center" wrapText="1"/>
    </xf>
    <xf numFmtId="0" fontId="19" fillId="0" borderId="25" xfId="3" applyFont="1" applyBorder="1" applyAlignment="1">
      <alignment horizontal="center" vertical="center" wrapText="1"/>
    </xf>
    <xf numFmtId="0" fontId="17" fillId="0" borderId="9" xfId="3" applyFont="1" applyBorder="1" applyAlignment="1">
      <alignment horizontal="center"/>
    </xf>
    <xf numFmtId="0" fontId="17" fillId="0" borderId="10" xfId="3" applyFont="1" applyBorder="1" applyAlignment="1">
      <alignment horizontal="center"/>
    </xf>
    <xf numFmtId="0" fontId="19" fillId="0" borderId="1" xfId="3" applyFont="1" applyBorder="1" applyAlignment="1">
      <alignment horizontal="center" vertical="center" wrapText="1"/>
    </xf>
    <xf numFmtId="0" fontId="19" fillId="0" borderId="8" xfId="3" applyFont="1" applyBorder="1" applyAlignment="1">
      <alignment horizontal="center" vertical="center" wrapText="1"/>
    </xf>
    <xf numFmtId="0" fontId="17" fillId="0" borderId="26" xfId="3" applyFont="1" applyBorder="1" applyAlignment="1">
      <alignment horizontal="center"/>
    </xf>
    <xf numFmtId="0" fontId="19" fillId="0" borderId="11" xfId="3" applyFont="1" applyBorder="1" applyAlignment="1">
      <alignment horizontal="center" vertical="center" wrapText="1"/>
    </xf>
    <xf numFmtId="0" fontId="19" fillId="0" borderId="2" xfId="3" applyFont="1" applyBorder="1" applyAlignment="1">
      <alignment horizontal="center" vertical="center" wrapText="1"/>
    </xf>
    <xf numFmtId="0" fontId="17" fillId="0" borderId="3" xfId="3" applyFont="1" applyBorder="1" applyAlignment="1">
      <alignment horizontal="center"/>
    </xf>
    <xf numFmtId="0" fontId="17" fillId="0" borderId="29" xfId="3" applyFont="1" applyBorder="1" applyAlignment="1">
      <alignment horizontal="center"/>
    </xf>
    <xf numFmtId="0" fontId="20" fillId="4" borderId="2" xfId="3" applyFont="1" applyFill="1" applyBorder="1" applyAlignment="1">
      <alignment horizontal="justify" vertical="center" wrapText="1"/>
    </xf>
    <xf numFmtId="0" fontId="20" fillId="4" borderId="3" xfId="3" applyFont="1" applyFill="1" applyBorder="1" applyAlignment="1">
      <alignment horizontal="justify" vertical="center" wrapText="1"/>
    </xf>
    <xf numFmtId="9" fontId="20" fillId="4" borderId="19" xfId="3" applyNumberFormat="1" applyFont="1" applyFill="1" applyBorder="1" applyAlignment="1">
      <alignment horizontal="center" vertical="center" wrapText="1"/>
    </xf>
    <xf numFmtId="0" fontId="20" fillId="4" borderId="19" xfId="3" applyFont="1" applyFill="1" applyBorder="1" applyAlignment="1">
      <alignment horizontal="justify" vertical="center" wrapText="1"/>
    </xf>
    <xf numFmtId="0" fontId="20" fillId="4" borderId="55" xfId="3" applyFont="1" applyFill="1" applyBorder="1" applyAlignment="1">
      <alignment horizontal="justify" vertical="center" wrapText="1"/>
    </xf>
    <xf numFmtId="0" fontId="20" fillId="4" borderId="13" xfId="3" applyFont="1" applyFill="1" applyBorder="1" applyAlignment="1">
      <alignment horizontal="justify" vertical="center" wrapText="1"/>
    </xf>
    <xf numFmtId="0" fontId="20" fillId="4" borderId="14" xfId="3" applyFont="1" applyFill="1" applyBorder="1" applyAlignment="1">
      <alignment horizontal="justify" vertical="center" wrapText="1"/>
    </xf>
    <xf numFmtId="9" fontId="17" fillId="0" borderId="19" xfId="3" applyNumberFormat="1" applyFont="1" applyBorder="1" applyAlignment="1">
      <alignment horizontal="center" vertical="center"/>
    </xf>
    <xf numFmtId="0" fontId="17" fillId="0" borderId="19" xfId="3" applyFont="1" applyBorder="1" applyAlignment="1">
      <alignment horizontal="justify" vertical="center"/>
    </xf>
    <xf numFmtId="0" fontId="17" fillId="0" borderId="55" xfId="3" applyFont="1" applyBorder="1" applyAlignment="1">
      <alignment horizontal="justify" vertical="center"/>
    </xf>
    <xf numFmtId="0" fontId="27" fillId="4" borderId="25" xfId="3" applyFont="1" applyFill="1" applyBorder="1" applyAlignment="1">
      <alignment horizontal="justify" vertical="center" wrapText="1"/>
    </xf>
    <xf numFmtId="0" fontId="20" fillId="4" borderId="5" xfId="3" applyFont="1" applyFill="1" applyBorder="1" applyAlignment="1">
      <alignment horizontal="justify" vertical="center" wrapText="1"/>
    </xf>
    <xf numFmtId="0" fontId="20" fillId="4" borderId="6" xfId="3" applyFont="1" applyFill="1" applyBorder="1" applyAlignment="1">
      <alignment horizontal="justify" vertical="center" wrapText="1"/>
    </xf>
    <xf numFmtId="0" fontId="20" fillId="4" borderId="7" xfId="3" applyFont="1" applyFill="1" applyBorder="1" applyAlignment="1">
      <alignment horizontal="justify" vertical="center" wrapText="1"/>
    </xf>
    <xf numFmtId="9" fontId="20" fillId="4" borderId="12" xfId="3" applyNumberFormat="1" applyFont="1" applyFill="1" applyBorder="1" applyAlignment="1">
      <alignment horizontal="center" vertical="center" wrapText="1"/>
    </xf>
    <xf numFmtId="0" fontId="17" fillId="0" borderId="6" xfId="3" applyFont="1" applyBorder="1" applyAlignment="1">
      <alignment horizontal="justify"/>
    </xf>
    <xf numFmtId="0" fontId="17" fillId="0" borderId="31" xfId="3" applyFont="1" applyBorder="1" applyAlignment="1">
      <alignment horizontal="justify"/>
    </xf>
    <xf numFmtId="0" fontId="19" fillId="4" borderId="1" xfId="3" applyFont="1" applyFill="1" applyBorder="1" applyAlignment="1">
      <alignment horizontal="center" vertical="center" wrapText="1"/>
    </xf>
    <xf numFmtId="9" fontId="20" fillId="4" borderId="1" xfId="3" applyNumberFormat="1" applyFont="1" applyFill="1" applyBorder="1" applyAlignment="1">
      <alignment horizontal="center" vertical="center" wrapText="1"/>
    </xf>
    <xf numFmtId="0" fontId="27" fillId="4" borderId="1" xfId="3" applyFont="1" applyFill="1" applyBorder="1" applyAlignment="1">
      <alignment horizontal="justify" vertical="center" wrapText="1"/>
    </xf>
    <xf numFmtId="10" fontId="2" fillId="0" borderId="14" xfId="3" applyNumberFormat="1" applyFont="1" applyAlignment="1">
      <alignment horizontal="justify" vertical="center" wrapText="1"/>
    </xf>
    <xf numFmtId="165" fontId="23" fillId="6" borderId="9" xfId="3" applyNumberFormat="1" applyFont="1" applyFill="1" applyBorder="1" applyAlignment="1">
      <alignment horizontal="justify" vertical="center" wrapText="1"/>
    </xf>
    <xf numFmtId="9" fontId="6" fillId="6" borderId="26" xfId="3" applyNumberFormat="1" applyFont="1" applyFill="1" applyBorder="1" applyAlignment="1">
      <alignment horizontal="right" vertical="center" wrapText="1"/>
    </xf>
    <xf numFmtId="165" fontId="2" fillId="0" borderId="14" xfId="3" applyNumberFormat="1" applyFont="1" applyAlignment="1">
      <alignment horizontal="justify" vertical="center" wrapText="1"/>
    </xf>
    <xf numFmtId="0" fontId="17" fillId="0" borderId="3" xfId="3" applyFont="1" applyBorder="1" applyAlignment="1">
      <alignment horizontal="justify"/>
    </xf>
    <xf numFmtId="0" fontId="17" fillId="0" borderId="29" xfId="3" applyFont="1" applyBorder="1" applyAlignment="1">
      <alignment horizontal="justify"/>
    </xf>
    <xf numFmtId="0" fontId="21" fillId="4" borderId="23" xfId="3" applyFont="1" applyFill="1" applyBorder="1" applyAlignment="1">
      <alignment horizontal="justify" vertical="top" wrapText="1"/>
    </xf>
    <xf numFmtId="0" fontId="17" fillId="0" borderId="14" xfId="3" applyFont="1" applyBorder="1" applyAlignment="1">
      <alignment horizontal="justify"/>
    </xf>
    <xf numFmtId="0" fontId="17" fillId="0" borderId="24" xfId="3" applyFont="1" applyBorder="1" applyAlignment="1">
      <alignment horizontal="justify"/>
    </xf>
    <xf numFmtId="0" fontId="17" fillId="0" borderId="23" xfId="3" applyFont="1" applyBorder="1" applyAlignment="1">
      <alignment horizontal="justify"/>
    </xf>
    <xf numFmtId="0" fontId="20" fillId="0" borderId="14" xfId="3" applyFont="1" applyBorder="1" applyAlignment="1">
      <alignment horizontal="justify"/>
    </xf>
    <xf numFmtId="0" fontId="17" fillId="0" borderId="34" xfId="3" applyFont="1" applyBorder="1" applyAlignment="1">
      <alignment horizontal="justify"/>
    </xf>
    <xf numFmtId="0" fontId="17" fillId="0" borderId="13" xfId="3" applyFont="1" applyBorder="1" applyAlignment="1">
      <alignment horizontal="justify"/>
    </xf>
    <xf numFmtId="0" fontId="17" fillId="0" borderId="35" xfId="3" applyFont="1" applyBorder="1" applyAlignment="1">
      <alignment horizontal="justify"/>
    </xf>
    <xf numFmtId="0" fontId="17" fillId="0" borderId="36" xfId="3" applyFont="1" applyBorder="1" applyAlignment="1">
      <alignment horizontal="justify"/>
    </xf>
    <xf numFmtId="0" fontId="17" fillId="0" borderId="37" xfId="3" applyFont="1" applyBorder="1" applyAlignment="1">
      <alignment horizontal="justify"/>
    </xf>
    <xf numFmtId="0" fontId="17" fillId="0" borderId="38" xfId="3" applyFont="1" applyBorder="1" applyAlignment="1">
      <alignment horizontal="justify"/>
    </xf>
    <xf numFmtId="0" fontId="2" fillId="12" borderId="14" xfId="3" applyFont="1" applyFill="1" applyAlignment="1">
      <alignment horizontal="justify"/>
    </xf>
    <xf numFmtId="0" fontId="13" fillId="12" borderId="14" xfId="3" applyFont="1" applyFill="1" applyAlignment="1">
      <alignment horizontal="justify"/>
    </xf>
    <xf numFmtId="0" fontId="20" fillId="12" borderId="14" xfId="3" applyFont="1" applyFill="1" applyAlignment="1">
      <alignment horizontal="justify"/>
    </xf>
    <xf numFmtId="0" fontId="2" fillId="12" borderId="14" xfId="3" applyFont="1" applyFill="1" applyAlignment="1">
      <alignment horizontal="justify" vertical="center" wrapText="1"/>
    </xf>
    <xf numFmtId="0" fontId="13" fillId="12" borderId="14" xfId="3" applyFont="1" applyFill="1" applyAlignment="1">
      <alignment horizontal="justify" vertical="center" wrapText="1"/>
    </xf>
    <xf numFmtId="0" fontId="20" fillId="12" borderId="14" xfId="3" applyFont="1" applyFill="1" applyAlignment="1">
      <alignment horizontal="justify" vertical="center" wrapText="1"/>
    </xf>
    <xf numFmtId="9" fontId="20" fillId="12" borderId="14" xfId="3" applyNumberFormat="1" applyFont="1" applyFill="1" applyAlignment="1">
      <alignment horizontal="justify" vertical="center" wrapText="1"/>
    </xf>
    <xf numFmtId="10" fontId="2" fillId="12" borderId="14" xfId="3" applyNumberFormat="1" applyFont="1" applyFill="1" applyAlignment="1">
      <alignment horizontal="justify" vertical="center" wrapText="1"/>
    </xf>
    <xf numFmtId="0" fontId="19" fillId="0" borderId="39" xfId="3" applyFont="1" applyBorder="1" applyAlignment="1">
      <alignment horizontal="justify" vertical="center" wrapText="1"/>
    </xf>
    <xf numFmtId="0" fontId="19" fillId="0" borderId="40" xfId="3" applyFont="1" applyBorder="1" applyAlignment="1">
      <alignment horizontal="justify" vertical="center" wrapText="1"/>
    </xf>
    <xf numFmtId="0" fontId="19" fillId="0" borderId="41" xfId="3" applyFont="1" applyBorder="1" applyAlignment="1">
      <alignment horizontal="justify" vertical="center" wrapText="1"/>
    </xf>
    <xf numFmtId="0" fontId="17" fillId="0" borderId="40" xfId="3" applyFont="1" applyBorder="1" applyAlignment="1">
      <alignment horizontal="justify"/>
    </xf>
    <xf numFmtId="0" fontId="17" fillId="0" borderId="41" xfId="3" applyFont="1" applyBorder="1" applyAlignment="1">
      <alignment horizontal="justify"/>
    </xf>
    <xf numFmtId="0" fontId="3" fillId="0" borderId="20" xfId="3" applyFont="1" applyBorder="1" applyAlignment="1">
      <alignment horizontal="justify" vertical="center" wrapText="1"/>
    </xf>
    <xf numFmtId="0" fontId="14" fillId="0" borderId="21" xfId="3" applyFont="1" applyBorder="1" applyAlignment="1">
      <alignment horizontal="justify"/>
    </xf>
    <xf numFmtId="0" fontId="14" fillId="0" borderId="42" xfId="3" applyFont="1" applyBorder="1" applyAlignment="1">
      <alignment horizontal="justify"/>
    </xf>
    <xf numFmtId="0" fontId="3" fillId="0" borderId="65" xfId="3" applyFont="1" applyBorder="1" applyAlignment="1">
      <alignment horizontal="center" vertical="center" wrapText="1"/>
    </xf>
    <xf numFmtId="0" fontId="14" fillId="0" borderId="44" xfId="3" applyFont="1" applyBorder="1" applyAlignment="1">
      <alignment horizontal="center"/>
    </xf>
    <xf numFmtId="0" fontId="14" fillId="0" borderId="45" xfId="3" applyFont="1" applyBorder="1" applyAlignment="1">
      <alignment horizontal="center"/>
    </xf>
    <xf numFmtId="0" fontId="6" fillId="2" borderId="46" xfId="3" applyFont="1" applyFill="1" applyBorder="1" applyAlignment="1">
      <alignment horizontal="right" vertical="center" wrapText="1"/>
    </xf>
    <xf numFmtId="0" fontId="38" fillId="0" borderId="47" xfId="3" applyFont="1" applyBorder="1" applyAlignment="1">
      <alignment horizontal="right"/>
    </xf>
    <xf numFmtId="9" fontId="6" fillId="2" borderId="66" xfId="3" applyNumberFormat="1" applyFont="1" applyFill="1" applyBorder="1" applyAlignment="1">
      <alignment horizontal="right" vertical="center" wrapText="1"/>
    </xf>
    <xf numFmtId="0" fontId="19" fillId="4" borderId="23" xfId="3" applyFont="1" applyFill="1" applyBorder="1" applyAlignment="1">
      <alignment horizontal="justify" vertical="top" wrapText="1"/>
    </xf>
    <xf numFmtId="0" fontId="21" fillId="4" borderId="20" xfId="3" applyFont="1" applyFill="1" applyBorder="1" applyAlignment="1">
      <alignment horizontal="justify" vertical="top" wrapText="1"/>
    </xf>
    <xf numFmtId="0" fontId="17" fillId="0" borderId="21" xfId="3" applyFont="1" applyBorder="1" applyAlignment="1">
      <alignment horizontal="justify"/>
    </xf>
    <xf numFmtId="0" fontId="17" fillId="0" borderId="22" xfId="3" applyFont="1" applyBorder="1" applyAlignment="1">
      <alignment horizontal="justify"/>
    </xf>
    <xf numFmtId="0" fontId="17" fillId="0" borderId="50" xfId="3" applyFont="1" applyBorder="1" applyAlignment="1">
      <alignment horizontal="justify"/>
    </xf>
    <xf numFmtId="0" fontId="20" fillId="0" borderId="37" xfId="3" applyFont="1" applyBorder="1" applyAlignment="1">
      <alignment horizontal="justify"/>
    </xf>
    <xf numFmtId="0" fontId="19" fillId="4" borderId="20" xfId="3" applyFont="1" applyFill="1" applyBorder="1" applyAlignment="1">
      <alignment horizontal="justify" vertical="top" wrapText="1"/>
    </xf>
    <xf numFmtId="0" fontId="19" fillId="0" borderId="34" xfId="3" applyFont="1" applyBorder="1" applyAlignment="1">
      <alignment horizontal="justify" vertical="center" wrapText="1"/>
    </xf>
    <xf numFmtId="0" fontId="17" fillId="0" borderId="13" xfId="3" applyFont="1" applyBorder="1" applyAlignment="1">
      <alignment horizontal="justify" vertical="top" wrapText="1"/>
    </xf>
    <xf numFmtId="0" fontId="19" fillId="0" borderId="20" xfId="3" applyFont="1" applyBorder="1" applyAlignment="1">
      <alignment horizontal="justify" vertical="center" wrapText="1"/>
    </xf>
    <xf numFmtId="0" fontId="20" fillId="12" borderId="14" xfId="3" applyFont="1" applyFill="1" applyAlignment="1"/>
    <xf numFmtId="0" fontId="2" fillId="12" borderId="14" xfId="3" applyFont="1" applyFill="1" applyAlignment="1">
      <alignment vertical="center" wrapText="1"/>
    </xf>
    <xf numFmtId="0" fontId="2" fillId="0" borderId="14" xfId="3" applyFont="1" applyAlignment="1">
      <alignment vertical="center" wrapText="1"/>
    </xf>
    <xf numFmtId="0" fontId="20" fillId="0" borderId="14" xfId="3" applyFont="1" applyAlignment="1"/>
    <xf numFmtId="0" fontId="2" fillId="0" borderId="20" xfId="3" applyFont="1" applyBorder="1" applyAlignment="1">
      <alignment horizontal="center" vertical="center" wrapText="1"/>
    </xf>
    <xf numFmtId="0" fontId="2" fillId="0" borderId="21" xfId="3" applyFont="1" applyBorder="1" applyAlignment="1">
      <alignment horizontal="center" vertical="center" wrapText="1"/>
    </xf>
    <xf numFmtId="0" fontId="2" fillId="0" borderId="22" xfId="3" applyFont="1" applyBorder="1" applyAlignment="1">
      <alignment horizontal="center" vertical="center" wrapText="1"/>
    </xf>
    <xf numFmtId="0" fontId="2" fillId="0" borderId="14" xfId="3" applyFont="1" applyBorder="1" applyAlignment="1">
      <alignment horizontal="center" vertical="center" wrapText="1"/>
    </xf>
    <xf numFmtId="0" fontId="2" fillId="0" borderId="24" xfId="3" applyFont="1" applyBorder="1" applyAlignment="1">
      <alignment horizontal="center" vertical="center" wrapText="1"/>
    </xf>
    <xf numFmtId="0" fontId="20" fillId="0" borderId="14" xfId="3" applyFont="1" applyBorder="1" applyAlignment="1"/>
    <xf numFmtId="0" fontId="20" fillId="0" borderId="24" xfId="3" applyFont="1" applyBorder="1" applyAlignment="1"/>
    <xf numFmtId="0" fontId="20" fillId="0" borderId="23" xfId="3" applyFont="1" applyBorder="1" applyAlignment="1"/>
    <xf numFmtId="0" fontId="2" fillId="0" borderId="50" xfId="3" applyFont="1" applyBorder="1" applyAlignment="1">
      <alignment horizontal="center" vertical="center" wrapText="1"/>
    </xf>
    <xf numFmtId="0" fontId="20" fillId="0" borderId="37" xfId="3" applyFont="1" applyBorder="1" applyAlignment="1"/>
    <xf numFmtId="0" fontId="20" fillId="0" borderId="38" xfId="3" applyFont="1" applyBorder="1" applyAlignment="1"/>
    <xf numFmtId="0" fontId="19" fillId="0" borderId="39" xfId="3" applyFont="1" applyBorder="1" applyAlignment="1">
      <alignment horizontal="left" vertical="center" wrapText="1"/>
    </xf>
    <xf numFmtId="0" fontId="19" fillId="0" borderId="40" xfId="3" applyFont="1" applyBorder="1" applyAlignment="1">
      <alignment horizontal="left" vertical="center" wrapText="1"/>
    </xf>
    <xf numFmtId="0" fontId="19" fillId="0" borderId="41" xfId="3" applyFont="1" applyBorder="1" applyAlignment="1">
      <alignment horizontal="left" vertical="center" wrapText="1"/>
    </xf>
    <xf numFmtId="0" fontId="17" fillId="0" borderId="40" xfId="3" applyFont="1" applyBorder="1"/>
    <xf numFmtId="0" fontId="17" fillId="0" borderId="41" xfId="3" applyFont="1" applyBorder="1"/>
    <xf numFmtId="0" fontId="3" fillId="0" borderId="20" xfId="3" applyFont="1" applyBorder="1" applyAlignment="1">
      <alignment horizontal="center" vertical="center" wrapText="1"/>
    </xf>
    <xf numFmtId="0" fontId="17" fillId="0" borderId="21" xfId="3" applyFont="1" applyBorder="1"/>
    <xf numFmtId="0" fontId="17" fillId="0" borderId="42" xfId="3" applyFont="1" applyBorder="1"/>
    <xf numFmtId="0" fontId="3" fillId="0" borderId="43" xfId="3" applyFont="1" applyBorder="1" applyAlignment="1">
      <alignment horizontal="center" vertical="center" wrapText="1"/>
    </xf>
    <xf numFmtId="0" fontId="17" fillId="0" borderId="44" xfId="3" applyFont="1" applyBorder="1"/>
    <xf numFmtId="0" fontId="17" fillId="0" borderId="45" xfId="3" applyFont="1" applyBorder="1"/>
    <xf numFmtId="0" fontId="17" fillId="0" borderId="28" xfId="3" applyFont="1" applyBorder="1"/>
    <xf numFmtId="0" fontId="17" fillId="0" borderId="6" xfId="3" applyFont="1" applyBorder="1"/>
    <xf numFmtId="0" fontId="3" fillId="0" borderId="19" xfId="3" applyFont="1" applyBorder="1" applyAlignment="1">
      <alignment horizontal="center" vertical="center" wrapText="1"/>
    </xf>
    <xf numFmtId="0" fontId="3" fillId="0" borderId="9" xfId="3" applyFont="1" applyBorder="1" applyAlignment="1">
      <alignment horizontal="center" vertical="center" wrapText="1"/>
    </xf>
    <xf numFmtId="0" fontId="17" fillId="0" borderId="9" xfId="3" applyFont="1" applyBorder="1"/>
    <xf numFmtId="0" fontId="17" fillId="0" borderId="26" xfId="3" applyFont="1" applyBorder="1"/>
    <xf numFmtId="0" fontId="3" fillId="2" borderId="25" xfId="3" applyFont="1" applyFill="1" applyBorder="1" applyAlignment="1">
      <alignment horizontal="left" vertical="center" wrapText="1"/>
    </xf>
    <xf numFmtId="0" fontId="17" fillId="0" borderId="7" xfId="3" applyFont="1" applyBorder="1"/>
    <xf numFmtId="9" fontId="6" fillId="2" borderId="1" xfId="3" applyNumberFormat="1" applyFont="1" applyFill="1" applyBorder="1" applyAlignment="1">
      <alignment horizontal="right" vertical="center" wrapText="1"/>
    </xf>
    <xf numFmtId="0" fontId="3" fillId="3" borderId="25" xfId="3" applyFont="1" applyFill="1" applyBorder="1" applyAlignment="1">
      <alignment horizontal="left" vertical="center" wrapText="1"/>
    </xf>
    <xf numFmtId="0" fontId="3" fillId="4" borderId="25" xfId="3" applyFont="1" applyFill="1" applyBorder="1" applyAlignment="1">
      <alignment horizontal="center" vertical="center" wrapText="1"/>
    </xf>
    <xf numFmtId="0" fontId="2" fillId="0" borderId="1" xfId="3" applyFont="1" applyBorder="1" applyAlignment="1">
      <alignment horizontal="center" vertical="center" wrapText="1"/>
    </xf>
    <xf numFmtId="0" fontId="20" fillId="12" borderId="25" xfId="3" applyFont="1" applyFill="1" applyBorder="1" applyAlignment="1">
      <alignment horizontal="justify" vertical="center" wrapText="1"/>
    </xf>
    <xf numFmtId="0" fontId="17" fillId="12" borderId="9" xfId="3" applyFont="1" applyFill="1" applyBorder="1" applyAlignment="1">
      <alignment horizontal="justify"/>
    </xf>
    <xf numFmtId="0" fontId="20" fillId="0" borderId="8" xfId="3" applyFont="1" applyBorder="1"/>
    <xf numFmtId="0" fontId="17" fillId="4" borderId="1" xfId="3" applyFont="1" applyFill="1" applyBorder="1" applyAlignment="1">
      <alignment horizontal="justify" vertical="center" wrapText="1"/>
    </xf>
    <xf numFmtId="0" fontId="41" fillId="4" borderId="1" xfId="3" applyFont="1" applyFill="1" applyBorder="1" applyAlignment="1">
      <alignment horizontal="left" vertical="center" wrapText="1"/>
    </xf>
    <xf numFmtId="0" fontId="42" fillId="0" borderId="9" xfId="3" applyFont="1" applyBorder="1"/>
    <xf numFmtId="0" fontId="42" fillId="0" borderId="10" xfId="3" applyFont="1" applyBorder="1"/>
    <xf numFmtId="0" fontId="2" fillId="12" borderId="14" xfId="3" applyFont="1" applyFill="1" applyAlignment="1">
      <alignment horizontal="left" vertical="center" wrapText="1"/>
    </xf>
    <xf numFmtId="0" fontId="2" fillId="0" borderId="14" xfId="3" applyFont="1" applyAlignment="1">
      <alignment horizontal="left" vertical="center" wrapText="1"/>
    </xf>
    <xf numFmtId="0" fontId="2" fillId="16" borderId="14" xfId="3" applyFont="1" applyFill="1" applyAlignment="1">
      <alignment vertical="center" wrapText="1"/>
    </xf>
    <xf numFmtId="0" fontId="17" fillId="17" borderId="1" xfId="3" applyFont="1" applyFill="1" applyBorder="1" applyAlignment="1">
      <alignment horizontal="justify" vertical="center" wrapText="1"/>
    </xf>
    <xf numFmtId="0" fontId="17" fillId="12" borderId="26" xfId="3" applyFont="1" applyFill="1" applyBorder="1" applyAlignment="1">
      <alignment horizontal="justify"/>
    </xf>
    <xf numFmtId="0" fontId="2" fillId="4" borderId="1" xfId="3" applyFont="1" applyFill="1" applyBorder="1" applyAlignment="1">
      <alignment horizontal="left" vertical="center" wrapText="1"/>
    </xf>
    <xf numFmtId="0" fontId="17" fillId="0" borderId="10" xfId="3" applyFont="1" applyBorder="1"/>
    <xf numFmtId="0" fontId="19" fillId="0" borderId="8" xfId="3" applyFont="1" applyBorder="1" applyAlignment="1">
      <alignment horizontal="center" vertical="center"/>
    </xf>
    <xf numFmtId="0" fontId="3" fillId="6" borderId="25" xfId="3" applyFont="1" applyFill="1" applyBorder="1" applyAlignment="1">
      <alignment horizontal="left" vertical="center" wrapText="1"/>
    </xf>
    <xf numFmtId="10" fontId="9" fillId="6" borderId="9" xfId="3" applyNumberFormat="1" applyFont="1" applyFill="1" applyBorder="1" applyAlignment="1">
      <alignment horizontal="right" vertical="center" wrapText="1"/>
    </xf>
    <xf numFmtId="9" fontId="6" fillId="6" borderId="26" xfId="3" applyNumberFormat="1" applyFont="1" applyFill="1" applyBorder="1" applyAlignment="1">
      <alignment vertical="center" wrapText="1"/>
    </xf>
    <xf numFmtId="0" fontId="19" fillId="7" borderId="25" xfId="3" applyFont="1" applyFill="1" applyBorder="1" applyAlignment="1">
      <alignment horizontal="left" vertical="center" wrapText="1"/>
    </xf>
    <xf numFmtId="9" fontId="20" fillId="7" borderId="9" xfId="3" applyNumberFormat="1" applyFont="1" applyFill="1" applyBorder="1" applyAlignment="1">
      <alignment vertical="center" wrapText="1"/>
    </xf>
    <xf numFmtId="9" fontId="19" fillId="7" borderId="26" xfId="3" applyNumberFormat="1" applyFont="1" applyFill="1" applyBorder="1" applyAlignment="1">
      <alignment vertical="center" wrapText="1"/>
    </xf>
    <xf numFmtId="9" fontId="2" fillId="12" borderId="14" xfId="3" applyNumberFormat="1" applyFont="1" applyFill="1" applyAlignment="1">
      <alignment horizontal="left" vertical="center" wrapText="1"/>
    </xf>
    <xf numFmtId="0" fontId="17" fillId="4" borderId="33" xfId="3" applyFont="1" applyFill="1" applyBorder="1" applyAlignment="1">
      <alignment horizontal="justify" vertical="center" wrapText="1"/>
    </xf>
    <xf numFmtId="0" fontId="17" fillId="4" borderId="11" xfId="3" applyFont="1" applyFill="1" applyBorder="1" applyAlignment="1">
      <alignment horizontal="justify" vertical="center" wrapText="1"/>
    </xf>
    <xf numFmtId="9" fontId="17" fillId="4" borderId="11" xfId="3" applyNumberFormat="1" applyFont="1" applyFill="1" applyBorder="1" applyAlignment="1">
      <alignment horizontal="center" vertical="center" wrapText="1"/>
    </xf>
    <xf numFmtId="0" fontId="20" fillId="4" borderId="11" xfId="3" applyFont="1" applyFill="1" applyBorder="1" applyAlignment="1">
      <alignment horizontal="justify" vertical="center" wrapText="1"/>
    </xf>
    <xf numFmtId="0" fontId="20" fillId="4" borderId="68" xfId="3" applyFont="1" applyFill="1" applyBorder="1" applyAlignment="1">
      <alignment horizontal="justify" vertical="center" wrapText="1"/>
    </xf>
    <xf numFmtId="0" fontId="17" fillId="4" borderId="69" xfId="3" applyFont="1" applyFill="1" applyBorder="1" applyAlignment="1">
      <alignment horizontal="justify" vertical="center" wrapText="1"/>
    </xf>
    <xf numFmtId="0" fontId="17" fillId="4" borderId="12" xfId="3" applyFont="1" applyFill="1" applyBorder="1" applyAlignment="1">
      <alignment horizontal="justify" vertical="center" wrapText="1"/>
    </xf>
    <xf numFmtId="9" fontId="17" fillId="4" borderId="12" xfId="3" applyNumberFormat="1" applyFont="1" applyFill="1" applyBorder="1" applyAlignment="1">
      <alignment horizontal="center" vertical="center" wrapText="1"/>
    </xf>
    <xf numFmtId="0" fontId="20" fillId="4" borderId="12" xfId="3" applyFont="1" applyFill="1" applyBorder="1" applyAlignment="1">
      <alignment horizontal="justify" vertical="center" wrapText="1"/>
    </xf>
    <xf numFmtId="0" fontId="20" fillId="4" borderId="70" xfId="3" applyFont="1" applyFill="1" applyBorder="1" applyAlignment="1">
      <alignment horizontal="justify" vertical="center" wrapText="1"/>
    </xf>
    <xf numFmtId="0" fontId="20" fillId="8" borderId="25" xfId="3" applyFont="1" applyFill="1" applyBorder="1" applyAlignment="1">
      <alignment horizontal="left" vertical="center" wrapText="1"/>
    </xf>
    <xf numFmtId="9" fontId="24" fillId="8" borderId="9" xfId="3" applyNumberFormat="1" applyFont="1" applyFill="1" applyBorder="1" applyAlignment="1">
      <alignment vertical="center" wrapText="1"/>
    </xf>
    <xf numFmtId="9" fontId="20" fillId="8" borderId="26" xfId="3" applyNumberFormat="1" applyFont="1" applyFill="1" applyBorder="1" applyAlignment="1">
      <alignment vertical="center" wrapText="1"/>
    </xf>
    <xf numFmtId="9" fontId="25" fillId="7" borderId="9" xfId="3" applyNumberFormat="1" applyFont="1" applyFill="1" applyBorder="1" applyAlignment="1">
      <alignment vertical="center" wrapText="1"/>
    </xf>
    <xf numFmtId="9" fontId="26" fillId="7" borderId="9" xfId="3" applyNumberFormat="1" applyFont="1" applyFill="1" applyBorder="1" applyAlignment="1">
      <alignment vertical="center" wrapText="1"/>
    </xf>
    <xf numFmtId="164" fontId="2" fillId="0" borderId="14" xfId="3" applyNumberFormat="1" applyFont="1" applyAlignment="1">
      <alignment vertical="center" wrapText="1"/>
    </xf>
    <xf numFmtId="0" fontId="20" fillId="4" borderId="25" xfId="3" applyFont="1" applyFill="1" applyBorder="1" applyAlignment="1">
      <alignment horizontal="left" vertical="center" wrapText="1"/>
    </xf>
    <xf numFmtId="9" fontId="17" fillId="4" borderId="8" xfId="3" applyNumberFormat="1" applyFont="1" applyFill="1" applyBorder="1" applyAlignment="1">
      <alignment horizontal="center" vertical="center" wrapText="1"/>
    </xf>
    <xf numFmtId="0" fontId="11" fillId="0" borderId="25" xfId="3" applyFont="1" applyBorder="1" applyAlignment="1">
      <alignment horizontal="center" vertical="center" wrapText="1"/>
    </xf>
    <xf numFmtId="0" fontId="11" fillId="0" borderId="8" xfId="3" applyFont="1" applyBorder="1" applyAlignment="1">
      <alignment horizontal="center" vertical="center" wrapText="1"/>
    </xf>
    <xf numFmtId="0" fontId="5" fillId="0" borderId="9" xfId="3" applyFont="1" applyBorder="1" applyAlignment="1">
      <alignment horizontal="justify"/>
    </xf>
    <xf numFmtId="0" fontId="5" fillId="0" borderId="10" xfId="3" applyFont="1" applyBorder="1" applyAlignment="1">
      <alignment horizontal="justify"/>
    </xf>
    <xf numFmtId="0" fontId="20" fillId="4" borderId="1" xfId="3" applyFont="1" applyFill="1" applyBorder="1" applyAlignment="1">
      <alignment horizontal="left" vertical="center" wrapText="1"/>
    </xf>
    <xf numFmtId="0" fontId="20" fillId="4" borderId="2" xfId="3" applyFont="1" applyFill="1" applyBorder="1" applyAlignment="1">
      <alignment horizontal="left" vertical="center" wrapText="1"/>
    </xf>
    <xf numFmtId="0" fontId="20" fillId="4" borderId="3" xfId="3" applyFont="1" applyFill="1" applyBorder="1" applyAlignment="1">
      <alignment horizontal="left" vertical="center" wrapText="1"/>
    </xf>
    <xf numFmtId="0" fontId="20" fillId="4" borderId="4" xfId="3" applyFont="1" applyFill="1" applyBorder="1" applyAlignment="1">
      <alignment horizontal="left" vertical="center" wrapText="1"/>
    </xf>
    <xf numFmtId="9" fontId="20" fillId="4" borderId="11" xfId="3" applyNumberFormat="1" applyFont="1" applyFill="1" applyBorder="1" applyAlignment="1">
      <alignment horizontal="center" vertical="center" wrapText="1"/>
    </xf>
    <xf numFmtId="0" fontId="20" fillId="4" borderId="13" xfId="3" applyFont="1" applyFill="1" applyBorder="1" applyAlignment="1">
      <alignment horizontal="left" vertical="center" wrapText="1"/>
    </xf>
    <xf numFmtId="0" fontId="20" fillId="4" borderId="14" xfId="3" applyFont="1" applyFill="1" applyBorder="1" applyAlignment="1">
      <alignment horizontal="left" vertical="center" wrapText="1"/>
    </xf>
    <xf numFmtId="0" fontId="20" fillId="4" borderId="15" xfId="3" applyFont="1" applyFill="1" applyBorder="1" applyAlignment="1">
      <alignment horizontal="left" vertical="center" wrapText="1"/>
    </xf>
    <xf numFmtId="0" fontId="17" fillId="0" borderId="12" xfId="3" applyFont="1" applyBorder="1"/>
    <xf numFmtId="0" fontId="17" fillId="0" borderId="5" xfId="3" applyFont="1" applyBorder="1" applyAlignment="1">
      <alignment horizontal="justify"/>
    </xf>
    <xf numFmtId="0" fontId="27" fillId="4" borderId="25" xfId="3" applyFont="1" applyFill="1" applyBorder="1" applyAlignment="1">
      <alignment horizontal="left" vertical="center" wrapText="1"/>
    </xf>
    <xf numFmtId="0" fontId="20" fillId="4" borderId="5" xfId="3" applyFont="1" applyFill="1" applyBorder="1" applyAlignment="1">
      <alignment horizontal="left" vertical="center" wrapText="1"/>
    </xf>
    <xf numFmtId="0" fontId="20" fillId="4" borderId="6" xfId="3" applyFont="1" applyFill="1" applyBorder="1" applyAlignment="1">
      <alignment horizontal="left" vertical="center" wrapText="1"/>
    </xf>
    <xf numFmtId="0" fontId="20" fillId="4" borderId="7" xfId="3" applyFont="1" applyFill="1" applyBorder="1" applyAlignment="1">
      <alignment horizontal="left" vertical="center" wrapText="1"/>
    </xf>
    <xf numFmtId="0" fontId="3" fillId="0" borderId="25" xfId="3" applyFont="1" applyBorder="1" applyAlignment="1">
      <alignment horizontal="center" vertical="center" wrapText="1"/>
    </xf>
    <xf numFmtId="0" fontId="3" fillId="4" borderId="1" xfId="3" applyFont="1" applyFill="1" applyBorder="1" applyAlignment="1">
      <alignment horizontal="center" vertical="center" wrapText="1"/>
    </xf>
    <xf numFmtId="10" fontId="2" fillId="12" borderId="14" xfId="3" applyNumberFormat="1" applyFont="1" applyFill="1" applyAlignment="1">
      <alignment vertical="center" wrapText="1"/>
    </xf>
    <xf numFmtId="10" fontId="2" fillId="0" borderId="14" xfId="3" applyNumberFormat="1" applyFont="1" applyAlignment="1">
      <alignment vertical="center" wrapText="1"/>
    </xf>
    <xf numFmtId="165" fontId="9" fillId="6" borderId="9" xfId="3" applyNumberFormat="1" applyFont="1" applyFill="1" applyBorder="1" applyAlignment="1">
      <alignment horizontal="right" vertical="center" wrapText="1"/>
    </xf>
    <xf numFmtId="9" fontId="13" fillId="6" borderId="26" xfId="3" applyNumberFormat="1" applyFont="1" applyFill="1" applyBorder="1" applyAlignment="1">
      <alignment horizontal="right" vertical="center" wrapText="1"/>
    </xf>
    <xf numFmtId="0" fontId="17" fillId="0" borderId="47" xfId="3" applyFont="1" applyBorder="1"/>
    <xf numFmtId="0" fontId="17" fillId="0" borderId="48" xfId="3" applyFont="1" applyBorder="1"/>
    <xf numFmtId="9" fontId="6" fillId="2" borderId="49" xfId="3" applyNumberFormat="1" applyFont="1" applyFill="1" applyBorder="1" applyAlignment="1">
      <alignment horizontal="right" vertical="center" wrapText="1"/>
    </xf>
    <xf numFmtId="165" fontId="2" fillId="0" borderId="14" xfId="3" applyNumberFormat="1" applyFont="1" applyAlignment="1">
      <alignment vertical="center" wrapText="1"/>
    </xf>
    <xf numFmtId="0" fontId="2" fillId="0" borderId="14" xfId="3" applyFont="1" applyAlignment="1">
      <alignment horizontal="center" vertical="center" wrapText="1"/>
    </xf>
    <xf numFmtId="0" fontId="2" fillId="0" borderId="14" xfId="3" applyFont="1" applyAlignment="1">
      <alignment horizontal="left" vertical="center" wrapText="1"/>
    </xf>
    <xf numFmtId="0" fontId="19" fillId="0" borderId="20" xfId="3" applyFont="1" applyBorder="1" applyAlignment="1">
      <alignment horizontal="left" vertical="center" wrapText="1"/>
    </xf>
    <xf numFmtId="0" fontId="17" fillId="0" borderId="22" xfId="3" applyFont="1" applyBorder="1"/>
    <xf numFmtId="0" fontId="17" fillId="0" borderId="50" xfId="3" applyFont="1" applyBorder="1"/>
    <xf numFmtId="0" fontId="17" fillId="0" borderId="37" xfId="3" applyFont="1" applyBorder="1"/>
    <xf numFmtId="0" fontId="17" fillId="0" borderId="38" xfId="3" applyFont="1" applyBorder="1"/>
    <xf numFmtId="0" fontId="19" fillId="0" borderId="67" xfId="3" applyFont="1" applyBorder="1" applyAlignment="1">
      <alignment horizontal="left" vertical="center" wrapText="1"/>
    </xf>
    <xf numFmtId="0" fontId="17" fillId="0" borderId="43" xfId="3" applyFont="1" applyBorder="1" applyAlignment="1">
      <alignment horizontal="left" vertical="top" wrapText="1"/>
    </xf>
    <xf numFmtId="0" fontId="17" fillId="0" borderId="34" xfId="3" applyFont="1" applyBorder="1"/>
    <xf numFmtId="0" fontId="17" fillId="0" borderId="13" xfId="3" applyFont="1" applyBorder="1"/>
    <xf numFmtId="0" fontId="17" fillId="0" borderId="24" xfId="3" applyFont="1" applyBorder="1"/>
    <xf numFmtId="0" fontId="17" fillId="0" borderId="35" xfId="3" applyFont="1" applyBorder="1"/>
    <xf numFmtId="0" fontId="17" fillId="0" borderId="36" xfId="3" applyFont="1" applyBorder="1"/>
    <xf numFmtId="0" fontId="20" fillId="0" borderId="14" xfId="3" applyFont="1"/>
    <xf numFmtId="0" fontId="18" fillId="0" borderId="14" xfId="3" applyFont="1" applyAlignment="1"/>
    <xf numFmtId="0" fontId="5" fillId="0" borderId="9" xfId="4" applyFont="1" applyBorder="1"/>
    <xf numFmtId="0" fontId="5" fillId="0" borderId="10" xfId="4" applyFont="1" applyBorder="1"/>
    <xf numFmtId="0" fontId="5" fillId="0" borderId="9" xfId="3" applyFont="1" applyBorder="1"/>
    <xf numFmtId="0" fontId="5" fillId="0" borderId="10" xfId="3" applyFont="1" applyBorder="1"/>
    <xf numFmtId="0" fontId="5" fillId="0" borderId="3" xfId="3" applyFont="1" applyBorder="1"/>
    <xf numFmtId="0" fontId="5" fillId="0" borderId="6" xfId="3" applyFont="1" applyBorder="1"/>
    <xf numFmtId="0" fontId="5" fillId="0" borderId="7" xfId="3" applyFont="1" applyBorder="1"/>
    <xf numFmtId="9" fontId="19" fillId="2" borderId="9" xfId="3" applyNumberFormat="1" applyFont="1" applyFill="1" applyBorder="1" applyAlignment="1">
      <alignment horizontal="right" vertical="center" wrapText="1"/>
    </xf>
    <xf numFmtId="0" fontId="20" fillId="0" borderId="14" xfId="3" applyFont="1" applyAlignment="1">
      <alignment vertical="center" wrapText="1"/>
    </xf>
    <xf numFmtId="10" fontId="20" fillId="0" borderId="14" xfId="5" applyNumberFormat="1" applyFont="1" applyFill="1" applyAlignment="1">
      <alignment vertical="center" wrapText="1"/>
    </xf>
    <xf numFmtId="0" fontId="20" fillId="0" borderId="14" xfId="3" applyFont="1" applyFill="1" applyAlignment="1">
      <alignment vertical="center" wrapText="1"/>
    </xf>
    <xf numFmtId="0" fontId="21" fillId="4" borderId="8" xfId="3" applyFont="1" applyFill="1" applyBorder="1" applyAlignment="1">
      <alignment horizontal="center" vertical="center" wrapText="1"/>
    </xf>
    <xf numFmtId="0" fontId="19" fillId="4" borderId="10" xfId="3" applyFont="1" applyFill="1" applyBorder="1" applyAlignment="1">
      <alignment horizontal="center" vertical="center" wrapText="1"/>
    </xf>
    <xf numFmtId="0" fontId="20" fillId="0" borderId="2" xfId="3" applyFont="1" applyBorder="1" applyAlignment="1">
      <alignment horizontal="center" vertical="center" wrapText="1"/>
    </xf>
    <xf numFmtId="166" fontId="20" fillId="0" borderId="14" xfId="3" applyNumberFormat="1" applyFont="1" applyFill="1" applyAlignment="1">
      <alignment vertical="center" wrapText="1"/>
    </xf>
    <xf numFmtId="0" fontId="5" fillId="0" borderId="9" xfId="3" applyFont="1" applyBorder="1" applyAlignment="1">
      <alignment horizontal="justify" vertical="center"/>
    </xf>
    <xf numFmtId="0" fontId="18" fillId="0" borderId="8" xfId="3" applyFont="1" applyBorder="1" applyAlignment="1">
      <alignment horizontal="center" vertical="center"/>
    </xf>
    <xf numFmtId="9" fontId="20" fillId="4" borderId="9" xfId="3" applyNumberFormat="1" applyFont="1" applyFill="1" applyBorder="1" applyAlignment="1">
      <alignment horizontal="center" vertical="center" wrapText="1"/>
    </xf>
    <xf numFmtId="0" fontId="20" fillId="0" borderId="19" xfId="3" applyFont="1" applyBorder="1" applyAlignment="1">
      <alignment horizontal="justify" vertical="center" wrapText="1"/>
    </xf>
    <xf numFmtId="0" fontId="5" fillId="0" borderId="19" xfId="3" applyFont="1" applyBorder="1" applyAlignment="1">
      <alignment horizontal="justify" vertical="center"/>
    </xf>
    <xf numFmtId="9" fontId="20" fillId="0" borderId="14" xfId="3" applyNumberFormat="1" applyFont="1" applyAlignment="1">
      <alignment vertical="center" wrapText="1"/>
    </xf>
    <xf numFmtId="10" fontId="45" fillId="6" borderId="6" xfId="3" applyNumberFormat="1" applyFont="1" applyFill="1" applyBorder="1" applyAlignment="1">
      <alignment horizontal="right" vertical="center" wrapText="1"/>
    </xf>
    <xf numFmtId="10" fontId="46" fillId="0" borderId="6" xfId="3" applyNumberFormat="1" applyFont="1" applyBorder="1"/>
    <xf numFmtId="9" fontId="20" fillId="7" borderId="3" xfId="3" applyNumberFormat="1" applyFont="1" applyFill="1" applyBorder="1" applyAlignment="1">
      <alignment vertical="center" wrapText="1"/>
    </xf>
    <xf numFmtId="9" fontId="20" fillId="4" borderId="19" xfId="3" applyNumberFormat="1" applyFont="1" applyFill="1" applyBorder="1" applyAlignment="1">
      <alignment horizontal="center" vertical="center" wrapText="1"/>
    </xf>
    <xf numFmtId="0" fontId="20" fillId="0" borderId="19" xfId="3" applyFont="1" applyFill="1" applyBorder="1" applyAlignment="1">
      <alignment horizontal="justify" vertical="center" wrapText="1"/>
    </xf>
    <xf numFmtId="9" fontId="24" fillId="8" borderId="6" xfId="3" applyNumberFormat="1" applyFont="1" applyFill="1" applyBorder="1" applyAlignment="1">
      <alignment vertical="center" wrapText="1"/>
    </xf>
    <xf numFmtId="164" fontId="20" fillId="0" borderId="14" xfId="3" applyNumberFormat="1" applyFont="1" applyAlignment="1">
      <alignment vertical="center" wrapText="1"/>
    </xf>
    <xf numFmtId="9" fontId="20" fillId="0" borderId="14" xfId="5" applyFont="1" applyAlignment="1">
      <alignment vertical="center" wrapText="1"/>
    </xf>
    <xf numFmtId="0" fontId="5" fillId="0" borderId="10" xfId="3" applyFont="1" applyBorder="1" applyAlignment="1">
      <alignment horizontal="justify" vertical="center"/>
    </xf>
    <xf numFmtId="0" fontId="18" fillId="0" borderId="14" xfId="3" applyFont="1" applyAlignment="1">
      <alignment horizontal="justify" vertical="center"/>
    </xf>
    <xf numFmtId="9" fontId="20" fillId="0" borderId="11" xfId="3" applyNumberFormat="1" applyFont="1" applyFill="1" applyBorder="1" applyAlignment="1">
      <alignment horizontal="center" vertical="center" wrapText="1"/>
    </xf>
    <xf numFmtId="0" fontId="20" fillId="0" borderId="2" xfId="3" applyFont="1" applyFill="1" applyBorder="1" applyAlignment="1">
      <alignment horizontal="justify" vertical="center" wrapText="1"/>
    </xf>
    <xf numFmtId="0" fontId="20" fillId="0" borderId="3" xfId="3" applyFont="1" applyFill="1" applyBorder="1" applyAlignment="1">
      <alignment horizontal="justify" vertical="center" wrapText="1"/>
    </xf>
    <xf numFmtId="0" fontId="5" fillId="0" borderId="9" xfId="3" applyFont="1" applyBorder="1" applyAlignment="1">
      <alignment horizontal="left"/>
    </xf>
    <xf numFmtId="0" fontId="5" fillId="0" borderId="10" xfId="3" applyFont="1" applyBorder="1" applyAlignment="1">
      <alignment horizontal="left"/>
    </xf>
    <xf numFmtId="9" fontId="20" fillId="0" borderId="12" xfId="3" applyNumberFormat="1" applyFont="1" applyFill="1" applyBorder="1" applyAlignment="1">
      <alignment horizontal="center" vertical="center" wrapText="1"/>
    </xf>
    <xf numFmtId="0" fontId="20" fillId="0" borderId="5" xfId="3" applyFont="1" applyFill="1" applyBorder="1" applyAlignment="1">
      <alignment horizontal="justify" vertical="center" wrapText="1"/>
    </xf>
    <xf numFmtId="0" fontId="20" fillId="0" borderId="6" xfId="3" applyFont="1" applyFill="1" applyBorder="1" applyAlignment="1">
      <alignment horizontal="justify" vertical="center" wrapText="1"/>
    </xf>
    <xf numFmtId="9" fontId="5" fillId="0" borderId="9" xfId="3" applyNumberFormat="1" applyFont="1" applyBorder="1"/>
    <xf numFmtId="9" fontId="5" fillId="0" borderId="10" xfId="3" applyNumberFormat="1" applyFont="1" applyBorder="1"/>
    <xf numFmtId="10" fontId="20" fillId="0" borderId="14" xfId="3" applyNumberFormat="1" applyFont="1" applyAlignment="1">
      <alignment vertical="center" wrapText="1"/>
    </xf>
    <xf numFmtId="165" fontId="23" fillId="6" borderId="9" xfId="3" applyNumberFormat="1" applyFont="1" applyFill="1" applyBorder="1" applyAlignment="1">
      <alignment horizontal="right" vertical="center" wrapText="1"/>
    </xf>
    <xf numFmtId="0" fontId="5" fillId="0" borderId="13" xfId="3" applyFont="1" applyBorder="1"/>
    <xf numFmtId="0" fontId="18" fillId="0" borderId="14" xfId="3" applyFont="1"/>
    <xf numFmtId="0" fontId="5" fillId="0" borderId="6" xfId="4" applyFont="1" applyBorder="1"/>
    <xf numFmtId="0" fontId="5" fillId="0" borderId="7" xfId="4" applyFont="1" applyBorder="1"/>
    <xf numFmtId="0" fontId="18" fillId="0" borderId="14" xfId="3" applyFont="1" applyBorder="1" applyAlignment="1"/>
    <xf numFmtId="0" fontId="18" fillId="0" borderId="24" xfId="3" applyFont="1" applyBorder="1" applyAlignment="1"/>
    <xf numFmtId="0" fontId="18" fillId="0" borderId="37" xfId="3" applyFont="1" applyBorder="1" applyAlignment="1"/>
    <xf numFmtId="0" fontId="18" fillId="0" borderId="38" xfId="3" applyFont="1" applyBorder="1" applyAlignment="1"/>
    <xf numFmtId="0" fontId="19" fillId="0" borderId="39" xfId="4" applyFont="1" applyBorder="1" applyAlignment="1">
      <alignment horizontal="left" vertical="center" wrapText="1"/>
    </xf>
    <xf numFmtId="0" fontId="5" fillId="0" borderId="40" xfId="4" applyFont="1" applyBorder="1"/>
    <xf numFmtId="0" fontId="5" fillId="0" borderId="41" xfId="4" applyFont="1" applyBorder="1"/>
    <xf numFmtId="0" fontId="5" fillId="0" borderId="40" xfId="3" applyFont="1" applyBorder="1"/>
    <xf numFmtId="0" fontId="5" fillId="0" borderId="41" xfId="3" applyFont="1" applyBorder="1"/>
    <xf numFmtId="0" fontId="5" fillId="0" borderId="21" xfId="3" applyFont="1" applyBorder="1"/>
    <xf numFmtId="0" fontId="5" fillId="0" borderId="42" xfId="3" applyFont="1" applyBorder="1"/>
    <xf numFmtId="0" fontId="5" fillId="0" borderId="44" xfId="3" applyFont="1" applyBorder="1"/>
    <xf numFmtId="0" fontId="5" fillId="0" borderId="45" xfId="3" applyFont="1" applyBorder="1"/>
    <xf numFmtId="0" fontId="5" fillId="0" borderId="28" xfId="3" applyFont="1" applyBorder="1"/>
    <xf numFmtId="0" fontId="5" fillId="0" borderId="26" xfId="3" applyFont="1" applyBorder="1"/>
    <xf numFmtId="0" fontId="19" fillId="2" borderId="25" xfId="3" applyFont="1" applyFill="1" applyBorder="1" applyAlignment="1">
      <alignment horizontal="left" vertical="center" wrapText="1"/>
    </xf>
    <xf numFmtId="0" fontId="19" fillId="3" borderId="25" xfId="3" applyFont="1" applyFill="1" applyBorder="1" applyAlignment="1">
      <alignment horizontal="left" vertical="center" wrapText="1"/>
    </xf>
    <xf numFmtId="0" fontId="19" fillId="4" borderId="25" xfId="3" applyFont="1" applyFill="1" applyBorder="1" applyAlignment="1">
      <alignment horizontal="center" vertical="center" wrapText="1"/>
    </xf>
    <xf numFmtId="0" fontId="5" fillId="0" borderId="29" xfId="3" applyFont="1" applyBorder="1"/>
    <xf numFmtId="0" fontId="5" fillId="0" borderId="55" xfId="3" applyFont="1" applyBorder="1" applyAlignment="1">
      <alignment horizontal="justify" vertical="center"/>
    </xf>
    <xf numFmtId="0" fontId="19" fillId="6" borderId="25" xfId="3" applyFont="1" applyFill="1" applyBorder="1" applyAlignment="1">
      <alignment horizontal="left" vertical="center" wrapText="1"/>
    </xf>
    <xf numFmtId="9" fontId="19" fillId="6" borderId="31" xfId="5" applyNumberFormat="1" applyFont="1" applyFill="1" applyBorder="1" applyAlignment="1">
      <alignment vertical="center" wrapText="1"/>
    </xf>
    <xf numFmtId="0" fontId="19" fillId="7" borderId="27" xfId="3" applyFont="1" applyFill="1" applyBorder="1" applyAlignment="1">
      <alignment horizontal="left" vertical="center" wrapText="1"/>
    </xf>
    <xf numFmtId="9" fontId="19" fillId="7" borderId="29" xfId="3" applyNumberFormat="1" applyFont="1" applyFill="1" applyBorder="1" applyAlignment="1">
      <alignment vertical="center" wrapText="1"/>
    </xf>
    <xf numFmtId="0" fontId="20" fillId="4" borderId="54" xfId="3" applyFont="1" applyFill="1" applyBorder="1" applyAlignment="1">
      <alignment horizontal="justify" vertical="center" wrapText="1"/>
    </xf>
    <xf numFmtId="0" fontId="20" fillId="0" borderId="55" xfId="3" applyFont="1" applyFill="1" applyBorder="1" applyAlignment="1">
      <alignment horizontal="justify" vertical="center" wrapText="1"/>
    </xf>
    <xf numFmtId="0" fontId="20" fillId="8" borderId="28" xfId="3" applyFont="1" applyFill="1" applyBorder="1" applyAlignment="1">
      <alignment horizontal="left" vertical="center" wrapText="1"/>
    </xf>
    <xf numFmtId="9" fontId="20" fillId="8" borderId="31" xfId="3" applyNumberFormat="1" applyFont="1" applyFill="1" applyBorder="1" applyAlignment="1">
      <alignment vertical="center" wrapText="1"/>
    </xf>
    <xf numFmtId="0" fontId="5" fillId="0" borderId="26" xfId="3" applyFont="1" applyBorder="1" applyAlignment="1">
      <alignment horizontal="justify"/>
    </xf>
    <xf numFmtId="0" fontId="5" fillId="0" borderId="26" xfId="3" applyFont="1" applyBorder="1" applyAlignment="1">
      <alignment horizontal="justify" vertical="center"/>
    </xf>
    <xf numFmtId="0" fontId="20" fillId="0" borderId="29" xfId="3" applyFont="1" applyFill="1" applyBorder="1" applyAlignment="1">
      <alignment horizontal="justify" vertical="center" wrapText="1"/>
    </xf>
    <xf numFmtId="0" fontId="20" fillId="0" borderId="31" xfId="3" applyFont="1" applyFill="1" applyBorder="1" applyAlignment="1">
      <alignment horizontal="justify" vertical="center" wrapText="1"/>
    </xf>
    <xf numFmtId="9" fontId="20" fillId="6" borderId="26" xfId="3" applyNumberFormat="1" applyFont="1" applyFill="1" applyBorder="1" applyAlignment="1">
      <alignment horizontal="right" vertical="center" wrapText="1"/>
    </xf>
    <xf numFmtId="0" fontId="5" fillId="0" borderId="47" xfId="3" applyFont="1" applyBorder="1"/>
    <xf numFmtId="0" fontId="27" fillId="4" borderId="39" xfId="3" applyFont="1" applyFill="1" applyBorder="1" applyAlignment="1">
      <alignment horizontal="justify" vertical="top" wrapText="1"/>
    </xf>
    <xf numFmtId="0" fontId="27" fillId="4" borderId="40" xfId="3" applyFont="1" applyFill="1" applyBorder="1" applyAlignment="1">
      <alignment horizontal="justify" vertical="top" wrapText="1"/>
    </xf>
    <xf numFmtId="0" fontId="27" fillId="4" borderId="41" xfId="3" applyFont="1" applyFill="1" applyBorder="1" applyAlignment="1">
      <alignment horizontal="justify" vertical="top" wrapText="1"/>
    </xf>
    <xf numFmtId="0" fontId="20" fillId="4" borderId="39" xfId="3" applyFont="1" applyFill="1" applyBorder="1" applyAlignment="1">
      <alignment horizontal="left" vertical="top" wrapText="1"/>
    </xf>
    <xf numFmtId="0" fontId="5" fillId="0" borderId="22" xfId="3" applyFont="1" applyBorder="1"/>
    <xf numFmtId="0" fontId="5" fillId="0" borderId="50" xfId="3" applyFont="1" applyBorder="1"/>
    <xf numFmtId="0" fontId="5" fillId="0" borderId="37" xfId="3" applyFont="1" applyBorder="1"/>
    <xf numFmtId="0" fontId="5" fillId="0" borderId="38" xfId="3" applyFont="1" applyBorder="1"/>
    <xf numFmtId="0" fontId="5" fillId="0" borderId="34" xfId="3" applyFont="1" applyBorder="1"/>
    <xf numFmtId="0" fontId="5" fillId="0" borderId="24" xfId="3" applyFont="1" applyBorder="1"/>
    <xf numFmtId="0" fontId="5" fillId="0" borderId="35" xfId="3" applyFont="1" applyBorder="1"/>
    <xf numFmtId="0" fontId="5" fillId="0" borderId="36" xfId="3" applyFont="1" applyBorder="1"/>
    <xf numFmtId="0" fontId="18" fillId="12" borderId="14" xfId="3" applyFont="1" applyFill="1" applyAlignment="1"/>
    <xf numFmtId="0" fontId="20" fillId="12" borderId="14" xfId="3" applyFont="1" applyFill="1" applyAlignment="1">
      <alignment vertical="center" wrapText="1"/>
    </xf>
    <xf numFmtId="10" fontId="20" fillId="12" borderId="14" xfId="5" applyNumberFormat="1" applyFont="1" applyFill="1" applyAlignment="1">
      <alignment vertical="center" wrapText="1"/>
    </xf>
    <xf numFmtId="9" fontId="20" fillId="12" borderId="14" xfId="3" applyNumberFormat="1" applyFont="1" applyFill="1" applyAlignment="1">
      <alignment horizontal="left" vertical="center" wrapText="1"/>
    </xf>
    <xf numFmtId="10" fontId="20" fillId="12" borderId="14" xfId="3" applyNumberFormat="1" applyFont="1" applyFill="1" applyAlignment="1">
      <alignment vertical="center" wrapText="1"/>
    </xf>
    <xf numFmtId="0" fontId="18" fillId="12" borderId="14" xfId="3" applyFont="1" applyFill="1" applyAlignment="1">
      <alignment horizontal="justify" vertical="center"/>
    </xf>
    <xf numFmtId="0" fontId="20" fillId="12" borderId="14" xfId="2" applyFont="1" applyFill="1" applyAlignment="1"/>
    <xf numFmtId="0" fontId="20" fillId="12" borderId="14" xfId="2" applyFont="1" applyFill="1" applyAlignment="1">
      <alignment vertical="center" wrapText="1"/>
    </xf>
    <xf numFmtId="9" fontId="20" fillId="12" borderId="14" xfId="2" applyNumberFormat="1" applyFont="1" applyFill="1" applyAlignment="1">
      <alignment horizontal="left" vertical="center" wrapText="1"/>
    </xf>
    <xf numFmtId="10" fontId="20" fillId="12" borderId="14" xfId="2" applyNumberFormat="1" applyFont="1" applyFill="1" applyAlignment="1">
      <alignment vertical="center" wrapText="1"/>
    </xf>
    <xf numFmtId="0" fontId="18" fillId="0" borderId="14" xfId="4" applyFont="1" applyAlignment="1"/>
    <xf numFmtId="0" fontId="18" fillId="0" borderId="14" xfId="4" applyFont="1"/>
    <xf numFmtId="0" fontId="2" fillId="0" borderId="14" xfId="4" applyFont="1" applyAlignment="1">
      <alignment vertical="center" wrapText="1"/>
    </xf>
    <xf numFmtId="165" fontId="9" fillId="6" borderId="9" xfId="4" applyNumberFormat="1" applyFont="1" applyFill="1" applyBorder="1" applyAlignment="1">
      <alignment horizontal="right" vertical="center" wrapText="1"/>
    </xf>
    <xf numFmtId="0" fontId="20" fillId="0" borderId="14" xfId="4" applyFont="1" applyAlignment="1">
      <alignment vertical="center" wrapText="1"/>
    </xf>
    <xf numFmtId="10" fontId="20" fillId="0" borderId="14" xfId="4" applyNumberFormat="1" applyFont="1" applyAlignment="1">
      <alignment vertical="center" wrapText="1"/>
    </xf>
    <xf numFmtId="9" fontId="24" fillId="8" borderId="9" xfId="4" applyNumberFormat="1" applyFont="1" applyFill="1" applyBorder="1" applyAlignment="1">
      <alignment vertical="center" wrapText="1"/>
    </xf>
    <xf numFmtId="9" fontId="2" fillId="0" borderId="14" xfId="5" applyFont="1" applyAlignment="1">
      <alignment vertical="center" wrapText="1"/>
    </xf>
    <xf numFmtId="0" fontId="27" fillId="4" borderId="1" xfId="4" applyFont="1" applyFill="1" applyBorder="1" applyAlignment="1">
      <alignment horizontal="justify" vertical="center" wrapText="1"/>
    </xf>
    <xf numFmtId="9" fontId="20" fillId="4" borderId="1" xfId="4" applyNumberFormat="1" applyFont="1" applyFill="1" applyBorder="1" applyAlignment="1">
      <alignment horizontal="center" vertical="center" wrapText="1"/>
    </xf>
    <xf numFmtId="0" fontId="20" fillId="4" borderId="1" xfId="4" applyFont="1" applyFill="1" applyBorder="1" applyAlignment="1">
      <alignment horizontal="justify" vertical="center" wrapText="1"/>
    </xf>
    <xf numFmtId="0" fontId="3" fillId="4" borderId="1" xfId="4" applyFont="1" applyFill="1" applyBorder="1" applyAlignment="1">
      <alignment horizontal="center" vertical="center" wrapText="1"/>
    </xf>
    <xf numFmtId="0" fontId="3" fillId="0" borderId="1" xfId="4" applyFont="1" applyBorder="1" applyAlignment="1">
      <alignment horizontal="center" vertical="center" wrapText="1"/>
    </xf>
    <xf numFmtId="10" fontId="2" fillId="0" borderId="14" xfId="5" applyNumberFormat="1" applyFont="1" applyAlignment="1">
      <alignment vertical="center" wrapText="1"/>
    </xf>
    <xf numFmtId="0" fontId="5" fillId="0" borderId="7" xfId="4" applyFont="1" applyBorder="1" applyAlignment="1">
      <alignment horizontal="justify" vertical="center"/>
    </xf>
    <xf numFmtId="0" fontId="5" fillId="0" borderId="6" xfId="4" applyFont="1" applyBorder="1" applyAlignment="1">
      <alignment horizontal="justify" vertical="center"/>
    </xf>
    <xf numFmtId="0" fontId="20" fillId="4" borderId="5" xfId="4" applyFont="1" applyFill="1" applyBorder="1" applyAlignment="1">
      <alignment horizontal="justify" vertical="center" wrapText="1"/>
    </xf>
    <xf numFmtId="0" fontId="5" fillId="0" borderId="10" xfId="4" applyFont="1" applyBorder="1" applyAlignment="1">
      <alignment horizontal="justify" vertical="center"/>
    </xf>
    <xf numFmtId="0" fontId="5" fillId="0" borderId="9" xfId="4" applyFont="1" applyBorder="1" applyAlignment="1">
      <alignment horizontal="justify" vertical="center"/>
    </xf>
    <xf numFmtId="0" fontId="20" fillId="4" borderId="19" xfId="4" applyFont="1" applyFill="1" applyBorder="1" applyAlignment="1">
      <alignment horizontal="justify" vertical="center" wrapText="1"/>
    </xf>
    <xf numFmtId="0" fontId="20" fillId="4" borderId="1" xfId="4" applyFont="1" applyFill="1" applyBorder="1" applyAlignment="1">
      <alignment horizontal="left" vertical="center" wrapText="1"/>
    </xf>
    <xf numFmtId="9" fontId="2" fillId="0" borderId="14" xfId="4" applyNumberFormat="1" applyFont="1" applyAlignment="1">
      <alignment vertical="center" wrapText="1"/>
    </xf>
    <xf numFmtId="0" fontId="20" fillId="4" borderId="4" xfId="4" applyFont="1" applyFill="1" applyBorder="1" applyAlignment="1">
      <alignment horizontal="justify" vertical="center" wrapText="1"/>
    </xf>
    <xf numFmtId="0" fontId="20" fillId="4" borderId="3" xfId="4" applyFont="1" applyFill="1" applyBorder="1" applyAlignment="1">
      <alignment horizontal="justify" vertical="center" wrapText="1"/>
    </xf>
    <xf numFmtId="0" fontId="20" fillId="4" borderId="2" xfId="4" applyFont="1" applyFill="1" applyBorder="1" applyAlignment="1">
      <alignment horizontal="justify" vertical="center" wrapText="1"/>
    </xf>
    <xf numFmtId="0" fontId="11" fillId="0" borderId="8" xfId="4" applyFont="1" applyBorder="1" applyAlignment="1">
      <alignment horizontal="center" vertical="center" wrapText="1"/>
    </xf>
    <xf numFmtId="10" fontId="20" fillId="0" borderId="14" xfId="5" applyNumberFormat="1" applyFont="1" applyAlignment="1">
      <alignment vertical="center" wrapText="1"/>
    </xf>
    <xf numFmtId="9" fontId="20" fillId="0" borderId="8" xfId="4" applyNumberFormat="1" applyFont="1" applyFill="1" applyBorder="1" applyAlignment="1">
      <alignment horizontal="center" vertical="center" wrapText="1"/>
    </xf>
    <xf numFmtId="0" fontId="5" fillId="0" borderId="10" xfId="4" applyFont="1" applyFill="1" applyBorder="1"/>
    <xf numFmtId="0" fontId="5" fillId="0" borderId="9" xfId="4" applyFont="1" applyFill="1" applyBorder="1"/>
    <xf numFmtId="0" fontId="20" fillId="0" borderId="1" xfId="4" applyFont="1" applyFill="1" applyBorder="1" applyAlignment="1">
      <alignment horizontal="left" vertical="center" wrapText="1"/>
    </xf>
    <xf numFmtId="9" fontId="20" fillId="7" borderId="9" xfId="4" applyNumberFormat="1" applyFont="1" applyFill="1" applyBorder="1" applyAlignment="1">
      <alignment vertical="center" wrapText="1"/>
    </xf>
    <xf numFmtId="9" fontId="26" fillId="7" borderId="9" xfId="4" applyNumberFormat="1" applyFont="1" applyFill="1" applyBorder="1" applyAlignment="1">
      <alignment vertical="center" wrapText="1"/>
    </xf>
    <xf numFmtId="9" fontId="25" fillId="7" borderId="9" xfId="4" applyNumberFormat="1" applyFont="1" applyFill="1" applyBorder="1" applyAlignment="1">
      <alignment vertical="center" wrapText="1"/>
    </xf>
    <xf numFmtId="9" fontId="20" fillId="4" borderId="8" xfId="4" applyNumberFormat="1" applyFont="1" applyFill="1" applyBorder="1" applyAlignment="1">
      <alignment horizontal="center" vertical="center" wrapText="1"/>
    </xf>
    <xf numFmtId="9" fontId="24" fillId="8" borderId="6" xfId="4" applyNumberFormat="1" applyFont="1" applyFill="1" applyBorder="1" applyAlignment="1">
      <alignment vertical="center" wrapText="1"/>
    </xf>
    <xf numFmtId="9" fontId="20" fillId="7" borderId="3" xfId="4" applyNumberFormat="1" applyFont="1" applyFill="1" applyBorder="1" applyAlignment="1">
      <alignment vertical="center" wrapText="1"/>
    </xf>
    <xf numFmtId="0" fontId="5" fillId="0" borderId="3" xfId="4" applyFont="1" applyBorder="1"/>
    <xf numFmtId="9" fontId="6" fillId="2" borderId="1" xfId="4" applyNumberFormat="1" applyFont="1" applyFill="1" applyBorder="1" applyAlignment="1">
      <alignment horizontal="right" vertical="center" wrapText="1"/>
    </xf>
    <xf numFmtId="0" fontId="46" fillId="0" borderId="9" xfId="4" applyFont="1" applyBorder="1"/>
    <xf numFmtId="9" fontId="20" fillId="4" borderId="10" xfId="4" applyNumberFormat="1" applyFont="1" applyFill="1" applyBorder="1" applyAlignment="1">
      <alignment horizontal="center" vertical="center" wrapText="1"/>
    </xf>
    <xf numFmtId="0" fontId="2" fillId="0" borderId="1" xfId="4" applyFont="1" applyBorder="1" applyAlignment="1">
      <alignment horizontal="center" vertical="center" wrapText="1"/>
    </xf>
    <xf numFmtId="0" fontId="3" fillId="4" borderId="10" xfId="4" applyFont="1" applyFill="1" applyBorder="1" applyAlignment="1">
      <alignment horizontal="center" vertical="center" wrapText="1"/>
    </xf>
    <xf numFmtId="0" fontId="8" fillId="4" borderId="8" xfId="4" applyFont="1" applyFill="1" applyBorder="1" applyAlignment="1">
      <alignment horizontal="center" vertical="center" wrapText="1"/>
    </xf>
    <xf numFmtId="0" fontId="3" fillId="0" borderId="9"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2" xfId="4" applyFont="1" applyBorder="1" applyAlignment="1">
      <alignment horizontal="center" vertical="center" wrapText="1"/>
    </xf>
    <xf numFmtId="0" fontId="19" fillId="0" borderId="41" xfId="4" applyFont="1" applyBorder="1" applyAlignment="1">
      <alignment horizontal="left" vertical="center" wrapText="1"/>
    </xf>
    <xf numFmtId="0" fontId="19" fillId="0" borderId="40" xfId="4" applyFont="1" applyBorder="1" applyAlignment="1">
      <alignment horizontal="left" vertical="center" wrapText="1"/>
    </xf>
    <xf numFmtId="0" fontId="18" fillId="0" borderId="38" xfId="4" applyFont="1" applyBorder="1" applyAlignment="1"/>
    <xf numFmtId="0" fontId="18" fillId="0" borderId="37" xfId="4" applyFont="1" applyBorder="1" applyAlignment="1"/>
    <xf numFmtId="0" fontId="2" fillId="0" borderId="50" xfId="4" applyFont="1" applyBorder="1" applyAlignment="1">
      <alignment horizontal="center" vertical="center" wrapText="1"/>
    </xf>
    <xf numFmtId="0" fontId="18" fillId="0" borderId="24" xfId="4" applyFont="1" applyBorder="1" applyAlignment="1"/>
    <xf numFmtId="0" fontId="18" fillId="0" borderId="14" xfId="4" applyFont="1" applyBorder="1" applyAlignment="1"/>
    <xf numFmtId="0" fontId="3" fillId="0" borderId="23" xfId="4" applyFont="1" applyBorder="1" applyAlignment="1">
      <alignment horizontal="center" vertical="center" wrapText="1"/>
    </xf>
    <xf numFmtId="0" fontId="4" fillId="0" borderId="23"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14" xfId="4" applyFont="1" applyBorder="1" applyAlignment="1">
      <alignment horizontal="center" vertical="center" wrapText="1"/>
    </xf>
    <xf numFmtId="0" fontId="2" fillId="0" borderId="23" xfId="4" applyFont="1" applyBorder="1" applyAlignment="1">
      <alignment horizontal="center" vertical="center" wrapText="1"/>
    </xf>
    <xf numFmtId="0" fontId="2" fillId="0" borderId="22" xfId="4" applyFont="1" applyBorder="1" applyAlignment="1">
      <alignment horizontal="center" vertical="center" wrapText="1"/>
    </xf>
    <xf numFmtId="0" fontId="2" fillId="0" borderId="21" xfId="4" applyFont="1" applyBorder="1" applyAlignment="1">
      <alignment horizontal="center" vertical="center" wrapText="1"/>
    </xf>
    <xf numFmtId="0" fontId="2" fillId="0" borderId="20" xfId="4" applyFont="1" applyBorder="1" applyAlignment="1">
      <alignment horizontal="center" vertical="center" wrapText="1"/>
    </xf>
    <xf numFmtId="0" fontId="5" fillId="0" borderId="14" xfId="4" applyFont="1" applyBorder="1"/>
    <xf numFmtId="0" fontId="3" fillId="0" borderId="20" xfId="4" applyFont="1" applyBorder="1" applyAlignment="1">
      <alignment horizontal="center" vertical="center" wrapText="1"/>
    </xf>
    <xf numFmtId="0" fontId="5" fillId="0" borderId="21" xfId="4" applyFont="1" applyBorder="1"/>
    <xf numFmtId="0" fontId="5" fillId="0" borderId="42" xfId="4" applyFont="1" applyBorder="1"/>
    <xf numFmtId="0" fontId="3" fillId="0" borderId="43" xfId="4" applyFont="1" applyBorder="1" applyAlignment="1">
      <alignment horizontal="center" vertical="center" wrapText="1"/>
    </xf>
    <xf numFmtId="0" fontId="5" fillId="0" borderId="44" xfId="4" applyFont="1" applyBorder="1"/>
    <xf numFmtId="0" fontId="5" fillId="0" borderId="45" xfId="4" applyFont="1" applyBorder="1"/>
    <xf numFmtId="0" fontId="5" fillId="0" borderId="28" xfId="4" applyFont="1" applyBorder="1"/>
    <xf numFmtId="0" fontId="5" fillId="0" borderId="26" xfId="4" applyFont="1" applyBorder="1"/>
    <xf numFmtId="0" fontId="3" fillId="2" borderId="25" xfId="4" applyFont="1" applyFill="1" applyBorder="1" applyAlignment="1">
      <alignment horizontal="left" vertical="center" wrapText="1"/>
    </xf>
    <xf numFmtId="0" fontId="3" fillId="3" borderId="25" xfId="4" applyFont="1" applyFill="1" applyBorder="1" applyAlignment="1">
      <alignment horizontal="left" vertical="center" wrapText="1"/>
    </xf>
    <xf numFmtId="0" fontId="3" fillId="4" borderId="25" xfId="4" applyFont="1" applyFill="1" applyBorder="1" applyAlignment="1">
      <alignment horizontal="center" vertical="center" wrapText="1"/>
    </xf>
    <xf numFmtId="0" fontId="20" fillId="0" borderId="25" xfId="4" applyFont="1" applyBorder="1" applyAlignment="1">
      <alignment horizontal="justify" vertical="center" wrapText="1"/>
    </xf>
    <xf numFmtId="0" fontId="3" fillId="6" borderId="25" xfId="4" applyFont="1" applyFill="1" applyBorder="1" applyAlignment="1">
      <alignment horizontal="left" vertical="center" wrapText="1"/>
    </xf>
    <xf numFmtId="9" fontId="6" fillId="6" borderId="26" xfId="4" applyNumberFormat="1" applyFont="1" applyFill="1" applyBorder="1" applyAlignment="1">
      <alignment vertical="center" wrapText="1"/>
    </xf>
    <xf numFmtId="0" fontId="19" fillId="7" borderId="25" xfId="4" applyFont="1" applyFill="1" applyBorder="1" applyAlignment="1">
      <alignment horizontal="left" vertical="center" wrapText="1"/>
    </xf>
    <xf numFmtId="9" fontId="19" fillId="7" borderId="29" xfId="4" applyNumberFormat="1" applyFont="1" applyFill="1" applyBorder="1" applyAlignment="1">
      <alignment vertical="center" wrapText="1"/>
    </xf>
    <xf numFmtId="0" fontId="20" fillId="4" borderId="25" xfId="4" applyFont="1" applyFill="1" applyBorder="1" applyAlignment="1">
      <alignment horizontal="justify" vertical="center" wrapText="1"/>
    </xf>
    <xf numFmtId="0" fontId="20" fillId="8" borderId="25" xfId="4" applyFont="1" applyFill="1" applyBorder="1" applyAlignment="1">
      <alignment horizontal="left" vertical="center" wrapText="1"/>
    </xf>
    <xf numFmtId="9" fontId="20" fillId="8" borderId="31" xfId="4" applyNumberFormat="1" applyFont="1" applyFill="1" applyBorder="1" applyAlignment="1">
      <alignment vertical="center" wrapText="1"/>
    </xf>
    <xf numFmtId="9" fontId="19" fillId="7" borderId="26" xfId="4" applyNumberFormat="1" applyFont="1" applyFill="1" applyBorder="1" applyAlignment="1">
      <alignment vertical="center" wrapText="1"/>
    </xf>
    <xf numFmtId="9" fontId="20" fillId="8" borderId="26" xfId="4" applyNumberFormat="1" applyFont="1" applyFill="1" applyBorder="1" applyAlignment="1">
      <alignment vertical="center" wrapText="1"/>
    </xf>
    <xf numFmtId="0" fontId="11" fillId="0" borderId="25" xfId="4" applyFont="1" applyBorder="1" applyAlignment="1">
      <alignment horizontal="center" vertical="center" wrapText="1"/>
    </xf>
    <xf numFmtId="0" fontId="20" fillId="0" borderId="25" xfId="4" applyFont="1" applyFill="1" applyBorder="1" applyAlignment="1">
      <alignment horizontal="left" vertical="center" wrapText="1"/>
    </xf>
    <xf numFmtId="0" fontId="20" fillId="4" borderId="25" xfId="4" applyFont="1" applyFill="1" applyBorder="1" applyAlignment="1">
      <alignment horizontal="left" vertical="center" wrapText="1"/>
    </xf>
    <xf numFmtId="0" fontId="20" fillId="4" borderId="29" xfId="4" applyFont="1" applyFill="1" applyBorder="1" applyAlignment="1">
      <alignment horizontal="justify" vertical="center" wrapText="1"/>
    </xf>
    <xf numFmtId="0" fontId="20" fillId="4" borderId="55" xfId="4" applyFont="1" applyFill="1" applyBorder="1" applyAlignment="1">
      <alignment horizontal="justify" vertical="center" wrapText="1"/>
    </xf>
    <xf numFmtId="0" fontId="27" fillId="4" borderId="25" xfId="4" applyFont="1" applyFill="1" applyBorder="1" applyAlignment="1">
      <alignment horizontal="left" vertical="center" wrapText="1"/>
    </xf>
    <xf numFmtId="0" fontId="3" fillId="0" borderId="25" xfId="4" applyFont="1" applyBorder="1" applyAlignment="1">
      <alignment horizontal="center" vertical="center" wrapText="1"/>
    </xf>
    <xf numFmtId="9" fontId="13" fillId="6" borderId="26" xfId="4" applyNumberFormat="1" applyFont="1" applyFill="1" applyBorder="1" applyAlignment="1">
      <alignment horizontal="right" vertical="center" wrapText="1"/>
    </xf>
    <xf numFmtId="0" fontId="6" fillId="2" borderId="46" xfId="4" applyFont="1" applyFill="1" applyBorder="1" applyAlignment="1">
      <alignment horizontal="right" vertical="center" wrapText="1"/>
    </xf>
    <xf numFmtId="0" fontId="5" fillId="0" borderId="47" xfId="4" applyFont="1" applyBorder="1"/>
    <xf numFmtId="9" fontId="6" fillId="2" borderId="66" xfId="4" applyNumberFormat="1" applyFont="1" applyFill="1" applyBorder="1" applyAlignment="1">
      <alignment horizontal="right" vertical="center" wrapText="1"/>
    </xf>
    <xf numFmtId="0" fontId="27" fillId="4" borderId="39" xfId="4" applyFont="1" applyFill="1" applyBorder="1" applyAlignment="1">
      <alignment horizontal="justify" vertical="center" wrapText="1"/>
    </xf>
    <xf numFmtId="0" fontId="27" fillId="4" borderId="40" xfId="4" applyFont="1" applyFill="1" applyBorder="1" applyAlignment="1">
      <alignment horizontal="justify" vertical="center" wrapText="1"/>
    </xf>
    <xf numFmtId="0" fontId="27" fillId="4" borderId="41" xfId="4" applyFont="1" applyFill="1" applyBorder="1" applyAlignment="1">
      <alignment horizontal="justify" vertical="center" wrapText="1"/>
    </xf>
    <xf numFmtId="0" fontId="19" fillId="0" borderId="67" xfId="4" applyFont="1" applyBorder="1" applyAlignment="1">
      <alignment horizontal="left" vertical="center" wrapText="1"/>
    </xf>
    <xf numFmtId="0" fontId="5" fillId="0" borderId="34" xfId="4" applyFont="1" applyBorder="1"/>
    <xf numFmtId="0" fontId="5" fillId="0" borderId="35" xfId="4" applyFont="1" applyBorder="1"/>
    <xf numFmtId="0" fontId="18" fillId="12" borderId="14" xfId="4" applyFont="1" applyFill="1" applyAlignment="1"/>
    <xf numFmtId="0" fontId="2" fillId="12" borderId="14" xfId="4" applyFont="1" applyFill="1" applyAlignment="1">
      <alignment vertical="center" wrapText="1"/>
    </xf>
    <xf numFmtId="10" fontId="2" fillId="12" borderId="14" xfId="5" applyNumberFormat="1" applyFont="1" applyFill="1" applyAlignment="1">
      <alignment vertical="center" wrapText="1"/>
    </xf>
    <xf numFmtId="9" fontId="20" fillId="12" borderId="14" xfId="4" applyNumberFormat="1" applyFont="1" applyFill="1" applyAlignment="1">
      <alignment horizontal="left" vertical="center" wrapText="1"/>
    </xf>
    <xf numFmtId="0" fontId="20" fillId="12" borderId="14" xfId="4" applyFont="1" applyFill="1" applyAlignment="1">
      <alignment vertical="center" wrapText="1"/>
    </xf>
    <xf numFmtId="10" fontId="20" fillId="12" borderId="14" xfId="4" applyNumberFormat="1" applyFont="1" applyFill="1" applyAlignment="1">
      <alignment vertical="center" wrapText="1"/>
    </xf>
    <xf numFmtId="0" fontId="18" fillId="12" borderId="14" xfId="4" applyFont="1" applyFill="1"/>
    <xf numFmtId="0" fontId="18" fillId="12" borderId="14" xfId="6" applyFont="1" applyFill="1" applyAlignment="1"/>
    <xf numFmtId="0" fontId="18" fillId="0" borderId="14" xfId="6" applyFont="1" applyAlignment="1"/>
    <xf numFmtId="0" fontId="2" fillId="0" borderId="20" xfId="6" applyFont="1" applyBorder="1" applyAlignment="1">
      <alignment horizontal="center" vertical="center" wrapText="1"/>
    </xf>
    <xf numFmtId="0" fontId="2" fillId="0" borderId="21" xfId="6" applyFont="1" applyBorder="1" applyAlignment="1">
      <alignment horizontal="center" vertical="center" wrapText="1"/>
    </xf>
    <xf numFmtId="0" fontId="2" fillId="0" borderId="22" xfId="6" applyFont="1" applyBorder="1" applyAlignment="1">
      <alignment horizontal="center" vertical="center" wrapText="1"/>
    </xf>
    <xf numFmtId="0" fontId="2" fillId="12" borderId="14" xfId="6" applyFont="1" applyFill="1" applyAlignment="1">
      <alignment vertical="center" wrapText="1"/>
    </xf>
    <xf numFmtId="0" fontId="2" fillId="0" borderId="14" xfId="6" applyFont="1" applyAlignment="1">
      <alignment vertical="center" wrapText="1"/>
    </xf>
    <xf numFmtId="0" fontId="2" fillId="0" borderId="23" xfId="6" applyFont="1" applyBorder="1" applyAlignment="1">
      <alignment horizontal="center" vertical="center" wrapText="1"/>
    </xf>
    <xf numFmtId="0" fontId="2" fillId="0" borderId="14" xfId="6" applyFont="1" applyBorder="1" applyAlignment="1">
      <alignment horizontal="center" vertical="center" wrapText="1"/>
    </xf>
    <xf numFmtId="0" fontId="2" fillId="0" borderId="24" xfId="6" applyFont="1" applyBorder="1" applyAlignment="1">
      <alignment horizontal="center" vertical="center" wrapText="1"/>
    </xf>
    <xf numFmtId="0" fontId="3" fillId="0" borderId="23" xfId="6" applyFont="1" applyBorder="1" applyAlignment="1">
      <alignment horizontal="center" vertical="center" wrapText="1"/>
    </xf>
    <xf numFmtId="0" fontId="18" fillId="0" borderId="14" xfId="6" applyFont="1" applyBorder="1" applyAlignment="1"/>
    <xf numFmtId="0" fontId="18" fillId="0" borderId="24" xfId="6" applyFont="1" applyBorder="1" applyAlignment="1"/>
    <xf numFmtId="0" fontId="4" fillId="0" borderId="23" xfId="6" applyFont="1" applyBorder="1" applyAlignment="1">
      <alignment horizontal="center" vertical="center" wrapText="1"/>
    </xf>
    <xf numFmtId="0" fontId="2" fillId="0" borderId="50" xfId="6" applyFont="1" applyBorder="1" applyAlignment="1">
      <alignment horizontal="center" vertical="center" wrapText="1"/>
    </xf>
    <xf numFmtId="0" fontId="18" fillId="0" borderId="37" xfId="6" applyFont="1" applyBorder="1" applyAlignment="1"/>
    <xf numFmtId="0" fontId="18" fillId="0" borderId="38" xfId="6" applyFont="1" applyBorder="1" applyAlignment="1"/>
    <xf numFmtId="0" fontId="19" fillId="0" borderId="39" xfId="6" applyFont="1" applyBorder="1" applyAlignment="1">
      <alignment horizontal="left" vertical="center" wrapText="1"/>
    </xf>
    <xf numFmtId="0" fontId="19" fillId="0" borderId="40" xfId="6" applyFont="1" applyBorder="1" applyAlignment="1">
      <alignment horizontal="left" vertical="center" wrapText="1"/>
    </xf>
    <xf numFmtId="0" fontId="19" fillId="0" borderId="41" xfId="6" applyFont="1" applyBorder="1" applyAlignment="1">
      <alignment horizontal="left" vertical="center" wrapText="1"/>
    </xf>
    <xf numFmtId="0" fontId="5" fillId="0" borderId="40" xfId="6" applyFont="1" applyBorder="1"/>
    <xf numFmtId="0" fontId="5" fillId="0" borderId="41" xfId="6" applyFont="1" applyBorder="1"/>
    <xf numFmtId="0" fontId="3" fillId="0" borderId="20" xfId="6" applyFont="1" applyBorder="1" applyAlignment="1">
      <alignment horizontal="center" vertical="center" wrapText="1"/>
    </xf>
    <xf numFmtId="0" fontId="5" fillId="0" borderId="21" xfId="6" applyFont="1" applyBorder="1"/>
    <xf numFmtId="0" fontId="5" fillId="0" borderId="42" xfId="6" applyFont="1" applyBorder="1"/>
    <xf numFmtId="0" fontId="3" fillId="0" borderId="43" xfId="6" applyFont="1" applyBorder="1" applyAlignment="1">
      <alignment horizontal="center" vertical="center" wrapText="1"/>
    </xf>
    <xf numFmtId="0" fontId="5" fillId="0" borderId="44" xfId="6" applyFont="1" applyBorder="1"/>
    <xf numFmtId="0" fontId="5" fillId="0" borderId="45" xfId="6" applyFont="1" applyBorder="1"/>
    <xf numFmtId="0" fontId="5" fillId="0" borderId="28" xfId="6" applyFont="1" applyBorder="1"/>
    <xf numFmtId="0" fontId="5" fillId="0" borderId="6" xfId="6" applyFont="1" applyBorder="1"/>
    <xf numFmtId="0" fontId="3" fillId="0" borderId="19" xfId="6" applyFont="1" applyBorder="1" applyAlignment="1">
      <alignment horizontal="center" vertical="center" wrapText="1"/>
    </xf>
    <xf numFmtId="0" fontId="3" fillId="0" borderId="9" xfId="6" applyFont="1" applyBorder="1" applyAlignment="1">
      <alignment horizontal="center" vertical="center" wrapText="1"/>
    </xf>
    <xf numFmtId="0" fontId="5" fillId="0" borderId="9" xfId="6" applyFont="1" applyBorder="1"/>
    <xf numFmtId="0" fontId="5" fillId="0" borderId="26" xfId="6" applyFont="1" applyBorder="1"/>
    <xf numFmtId="0" fontId="3" fillId="2" borderId="25" xfId="6" applyFont="1" applyFill="1" applyBorder="1" applyAlignment="1">
      <alignment horizontal="left" vertical="center" wrapText="1"/>
    </xf>
    <xf numFmtId="0" fontId="5" fillId="0" borderId="7" xfId="6" applyFont="1" applyBorder="1"/>
    <xf numFmtId="9" fontId="6" fillId="2" borderId="1" xfId="6" applyNumberFormat="1" applyFont="1" applyFill="1" applyBorder="1" applyAlignment="1">
      <alignment horizontal="right" vertical="center" wrapText="1"/>
    </xf>
    <xf numFmtId="0" fontId="3" fillId="3" borderId="25" xfId="6" applyFont="1" applyFill="1" applyBorder="1" applyAlignment="1">
      <alignment horizontal="left" vertical="center" wrapText="1"/>
    </xf>
    <xf numFmtId="0" fontId="3" fillId="4" borderId="25" xfId="6" applyFont="1" applyFill="1" applyBorder="1" applyAlignment="1">
      <alignment horizontal="center" vertical="center" wrapText="1"/>
    </xf>
    <xf numFmtId="0" fontId="8" fillId="4" borderId="8" xfId="6" applyFont="1" applyFill="1" applyBorder="1" applyAlignment="1">
      <alignment horizontal="center" vertical="center" wrapText="1"/>
    </xf>
    <xf numFmtId="0" fontId="3" fillId="4" borderId="10" xfId="6" applyFont="1" applyFill="1" applyBorder="1" applyAlignment="1">
      <alignment horizontal="center" vertical="center" wrapText="1"/>
    </xf>
    <xf numFmtId="0" fontId="2" fillId="0" borderId="1" xfId="6" applyFont="1" applyBorder="1" applyAlignment="1">
      <alignment horizontal="center" vertical="center" wrapText="1"/>
    </xf>
    <xf numFmtId="10" fontId="2" fillId="12" borderId="14" xfId="7" applyNumberFormat="1" applyFont="1" applyFill="1" applyAlignment="1">
      <alignment vertical="center" wrapText="1"/>
    </xf>
    <xf numFmtId="0" fontId="20" fillId="0" borderId="25" xfId="6" applyFont="1" applyBorder="1" applyAlignment="1">
      <alignment horizontal="justify" vertical="center" wrapText="1"/>
    </xf>
    <xf numFmtId="0" fontId="20" fillId="0" borderId="9" xfId="6" applyFont="1" applyBorder="1" applyAlignment="1">
      <alignment horizontal="justify" vertical="center" wrapText="1"/>
    </xf>
    <xf numFmtId="0" fontId="20" fillId="0" borderId="10" xfId="6" applyFont="1" applyBorder="1" applyAlignment="1">
      <alignment horizontal="justify" vertical="center" wrapText="1"/>
    </xf>
    <xf numFmtId="0" fontId="18" fillId="0" borderId="8" xfId="6" applyFont="1" applyBorder="1" applyAlignment="1">
      <alignment horizontal="center" vertical="center"/>
    </xf>
    <xf numFmtId="9" fontId="20" fillId="4" borderId="10" xfId="6" applyNumberFormat="1" applyFont="1" applyFill="1" applyBorder="1" applyAlignment="1">
      <alignment horizontal="center" vertical="center" wrapText="1"/>
    </xf>
    <xf numFmtId="0" fontId="20" fillId="0" borderId="1" xfId="6" applyFont="1" applyBorder="1" applyAlignment="1">
      <alignment horizontal="justify" vertical="center" wrapText="1"/>
    </xf>
    <xf numFmtId="0" fontId="20" fillId="0" borderId="26" xfId="6" applyFont="1" applyBorder="1" applyAlignment="1">
      <alignment horizontal="justify" vertical="center" wrapText="1"/>
    </xf>
    <xf numFmtId="0" fontId="3" fillId="6" borderId="25" xfId="6" applyFont="1" applyFill="1" applyBorder="1" applyAlignment="1">
      <alignment horizontal="left" vertical="center" wrapText="1"/>
    </xf>
    <xf numFmtId="10" fontId="52" fillId="6" borderId="9" xfId="6" applyNumberFormat="1" applyFont="1" applyFill="1" applyBorder="1" applyAlignment="1">
      <alignment horizontal="right" vertical="center" wrapText="1"/>
    </xf>
    <xf numFmtId="0" fontId="46" fillId="0" borderId="9" xfId="6" applyFont="1" applyBorder="1"/>
    <xf numFmtId="9" fontId="6" fillId="6" borderId="26" xfId="6" applyNumberFormat="1" applyFont="1" applyFill="1" applyBorder="1" applyAlignment="1">
      <alignment vertical="center" wrapText="1"/>
    </xf>
    <xf numFmtId="0" fontId="5" fillId="0" borderId="10" xfId="6" applyFont="1" applyBorder="1"/>
    <xf numFmtId="0" fontId="19" fillId="7" borderId="25" xfId="6" applyFont="1" applyFill="1" applyBorder="1" applyAlignment="1">
      <alignment horizontal="left" vertical="center" wrapText="1"/>
    </xf>
    <xf numFmtId="0" fontId="5" fillId="0" borderId="3" xfId="6" applyFont="1" applyBorder="1"/>
    <xf numFmtId="9" fontId="20" fillId="7" borderId="3" xfId="6" applyNumberFormat="1" applyFont="1" applyFill="1" applyBorder="1" applyAlignment="1">
      <alignment vertical="center" wrapText="1"/>
    </xf>
    <xf numFmtId="9" fontId="19" fillId="7" borderId="29" xfId="6" applyNumberFormat="1" applyFont="1" applyFill="1" applyBorder="1" applyAlignment="1">
      <alignment vertical="center" wrapText="1"/>
    </xf>
    <xf numFmtId="9" fontId="20" fillId="12" borderId="14" xfId="6" applyNumberFormat="1" applyFont="1" applyFill="1" applyAlignment="1">
      <alignment horizontal="left" vertical="center" wrapText="1"/>
    </xf>
    <xf numFmtId="0" fontId="20" fillId="0" borderId="14" xfId="6" applyFont="1" applyAlignment="1">
      <alignment vertical="center" wrapText="1"/>
    </xf>
    <xf numFmtId="0" fontId="20" fillId="4" borderId="25" xfId="6" applyFont="1" applyFill="1" applyBorder="1" applyAlignment="1">
      <alignment horizontal="justify" vertical="center" wrapText="1"/>
    </xf>
    <xf numFmtId="0" fontId="5" fillId="0" borderId="9" xfId="6" applyFont="1" applyBorder="1" applyAlignment="1">
      <alignment horizontal="justify" vertical="center"/>
    </xf>
    <xf numFmtId="0" fontId="5" fillId="0" borderId="10" xfId="6" applyFont="1" applyBorder="1" applyAlignment="1">
      <alignment horizontal="justify" vertical="center"/>
    </xf>
    <xf numFmtId="9" fontId="20" fillId="4" borderId="1" xfId="6" applyNumberFormat="1" applyFont="1" applyFill="1" applyBorder="1" applyAlignment="1">
      <alignment horizontal="center" vertical="center" wrapText="1"/>
    </xf>
    <xf numFmtId="0" fontId="20" fillId="4" borderId="17" xfId="6" applyFont="1" applyFill="1" applyBorder="1" applyAlignment="1">
      <alignment horizontal="justify" vertical="center" wrapText="1"/>
    </xf>
    <xf numFmtId="0" fontId="5" fillId="0" borderId="18" xfId="6" applyFont="1" applyBorder="1" applyAlignment="1">
      <alignment horizontal="justify" vertical="center"/>
    </xf>
    <xf numFmtId="0" fontId="5" fillId="0" borderId="30" xfId="6" applyFont="1" applyBorder="1" applyAlignment="1">
      <alignment horizontal="justify" vertical="center"/>
    </xf>
    <xf numFmtId="0" fontId="20" fillId="8" borderId="25" xfId="6" applyFont="1" applyFill="1" applyBorder="1" applyAlignment="1">
      <alignment horizontal="left" vertical="center" wrapText="1"/>
    </xf>
    <xf numFmtId="9" fontId="24" fillId="8" borderId="6" xfId="6" applyNumberFormat="1" applyFont="1" applyFill="1" applyBorder="1" applyAlignment="1">
      <alignment vertical="center" wrapText="1"/>
    </xf>
    <xf numFmtId="9" fontId="20" fillId="8" borderId="31" xfId="6" applyNumberFormat="1" applyFont="1" applyFill="1" applyBorder="1" applyAlignment="1">
      <alignment vertical="center" wrapText="1"/>
    </xf>
    <xf numFmtId="0" fontId="20" fillId="12" borderId="14" xfId="6" applyFont="1" applyFill="1" applyAlignment="1">
      <alignment vertical="center" wrapText="1"/>
    </xf>
    <xf numFmtId="9" fontId="25" fillId="7" borderId="9" xfId="6" applyNumberFormat="1" applyFont="1" applyFill="1" applyBorder="1" applyAlignment="1">
      <alignment vertical="center" wrapText="1"/>
    </xf>
    <xf numFmtId="9" fontId="26" fillId="7" borderId="9" xfId="6" applyNumberFormat="1" applyFont="1" applyFill="1" applyBorder="1" applyAlignment="1">
      <alignment vertical="center" wrapText="1"/>
    </xf>
    <xf numFmtId="9" fontId="20" fillId="7" borderId="9" xfId="6" applyNumberFormat="1" applyFont="1" applyFill="1" applyBorder="1" applyAlignment="1">
      <alignment vertical="center" wrapText="1"/>
    </xf>
    <xf numFmtId="9" fontId="19" fillId="7" borderId="26" xfId="6" applyNumberFormat="1" applyFont="1" applyFill="1" applyBorder="1" applyAlignment="1">
      <alignment vertical="center" wrapText="1"/>
    </xf>
    <xf numFmtId="0" fontId="5" fillId="0" borderId="9" xfId="6" applyFont="1" applyBorder="1" applyAlignment="1">
      <alignment horizontal="justify"/>
    </xf>
    <xf numFmtId="0" fontId="5" fillId="0" borderId="10" xfId="6" applyFont="1" applyBorder="1" applyAlignment="1">
      <alignment horizontal="justify"/>
    </xf>
    <xf numFmtId="9" fontId="20" fillId="4" borderId="8" xfId="6" applyNumberFormat="1" applyFont="1" applyFill="1" applyBorder="1" applyAlignment="1">
      <alignment horizontal="center" vertical="center" wrapText="1"/>
    </xf>
    <xf numFmtId="9" fontId="2" fillId="12" borderId="14" xfId="7" applyFont="1" applyFill="1" applyAlignment="1">
      <alignment vertical="center" wrapText="1"/>
    </xf>
    <xf numFmtId="9" fontId="51" fillId="8" borderId="9" xfId="6" applyNumberFormat="1" applyFont="1" applyFill="1" applyBorder="1" applyAlignment="1">
      <alignment vertical="center" wrapText="1"/>
    </xf>
    <xf numFmtId="9" fontId="20" fillId="8" borderId="26" xfId="6" applyNumberFormat="1" applyFont="1" applyFill="1" applyBorder="1" applyAlignment="1">
      <alignment vertical="center" wrapText="1"/>
    </xf>
    <xf numFmtId="0" fontId="11" fillId="0" borderId="25" xfId="6" applyFont="1" applyBorder="1" applyAlignment="1">
      <alignment horizontal="center" vertical="center" wrapText="1"/>
    </xf>
    <xf numFmtId="0" fontId="3" fillId="0" borderId="1" xfId="6" applyFont="1" applyBorder="1" applyAlignment="1">
      <alignment horizontal="center" vertical="center" wrapText="1"/>
    </xf>
    <xf numFmtId="0" fontId="11" fillId="0" borderId="8" xfId="6" applyFont="1" applyBorder="1" applyAlignment="1">
      <alignment horizontal="center" vertical="center" wrapText="1"/>
    </xf>
    <xf numFmtId="0" fontId="20" fillId="0" borderId="25" xfId="6" applyFont="1" applyFill="1" applyBorder="1" applyAlignment="1">
      <alignment horizontal="left" vertical="center" wrapText="1"/>
    </xf>
    <xf numFmtId="0" fontId="5" fillId="0" borderId="9" xfId="6" applyFont="1" applyFill="1" applyBorder="1"/>
    <xf numFmtId="0" fontId="5" fillId="0" borderId="10" xfId="6" applyFont="1" applyFill="1" applyBorder="1"/>
    <xf numFmtId="0" fontId="20" fillId="4" borderId="1" xfId="8" applyFont="1" applyFill="1" applyBorder="1" applyAlignment="1">
      <alignment horizontal="justify" vertical="center" wrapText="1"/>
    </xf>
    <xf numFmtId="0" fontId="5" fillId="0" borderId="9" xfId="8" applyFont="1" applyBorder="1" applyAlignment="1">
      <alignment horizontal="justify"/>
    </xf>
    <xf numFmtId="0" fontId="5" fillId="0" borderId="10" xfId="8" applyFont="1" applyBorder="1" applyAlignment="1">
      <alignment horizontal="justify"/>
    </xf>
    <xf numFmtId="9" fontId="20" fillId="0" borderId="8" xfId="6" applyNumberFormat="1" applyFont="1" applyFill="1" applyBorder="1" applyAlignment="1">
      <alignment horizontal="center" vertical="center" wrapText="1"/>
    </xf>
    <xf numFmtId="0" fontId="20" fillId="0" borderId="1" xfId="6" applyFont="1" applyFill="1" applyBorder="1" applyAlignment="1">
      <alignment horizontal="justify" vertical="center" wrapText="1"/>
    </xf>
    <xf numFmtId="0" fontId="5" fillId="0" borderId="9" xfId="6" applyFont="1" applyFill="1" applyBorder="1" applyAlignment="1">
      <alignment horizontal="justify"/>
    </xf>
    <xf numFmtId="0" fontId="5" fillId="0" borderId="26" xfId="6" applyFont="1" applyFill="1" applyBorder="1" applyAlignment="1">
      <alignment horizontal="justify"/>
    </xf>
    <xf numFmtId="0" fontId="2" fillId="0" borderId="14" xfId="6" applyFont="1" applyFill="1" applyAlignment="1">
      <alignment vertical="center" wrapText="1"/>
    </xf>
    <xf numFmtId="0" fontId="18" fillId="0" borderId="14" xfId="6" applyFont="1" applyFill="1" applyAlignment="1"/>
    <xf numFmtId="0" fontId="20" fillId="4" borderId="25" xfId="6" applyFont="1" applyFill="1" applyBorder="1" applyAlignment="1">
      <alignment horizontal="left" vertical="center" wrapText="1"/>
    </xf>
    <xf numFmtId="0" fontId="20" fillId="4" borderId="1" xfId="6" applyFont="1" applyFill="1" applyBorder="1" applyAlignment="1">
      <alignment horizontal="justify" vertical="center" wrapText="1"/>
    </xf>
    <xf numFmtId="9" fontId="24" fillId="8" borderId="9" xfId="6" applyNumberFormat="1" applyFont="1" applyFill="1" applyBorder="1" applyAlignment="1">
      <alignment vertical="center" wrapText="1"/>
    </xf>
    <xf numFmtId="10" fontId="20" fillId="12" borderId="14" xfId="7" applyNumberFormat="1" applyFont="1" applyFill="1" applyAlignment="1">
      <alignment vertical="center" wrapText="1"/>
    </xf>
    <xf numFmtId="0" fontId="20" fillId="4" borderId="27" xfId="6" applyFont="1" applyFill="1" applyBorder="1" applyAlignment="1">
      <alignment horizontal="left" vertical="center" wrapText="1"/>
    </xf>
    <xf numFmtId="0" fontId="20" fillId="4" borderId="3" xfId="6" applyFont="1" applyFill="1" applyBorder="1" applyAlignment="1">
      <alignment horizontal="left" vertical="center" wrapText="1"/>
    </xf>
    <xf numFmtId="0" fontId="20" fillId="4" borderId="4" xfId="6" applyFont="1" applyFill="1" applyBorder="1" applyAlignment="1">
      <alignment horizontal="left" vertical="center" wrapText="1"/>
    </xf>
    <xf numFmtId="9" fontId="20" fillId="0" borderId="11" xfId="7" applyFont="1" applyBorder="1" applyAlignment="1">
      <alignment horizontal="center" vertical="center" wrapText="1"/>
    </xf>
    <xf numFmtId="0" fontId="20" fillId="4" borderId="2" xfId="6" applyFont="1" applyFill="1" applyBorder="1" applyAlignment="1">
      <alignment horizontal="justify" vertical="center" wrapText="1"/>
    </xf>
    <xf numFmtId="0" fontId="20" fillId="4" borderId="3" xfId="6" applyFont="1" applyFill="1" applyBorder="1" applyAlignment="1">
      <alignment horizontal="justify" vertical="center" wrapText="1"/>
    </xf>
    <xf numFmtId="0" fontId="20" fillId="4" borderId="29" xfId="6" applyFont="1" applyFill="1" applyBorder="1" applyAlignment="1">
      <alignment horizontal="justify" vertical="center" wrapText="1"/>
    </xf>
    <xf numFmtId="0" fontId="20" fillId="4" borderId="23" xfId="6" applyFont="1" applyFill="1" applyBorder="1" applyAlignment="1">
      <alignment horizontal="left" vertical="center" wrapText="1"/>
    </xf>
    <xf numFmtId="0" fontId="20" fillId="4" borderId="14" xfId="6" applyFont="1" applyFill="1" applyBorder="1" applyAlignment="1">
      <alignment horizontal="left" vertical="center" wrapText="1"/>
    </xf>
    <xf numFmtId="0" fontId="20" fillId="4" borderId="15" xfId="6" applyFont="1" applyFill="1" applyBorder="1" applyAlignment="1">
      <alignment horizontal="left" vertical="center" wrapText="1"/>
    </xf>
    <xf numFmtId="9" fontId="2" fillId="0" borderId="14" xfId="6" applyNumberFormat="1" applyFont="1" applyAlignment="1">
      <alignment vertical="center" wrapText="1"/>
    </xf>
    <xf numFmtId="9" fontId="20" fillId="0" borderId="2" xfId="7" applyFont="1" applyBorder="1" applyAlignment="1">
      <alignment horizontal="center" vertical="center" wrapText="1"/>
    </xf>
    <xf numFmtId="0" fontId="20" fillId="4" borderId="19" xfId="6" applyFont="1" applyFill="1" applyBorder="1" applyAlignment="1">
      <alignment horizontal="justify" vertical="center" wrapText="1"/>
    </xf>
    <xf numFmtId="0" fontId="20" fillId="4" borderId="55" xfId="6" applyFont="1" applyFill="1" applyBorder="1" applyAlignment="1">
      <alignment horizontal="justify" vertical="center" wrapText="1"/>
    </xf>
    <xf numFmtId="0" fontId="20" fillId="4" borderId="28" xfId="6" applyFont="1" applyFill="1" applyBorder="1" applyAlignment="1">
      <alignment horizontal="left" vertical="center" wrapText="1"/>
    </xf>
    <xf numFmtId="0" fontId="20" fillId="4" borderId="6" xfId="6" applyFont="1" applyFill="1" applyBorder="1" applyAlignment="1">
      <alignment horizontal="left" vertical="center" wrapText="1"/>
    </xf>
    <xf numFmtId="0" fontId="20" fillId="4" borderId="7" xfId="6" applyFont="1" applyFill="1" applyBorder="1" applyAlignment="1">
      <alignment horizontal="left" vertical="center" wrapText="1"/>
    </xf>
    <xf numFmtId="0" fontId="27" fillId="4" borderId="25" xfId="6" applyFont="1" applyFill="1" applyBorder="1" applyAlignment="1">
      <alignment horizontal="left" vertical="center" wrapText="1"/>
    </xf>
    <xf numFmtId="0" fontId="20" fillId="4" borderId="5" xfId="6" applyFont="1" applyFill="1" applyBorder="1" applyAlignment="1">
      <alignment horizontal="justify" vertical="center" wrapText="1"/>
    </xf>
    <xf numFmtId="0" fontId="5" fillId="0" borderId="6" xfId="6" applyFont="1" applyBorder="1" applyAlignment="1">
      <alignment horizontal="justify" vertical="center"/>
    </xf>
    <xf numFmtId="0" fontId="5" fillId="0" borderId="31" xfId="6" applyFont="1" applyBorder="1" applyAlignment="1">
      <alignment horizontal="justify" vertical="center"/>
    </xf>
    <xf numFmtId="10" fontId="51" fillId="8" borderId="9" xfId="6" applyNumberFormat="1" applyFont="1" applyFill="1" applyBorder="1" applyAlignment="1">
      <alignment vertical="center" wrapText="1"/>
    </xf>
    <xf numFmtId="0" fontId="3" fillId="0" borderId="25" xfId="6" applyFont="1" applyBorder="1" applyAlignment="1">
      <alignment horizontal="center" vertical="center" wrapText="1"/>
    </xf>
    <xf numFmtId="0" fontId="3" fillId="4" borderId="1" xfId="6" applyFont="1" applyFill="1" applyBorder="1" applyAlignment="1">
      <alignment horizontal="center" vertical="center" wrapText="1"/>
    </xf>
    <xf numFmtId="9" fontId="20" fillId="4" borderId="1" xfId="6" applyNumberFormat="1" applyFont="1" applyFill="1" applyBorder="1" applyAlignment="1">
      <alignment horizontal="center" vertical="center" wrapText="1"/>
    </xf>
    <xf numFmtId="9" fontId="5" fillId="0" borderId="9" xfId="6" applyNumberFormat="1" applyFont="1" applyBorder="1"/>
    <xf numFmtId="9" fontId="5" fillId="0" borderId="10" xfId="6" applyNumberFormat="1" applyFont="1" applyBorder="1"/>
    <xf numFmtId="0" fontId="27" fillId="4" borderId="1" xfId="6" applyFont="1" applyFill="1" applyBorder="1" applyAlignment="1">
      <alignment horizontal="justify" vertical="center" wrapText="1"/>
    </xf>
    <xf numFmtId="0" fontId="5" fillId="0" borderId="26" xfId="6" applyFont="1" applyBorder="1" applyAlignment="1">
      <alignment horizontal="justify"/>
    </xf>
    <xf numFmtId="10" fontId="20" fillId="12" borderId="14" xfId="6" applyNumberFormat="1" applyFont="1" applyFill="1" applyAlignment="1">
      <alignment vertical="center" wrapText="1"/>
    </xf>
    <xf numFmtId="165" fontId="9" fillId="6" borderId="9" xfId="6" applyNumberFormat="1" applyFont="1" applyFill="1" applyBorder="1" applyAlignment="1">
      <alignment horizontal="right" vertical="center" wrapText="1"/>
    </xf>
    <xf numFmtId="9" fontId="13" fillId="6" borderId="26" xfId="6" applyNumberFormat="1" applyFont="1" applyFill="1" applyBorder="1" applyAlignment="1">
      <alignment horizontal="right" vertical="center" wrapText="1"/>
    </xf>
    <xf numFmtId="0" fontId="6" fillId="2" borderId="46" xfId="6" applyFont="1" applyFill="1" applyBorder="1" applyAlignment="1">
      <alignment horizontal="right" vertical="center" wrapText="1"/>
    </xf>
    <xf numFmtId="0" fontId="5" fillId="0" borderId="47" xfId="6" applyFont="1" applyBorder="1"/>
    <xf numFmtId="9" fontId="6" fillId="2" borderId="66" xfId="6" applyNumberFormat="1" applyFont="1" applyFill="1" applyBorder="1" applyAlignment="1">
      <alignment horizontal="right" vertical="center" wrapText="1"/>
    </xf>
    <xf numFmtId="0" fontId="27" fillId="4" borderId="39" xfId="6" applyFont="1" applyFill="1" applyBorder="1" applyAlignment="1">
      <alignment horizontal="justify" vertical="center" wrapText="1"/>
    </xf>
    <xf numFmtId="0" fontId="27" fillId="4" borderId="40" xfId="6" applyFont="1" applyFill="1" applyBorder="1" applyAlignment="1">
      <alignment horizontal="justify" vertical="center" wrapText="1"/>
    </xf>
    <xf numFmtId="0" fontId="27" fillId="4" borderId="41" xfId="6" applyFont="1" applyFill="1" applyBorder="1" applyAlignment="1">
      <alignment horizontal="justify" vertical="center" wrapText="1"/>
    </xf>
    <xf numFmtId="0" fontId="20" fillId="4" borderId="39" xfId="6" applyFont="1" applyFill="1" applyBorder="1" applyAlignment="1">
      <alignment horizontal="justify" vertical="top" wrapText="1"/>
    </xf>
    <xf numFmtId="0" fontId="5" fillId="0" borderId="40" xfId="6" applyFont="1" applyBorder="1" applyAlignment="1">
      <alignment horizontal="justify"/>
    </xf>
    <xf numFmtId="0" fontId="5" fillId="0" borderId="41" xfId="6" applyFont="1" applyBorder="1" applyAlignment="1">
      <alignment horizontal="justify"/>
    </xf>
    <xf numFmtId="0" fontId="19" fillId="0" borderId="20" xfId="6" applyFont="1" applyBorder="1" applyAlignment="1">
      <alignment horizontal="justify" vertical="center" wrapText="1"/>
    </xf>
    <xf numFmtId="0" fontId="5" fillId="0" borderId="21" xfId="6" applyFont="1" applyBorder="1" applyAlignment="1">
      <alignment horizontal="justify"/>
    </xf>
    <xf numFmtId="0" fontId="5" fillId="0" borderId="22" xfId="6" applyFont="1" applyBorder="1" applyAlignment="1">
      <alignment horizontal="justify"/>
    </xf>
    <xf numFmtId="0" fontId="5" fillId="0" borderId="50" xfId="6" applyFont="1" applyBorder="1" applyAlignment="1">
      <alignment horizontal="justify"/>
    </xf>
    <xf numFmtId="0" fontId="5" fillId="0" borderId="37" xfId="6" applyFont="1" applyBorder="1" applyAlignment="1">
      <alignment horizontal="justify"/>
    </xf>
    <xf numFmtId="0" fontId="5" fillId="0" borderId="38" xfId="6" applyFont="1" applyBorder="1" applyAlignment="1">
      <alignment horizontal="justify"/>
    </xf>
    <xf numFmtId="0" fontId="19" fillId="0" borderId="67" xfId="6" applyFont="1" applyBorder="1" applyAlignment="1">
      <alignment horizontal="left" vertical="center" wrapText="1"/>
    </xf>
    <xf numFmtId="0" fontId="17" fillId="0" borderId="43" xfId="6" applyFont="1" applyBorder="1" applyAlignment="1">
      <alignment horizontal="justify" vertical="top" wrapText="1"/>
    </xf>
    <xf numFmtId="0" fontId="5" fillId="0" borderId="34" xfId="6" applyFont="1" applyBorder="1"/>
    <xf numFmtId="0" fontId="5" fillId="0" borderId="13" xfId="6" applyFont="1" applyBorder="1" applyAlignment="1">
      <alignment horizontal="justify"/>
    </xf>
    <xf numFmtId="0" fontId="18" fillId="0" borderId="14" xfId="6" applyFont="1" applyBorder="1" applyAlignment="1">
      <alignment horizontal="justify"/>
    </xf>
    <xf numFmtId="0" fontId="5" fillId="0" borderId="24" xfId="6" applyFont="1" applyBorder="1" applyAlignment="1">
      <alignment horizontal="justify"/>
    </xf>
    <xf numFmtId="0" fontId="5" fillId="0" borderId="35" xfId="6" applyFont="1" applyBorder="1"/>
    <xf numFmtId="0" fontId="5" fillId="0" borderId="36" xfId="6" applyFont="1" applyBorder="1" applyAlignment="1">
      <alignment horizontal="justify"/>
    </xf>
    <xf numFmtId="0" fontId="18" fillId="12" borderId="14" xfId="6" applyFont="1" applyFill="1"/>
    <xf numFmtId="0" fontId="18" fillId="0" borderId="14" xfId="6" applyFont="1"/>
    <xf numFmtId="0" fontId="5" fillId="0" borderId="19" xfId="4" applyFont="1" applyBorder="1"/>
    <xf numFmtId="0" fontId="3" fillId="2" borderId="14" xfId="4" applyFont="1" applyFill="1" applyBorder="1" applyAlignment="1">
      <alignment horizontal="left" vertical="center" wrapText="1"/>
    </xf>
    <xf numFmtId="9" fontId="6" fillId="2" borderId="14" xfId="4" applyNumberFormat="1" applyFont="1" applyFill="1" applyBorder="1" applyAlignment="1">
      <alignment horizontal="right" vertical="center" wrapText="1"/>
    </xf>
    <xf numFmtId="0" fontId="7" fillId="0" borderId="14" xfId="4" applyFont="1" applyAlignment="1">
      <alignment vertical="center"/>
    </xf>
    <xf numFmtId="0" fontId="3" fillId="5" borderId="19" xfId="4" applyFont="1" applyFill="1" applyBorder="1" applyAlignment="1">
      <alignment horizontal="center" vertical="center" wrapText="1"/>
    </xf>
    <xf numFmtId="0" fontId="5" fillId="0" borderId="19" xfId="4" applyFont="1" applyBorder="1" applyAlignment="1">
      <alignment horizontal="justify"/>
    </xf>
    <xf numFmtId="3" fontId="20" fillId="0" borderId="19" xfId="4" applyNumberFormat="1" applyFont="1" applyBorder="1" applyAlignment="1">
      <alignment horizontal="center" vertical="center" wrapText="1"/>
    </xf>
    <xf numFmtId="9" fontId="20" fillId="0" borderId="19" xfId="4" applyNumberFormat="1" applyFont="1" applyBorder="1" applyAlignment="1">
      <alignment horizontal="center" vertical="center" wrapText="1"/>
    </xf>
    <xf numFmtId="10" fontId="9" fillId="6" borderId="6" xfId="4" applyNumberFormat="1" applyFont="1" applyFill="1" applyBorder="1" applyAlignment="1">
      <alignment horizontal="right" vertical="center" wrapText="1"/>
    </xf>
    <xf numFmtId="0" fontId="3" fillId="2" borderId="3" xfId="4" applyFont="1" applyFill="1" applyBorder="1" applyAlignment="1">
      <alignment horizontal="left" vertical="center" wrapText="1"/>
    </xf>
    <xf numFmtId="9" fontId="6" fillId="2" borderId="3" xfId="4" applyNumberFormat="1" applyFont="1" applyFill="1" applyBorder="1" applyAlignment="1">
      <alignment horizontal="right" vertical="center" wrapText="1"/>
    </xf>
    <xf numFmtId="0" fontId="3" fillId="3" borderId="19" xfId="4" applyFont="1" applyFill="1" applyBorder="1" applyAlignment="1">
      <alignment horizontal="left" vertical="center" wrapText="1"/>
    </xf>
    <xf numFmtId="0" fontId="3" fillId="4" borderId="19" xfId="4" applyFont="1" applyFill="1" applyBorder="1" applyAlignment="1">
      <alignment horizontal="center" vertical="center" wrapText="1"/>
    </xf>
    <xf numFmtId="0" fontId="8" fillId="4" borderId="19" xfId="4" applyFont="1" applyFill="1" applyBorder="1" applyAlignment="1">
      <alignment horizontal="center" vertical="center" wrapText="1"/>
    </xf>
    <xf numFmtId="0" fontId="3" fillId="4" borderId="19" xfId="4" applyFont="1" applyFill="1" applyBorder="1" applyAlignment="1">
      <alignment horizontal="center" vertical="center" wrapText="1"/>
    </xf>
    <xf numFmtId="0" fontId="2" fillId="0" borderId="19" xfId="4" applyFont="1" applyBorder="1" applyAlignment="1">
      <alignment horizontal="center" vertical="center" wrapText="1"/>
    </xf>
    <xf numFmtId="0" fontId="17" fillId="0" borderId="19" xfId="4" applyFont="1" applyBorder="1" applyAlignment="1">
      <alignment horizontal="justify"/>
    </xf>
    <xf numFmtId="0" fontId="20" fillId="0" borderId="19" xfId="4" applyFont="1" applyBorder="1" applyAlignment="1">
      <alignment horizontal="center" vertical="center"/>
    </xf>
    <xf numFmtId="9" fontId="20" fillId="4" borderId="19" xfId="4" applyNumberFormat="1" applyFont="1" applyFill="1" applyBorder="1" applyAlignment="1">
      <alignment horizontal="center" vertical="center" wrapText="1"/>
    </xf>
    <xf numFmtId="0" fontId="17" fillId="0" borderId="19" xfId="4" applyFont="1" applyBorder="1"/>
    <xf numFmtId="0" fontId="20" fillId="0" borderId="19" xfId="4" applyFont="1" applyBorder="1"/>
    <xf numFmtId="0" fontId="47" fillId="0" borderId="19" xfId="4" applyFont="1" applyBorder="1" applyAlignment="1">
      <alignment horizontal="justify"/>
    </xf>
    <xf numFmtId="0" fontId="2" fillId="0" borderId="14" xfId="4" applyFont="1" applyAlignment="1">
      <alignment horizontal="left" vertical="center" wrapText="1"/>
    </xf>
    <xf numFmtId="0" fontId="17" fillId="0" borderId="19" xfId="4" applyFont="1" applyBorder="1" applyAlignment="1">
      <alignment horizontal="justify" vertical="top"/>
    </xf>
    <xf numFmtId="0" fontId="17" fillId="0" borderId="19" xfId="4" applyFont="1" applyBorder="1" applyAlignment="1">
      <alignment horizontal="justify" wrapText="1"/>
    </xf>
    <xf numFmtId="0" fontId="3" fillId="6" borderId="6" xfId="4" applyFont="1" applyFill="1" applyBorder="1" applyAlignment="1">
      <alignment horizontal="left" vertical="center" wrapText="1"/>
    </xf>
    <xf numFmtId="0" fontId="3" fillId="2" borderId="9" xfId="4" applyFont="1" applyFill="1" applyBorder="1" applyAlignment="1">
      <alignment horizontal="left" vertical="center" wrapText="1"/>
    </xf>
    <xf numFmtId="9" fontId="6" fillId="2" borderId="9" xfId="4" applyNumberFormat="1" applyFont="1" applyFill="1" applyBorder="1" applyAlignment="1">
      <alignment horizontal="right" vertical="center" wrapText="1"/>
    </xf>
    <xf numFmtId="0" fontId="19" fillId="7" borderId="3" xfId="4" applyFont="1" applyFill="1" applyBorder="1" applyAlignment="1">
      <alignment horizontal="left" vertical="center" wrapText="1"/>
    </xf>
    <xf numFmtId="9" fontId="2" fillId="7" borderId="3" xfId="4" applyNumberFormat="1" applyFont="1" applyFill="1" applyBorder="1" applyAlignment="1">
      <alignment vertical="center" wrapText="1"/>
    </xf>
    <xf numFmtId="164" fontId="2" fillId="0" borderId="14" xfId="4" applyNumberFormat="1" applyFont="1" applyAlignment="1">
      <alignment vertical="center" wrapText="1"/>
    </xf>
    <xf numFmtId="9" fontId="17" fillId="4" borderId="19" xfId="4" applyNumberFormat="1" applyFont="1" applyFill="1" applyBorder="1" applyAlignment="1">
      <alignment horizontal="center" vertical="center" wrapText="1"/>
    </xf>
    <xf numFmtId="0" fontId="20" fillId="4" borderId="19" xfId="4" applyFont="1" applyFill="1" applyBorder="1" applyAlignment="1">
      <alignment horizontal="justify" vertical="top" wrapText="1"/>
    </xf>
    <xf numFmtId="0" fontId="19" fillId="7" borderId="14" xfId="4" applyFont="1" applyFill="1" applyBorder="1" applyAlignment="1">
      <alignment horizontal="left" vertical="center" wrapText="1"/>
    </xf>
    <xf numFmtId="9" fontId="25" fillId="7" borderId="14" xfId="4" applyNumberFormat="1" applyFont="1" applyFill="1" applyBorder="1" applyAlignment="1">
      <alignment vertical="center" wrapText="1"/>
    </xf>
    <xf numFmtId="9" fontId="26" fillId="7" borderId="14" xfId="4" applyNumberFormat="1" applyFont="1" applyFill="1" applyBorder="1" applyAlignment="1">
      <alignment vertical="center" wrapText="1"/>
    </xf>
    <xf numFmtId="9" fontId="20" fillId="7" borderId="14" xfId="4" applyNumberFormat="1" applyFont="1" applyFill="1" applyBorder="1" applyAlignment="1">
      <alignment vertical="center" wrapText="1"/>
    </xf>
    <xf numFmtId="164" fontId="20" fillId="0" borderId="14" xfId="4" applyNumberFormat="1" applyFont="1" applyAlignment="1">
      <alignment vertical="center" wrapText="1"/>
    </xf>
    <xf numFmtId="0" fontId="20" fillId="8" borderId="6" xfId="4" applyFont="1" applyFill="1" applyBorder="1" applyAlignment="1">
      <alignment horizontal="left" vertical="center" wrapText="1"/>
    </xf>
    <xf numFmtId="0" fontId="19" fillId="7" borderId="9" xfId="4" applyFont="1" applyFill="1" applyBorder="1" applyAlignment="1">
      <alignment horizontal="left" vertical="center" wrapText="1"/>
    </xf>
    <xf numFmtId="9" fontId="17" fillId="7" borderId="9" xfId="4" applyNumberFormat="1" applyFont="1" applyFill="1" applyBorder="1" applyAlignment="1">
      <alignment vertical="center" wrapText="1"/>
    </xf>
    <xf numFmtId="0" fontId="11" fillId="0" borderId="3" xfId="4" applyFont="1" applyBorder="1" applyAlignment="1">
      <alignment horizontal="center" vertical="center" wrapText="1"/>
    </xf>
    <xf numFmtId="0" fontId="11" fillId="0" borderId="4" xfId="4" applyFont="1" applyBorder="1" applyAlignment="1">
      <alignment horizontal="center" vertical="center" wrapText="1"/>
    </xf>
    <xf numFmtId="0" fontId="3" fillId="0" borderId="3" xfId="4" applyFont="1" applyBorder="1" applyAlignment="1">
      <alignment horizontal="center" vertical="center" wrapText="1"/>
    </xf>
    <xf numFmtId="0" fontId="3" fillId="0" borderId="4" xfId="4" applyFont="1" applyBorder="1" applyAlignment="1">
      <alignment horizontal="center" vertical="center" wrapText="1"/>
    </xf>
    <xf numFmtId="0" fontId="11" fillId="0" borderId="11" xfId="4" applyFont="1" applyBorder="1" applyAlignment="1">
      <alignment horizontal="center" vertical="center" wrapText="1"/>
    </xf>
    <xf numFmtId="0" fontId="17" fillId="4" borderId="19" xfId="4" applyFont="1" applyFill="1" applyBorder="1" applyAlignment="1">
      <alignment horizontal="justify" vertical="center" wrapText="1"/>
    </xf>
    <xf numFmtId="0" fontId="17" fillId="4" borderId="19" xfId="4" applyFont="1" applyFill="1" applyBorder="1" applyAlignment="1">
      <alignment horizontal="justify" vertical="top" wrapText="1"/>
    </xf>
    <xf numFmtId="9" fontId="17" fillId="4" borderId="19" xfId="4" applyNumberFormat="1" applyFont="1" applyFill="1" applyBorder="1" applyAlignment="1">
      <alignment horizontal="center" vertical="center" wrapText="1"/>
    </xf>
    <xf numFmtId="0" fontId="3" fillId="0" borderId="10" xfId="4" applyFont="1" applyBorder="1" applyAlignment="1">
      <alignment horizontal="center" vertical="center" wrapText="1"/>
    </xf>
    <xf numFmtId="0" fontId="3" fillId="4" borderId="9" xfId="4" applyFont="1" applyFill="1" applyBorder="1" applyAlignment="1">
      <alignment horizontal="center" vertical="center" wrapText="1"/>
    </xf>
    <xf numFmtId="0" fontId="3" fillId="4" borderId="10" xfId="4" applyFont="1" applyFill="1" applyBorder="1" applyAlignment="1">
      <alignment horizontal="center" vertical="center" wrapText="1"/>
    </xf>
    <xf numFmtId="0" fontId="17" fillId="0" borderId="9" xfId="4" applyFont="1" applyBorder="1"/>
    <xf numFmtId="0" fontId="17" fillId="0" borderId="10" xfId="4" applyFont="1" applyBorder="1"/>
    <xf numFmtId="0" fontId="17" fillId="4" borderId="1" xfId="4" applyFont="1" applyFill="1" applyBorder="1" applyAlignment="1">
      <alignment horizontal="justify" vertical="center" wrapText="1"/>
    </xf>
    <xf numFmtId="0" fontId="17" fillId="0" borderId="9" xfId="4" applyFont="1" applyBorder="1" applyAlignment="1">
      <alignment horizontal="justify"/>
    </xf>
    <xf numFmtId="0" fontId="17" fillId="0" borderId="10" xfId="4" applyFont="1" applyBorder="1" applyAlignment="1">
      <alignment horizontal="justify"/>
    </xf>
    <xf numFmtId="165" fontId="2" fillId="0" borderId="14" xfId="4" applyNumberFormat="1" applyFont="1" applyAlignment="1">
      <alignment vertical="center" wrapText="1"/>
    </xf>
    <xf numFmtId="9" fontId="10" fillId="8" borderId="9" xfId="4" applyNumberFormat="1" applyFont="1" applyFill="1" applyBorder="1" applyAlignment="1">
      <alignment vertical="center" wrapText="1"/>
    </xf>
    <xf numFmtId="0" fontId="18" fillId="0" borderId="19" xfId="4" applyFont="1" applyBorder="1" applyAlignment="1">
      <alignment horizontal="justify"/>
    </xf>
    <xf numFmtId="0" fontId="18" fillId="0" borderId="23" xfId="4" applyFont="1" applyBorder="1" applyAlignment="1"/>
    <xf numFmtId="0" fontId="19" fillId="0" borderId="61" xfId="4" applyFont="1" applyBorder="1" applyAlignment="1">
      <alignment horizontal="left" vertical="center" wrapText="1"/>
    </xf>
    <xf numFmtId="0" fontId="19" fillId="0" borderId="62" xfId="4" applyFont="1" applyBorder="1" applyAlignment="1">
      <alignment horizontal="left" vertical="center" wrapText="1"/>
    </xf>
    <xf numFmtId="0" fontId="19" fillId="0" borderId="63" xfId="4" applyFont="1" applyBorder="1" applyAlignment="1">
      <alignment horizontal="left" vertical="center" wrapText="1"/>
    </xf>
    <xf numFmtId="0" fontId="5" fillId="0" borderId="62" xfId="4" applyFont="1" applyBorder="1"/>
    <xf numFmtId="0" fontId="5" fillId="0" borderId="63" xfId="4" applyFont="1" applyBorder="1"/>
    <xf numFmtId="0" fontId="19" fillId="0" borderId="61" xfId="4" applyFont="1" applyBorder="1" applyAlignment="1">
      <alignment horizontal="justify" vertical="center" wrapText="1"/>
    </xf>
    <xf numFmtId="0" fontId="5" fillId="0" borderId="62" xfId="4" applyFont="1" applyBorder="1" applyAlignment="1">
      <alignment horizontal="justify" vertical="center"/>
    </xf>
    <xf numFmtId="0" fontId="5" fillId="0" borderId="63" xfId="4" applyFont="1" applyBorder="1" applyAlignment="1">
      <alignment horizontal="justify" vertical="center"/>
    </xf>
    <xf numFmtId="0" fontId="19" fillId="0" borderId="61" xfId="4" applyFont="1" applyBorder="1" applyAlignment="1">
      <alignment horizontal="justify" vertical="top" wrapText="1"/>
    </xf>
    <xf numFmtId="0" fontId="5" fillId="0" borderId="62" xfId="4" applyFont="1" applyBorder="1" applyAlignment="1">
      <alignment horizontal="justify" vertical="top"/>
    </xf>
    <xf numFmtId="0" fontId="5" fillId="0" borderId="63" xfId="4" applyFont="1" applyBorder="1" applyAlignment="1">
      <alignment horizontal="justify" vertical="top"/>
    </xf>
    <xf numFmtId="0" fontId="3" fillId="0" borderId="51" xfId="4" applyFont="1" applyBorder="1" applyAlignment="1">
      <alignment horizontal="center" vertical="center" wrapText="1"/>
    </xf>
    <xf numFmtId="0" fontId="5" fillId="0" borderId="52" xfId="4" applyFont="1" applyBorder="1"/>
    <xf numFmtId="0" fontId="3" fillId="0" borderId="52" xfId="4" applyFont="1" applyBorder="1" applyAlignment="1">
      <alignment horizontal="center" vertical="center" wrapText="1"/>
    </xf>
    <xf numFmtId="0" fontId="5" fillId="0" borderId="53" xfId="4" applyFont="1" applyBorder="1"/>
    <xf numFmtId="0" fontId="5" fillId="0" borderId="54" xfId="4" applyFont="1" applyBorder="1"/>
    <xf numFmtId="0" fontId="5" fillId="0" borderId="55" xfId="4" applyFont="1" applyBorder="1"/>
    <xf numFmtId="0" fontId="3" fillId="2" borderId="23" xfId="4" applyFont="1" applyFill="1" applyBorder="1" applyAlignment="1">
      <alignment horizontal="left" vertical="center" wrapText="1"/>
    </xf>
    <xf numFmtId="0" fontId="5" fillId="0" borderId="24" xfId="4" applyFont="1" applyBorder="1"/>
    <xf numFmtId="0" fontId="3" fillId="5" borderId="54" xfId="4" applyFont="1" applyFill="1" applyBorder="1" applyAlignment="1">
      <alignment horizontal="center" vertical="center" wrapText="1"/>
    </xf>
    <xf numFmtId="0" fontId="20" fillId="0" borderId="54" xfId="4" applyFont="1" applyBorder="1" applyAlignment="1">
      <alignment horizontal="justify" vertical="center" wrapText="1"/>
    </xf>
    <xf numFmtId="0" fontId="5" fillId="0" borderId="55" xfId="4" applyFont="1" applyBorder="1" applyAlignment="1">
      <alignment horizontal="justify"/>
    </xf>
    <xf numFmtId="0" fontId="3" fillId="6" borderId="28" xfId="4" applyFont="1" applyFill="1" applyBorder="1" applyAlignment="1">
      <alignment horizontal="left" vertical="center" wrapText="1"/>
    </xf>
    <xf numFmtId="9" fontId="6" fillId="6" borderId="31" xfId="4" applyNumberFormat="1" applyFont="1" applyFill="1" applyBorder="1" applyAlignment="1">
      <alignment vertical="center" wrapText="1"/>
    </xf>
    <xf numFmtId="0" fontId="3" fillId="2" borderId="27" xfId="4" applyFont="1" applyFill="1" applyBorder="1" applyAlignment="1">
      <alignment horizontal="left" vertical="center" wrapText="1"/>
    </xf>
    <xf numFmtId="9" fontId="6" fillId="2" borderId="29" xfId="4" applyNumberFormat="1" applyFont="1" applyFill="1" applyBorder="1" applyAlignment="1">
      <alignment horizontal="right" vertical="center" wrapText="1"/>
    </xf>
    <xf numFmtId="0" fontId="3" fillId="3" borderId="54" xfId="4" applyFont="1" applyFill="1" applyBorder="1" applyAlignment="1">
      <alignment horizontal="left" vertical="center" wrapText="1"/>
    </xf>
    <xf numFmtId="0" fontId="3" fillId="3" borderId="55" xfId="4" applyFont="1" applyFill="1" applyBorder="1" applyAlignment="1">
      <alignment horizontal="left" vertical="center" wrapText="1"/>
    </xf>
    <xf numFmtId="0" fontId="3" fillId="4" borderId="54" xfId="4" applyFont="1" applyFill="1" applyBorder="1" applyAlignment="1">
      <alignment horizontal="center" vertical="center" wrapText="1"/>
    </xf>
    <xf numFmtId="0" fontId="2" fillId="0" borderId="55" xfId="4" applyFont="1" applyBorder="1" applyAlignment="1">
      <alignment horizontal="center" vertical="center" wrapText="1"/>
    </xf>
    <xf numFmtId="0" fontId="17" fillId="0" borderId="55" xfId="4" applyFont="1" applyBorder="1" applyAlignment="1">
      <alignment horizontal="justify"/>
    </xf>
    <xf numFmtId="0" fontId="17" fillId="0" borderId="55" xfId="4" applyFont="1" applyBorder="1"/>
    <xf numFmtId="0" fontId="47" fillId="0" borderId="54" xfId="4" applyFont="1" applyBorder="1" applyAlignment="1">
      <alignment horizontal="justify" vertical="center" wrapText="1"/>
    </xf>
    <xf numFmtId="0" fontId="20" fillId="0" borderId="54" xfId="4" applyFont="1" applyBorder="1" applyAlignment="1">
      <alignment horizontal="justify" vertical="top" wrapText="1"/>
    </xf>
    <xf numFmtId="9" fontId="6" fillId="2" borderId="26" xfId="4" applyNumberFormat="1" applyFont="1" applyFill="1" applyBorder="1" applyAlignment="1">
      <alignment horizontal="right" vertical="center" wrapText="1"/>
    </xf>
    <xf numFmtId="0" fontId="19" fillId="7" borderId="27" xfId="4" applyFont="1" applyFill="1" applyBorder="1" applyAlignment="1">
      <alignment horizontal="left" vertical="center" wrapText="1"/>
    </xf>
    <xf numFmtId="9" fontId="3" fillId="7" borderId="29" xfId="4" applyNumberFormat="1" applyFont="1" applyFill="1" applyBorder="1" applyAlignment="1">
      <alignment vertical="center" wrapText="1"/>
    </xf>
    <xf numFmtId="0" fontId="20" fillId="4" borderId="54" xfId="4" applyFont="1" applyFill="1" applyBorder="1" applyAlignment="1">
      <alignment horizontal="justify" vertical="center" wrapText="1"/>
    </xf>
    <xf numFmtId="0" fontId="20" fillId="4" borderId="55" xfId="4" applyFont="1" applyFill="1" applyBorder="1" applyAlignment="1">
      <alignment horizontal="justify" vertical="top" wrapText="1"/>
    </xf>
    <xf numFmtId="0" fontId="20" fillId="8" borderId="28" xfId="4" applyFont="1" applyFill="1" applyBorder="1" applyAlignment="1">
      <alignment horizontal="left" vertical="center" wrapText="1"/>
    </xf>
    <xf numFmtId="0" fontId="19" fillId="7" borderId="23" xfId="4" applyFont="1" applyFill="1" applyBorder="1" applyAlignment="1">
      <alignment horizontal="left" vertical="center" wrapText="1"/>
    </xf>
    <xf numFmtId="9" fontId="19" fillId="7" borderId="24" xfId="4" applyNumberFormat="1" applyFont="1" applyFill="1" applyBorder="1" applyAlignment="1">
      <alignment vertical="center" wrapText="1"/>
    </xf>
    <xf numFmtId="0" fontId="20" fillId="4" borderId="54" xfId="4" applyFont="1" applyFill="1" applyBorder="1" applyAlignment="1">
      <alignment horizontal="justify" vertical="top" wrapText="1"/>
    </xf>
    <xf numFmtId="0" fontId="11" fillId="0" borderId="27" xfId="4" applyFont="1" applyBorder="1" applyAlignment="1">
      <alignment horizontal="center" vertical="center" wrapText="1"/>
    </xf>
    <xf numFmtId="0" fontId="3" fillId="0" borderId="29" xfId="4" applyFont="1" applyBorder="1" applyAlignment="1">
      <alignment horizontal="center" vertical="center" wrapText="1"/>
    </xf>
    <xf numFmtId="0" fontId="17" fillId="4" borderId="54" xfId="4" applyFont="1" applyFill="1" applyBorder="1" applyAlignment="1">
      <alignment horizontal="justify" vertical="center" wrapText="1"/>
    </xf>
    <xf numFmtId="0" fontId="17" fillId="4" borderId="55" xfId="4" applyFont="1" applyFill="1" applyBorder="1" applyAlignment="1">
      <alignment horizontal="justify" vertical="top" wrapText="1"/>
    </xf>
    <xf numFmtId="0" fontId="47" fillId="0" borderId="55" xfId="4" applyFont="1" applyBorder="1" applyAlignment="1">
      <alignment horizontal="justify"/>
    </xf>
    <xf numFmtId="0" fontId="17" fillId="4" borderId="54" xfId="4" applyFont="1" applyFill="1" applyBorder="1" applyAlignment="1">
      <alignment horizontal="left" vertical="center" wrapText="1"/>
    </xf>
    <xf numFmtId="0" fontId="17" fillId="0" borderId="55" xfId="4" applyFont="1" applyBorder="1" applyAlignment="1">
      <alignment horizontal="justify" vertical="top"/>
    </xf>
    <xf numFmtId="0" fontId="3" fillId="4" borderId="26" xfId="4" applyFont="1" applyFill="1" applyBorder="1" applyAlignment="1">
      <alignment horizontal="center" vertical="center" wrapText="1"/>
    </xf>
    <xf numFmtId="0" fontId="17" fillId="0" borderId="26" xfId="4" applyFont="1" applyBorder="1" applyAlignment="1">
      <alignment horizontal="justify"/>
    </xf>
    <xf numFmtId="9" fontId="2" fillId="8" borderId="26" xfId="4" applyNumberFormat="1" applyFont="1" applyFill="1" applyBorder="1" applyAlignment="1">
      <alignment vertical="center" wrapText="1"/>
    </xf>
    <xf numFmtId="0" fontId="21" fillId="4" borderId="51" xfId="4" applyFont="1" applyFill="1" applyBorder="1" applyAlignment="1">
      <alignment horizontal="justify" vertical="top" wrapText="1"/>
    </xf>
    <xf numFmtId="0" fontId="5" fillId="0" borderId="52" xfId="4" applyFont="1" applyBorder="1" applyAlignment="1">
      <alignment horizontal="justify"/>
    </xf>
    <xf numFmtId="0" fontId="5" fillId="0" borderId="53" xfId="4" applyFont="1" applyBorder="1" applyAlignment="1">
      <alignment horizontal="justify"/>
    </xf>
    <xf numFmtId="0" fontId="5" fillId="0" borderId="54" xfId="4" applyFont="1" applyBorder="1" applyAlignment="1">
      <alignment horizontal="justify"/>
    </xf>
    <xf numFmtId="0" fontId="5" fillId="0" borderId="56" xfId="4" applyFont="1" applyBorder="1" applyAlignment="1">
      <alignment horizontal="justify"/>
    </xf>
    <xf numFmtId="0" fontId="5" fillId="0" borderId="57" xfId="4" applyFont="1" applyBorder="1" applyAlignment="1">
      <alignment horizontal="justify"/>
    </xf>
    <xf numFmtId="0" fontId="5" fillId="0" borderId="58" xfId="4" applyFont="1" applyBorder="1" applyAlignment="1">
      <alignment horizontal="justify"/>
    </xf>
    <xf numFmtId="0" fontId="19" fillId="4" borderId="51" xfId="4" applyFont="1" applyFill="1" applyBorder="1" applyAlignment="1">
      <alignment horizontal="justify" vertical="top" wrapText="1"/>
    </xf>
    <xf numFmtId="0" fontId="19" fillId="0" borderId="51" xfId="4" applyFont="1" applyBorder="1" applyAlignment="1">
      <alignment horizontal="left" vertical="center" wrapText="1"/>
    </xf>
    <xf numFmtId="0" fontId="5" fillId="0" borderId="56" xfId="4" applyFont="1" applyBorder="1"/>
    <xf numFmtId="0" fontId="5" fillId="0" borderId="57" xfId="4" applyFont="1" applyBorder="1"/>
    <xf numFmtId="0" fontId="5" fillId="0" borderId="58" xfId="4" applyFont="1" applyBorder="1"/>
    <xf numFmtId="0" fontId="17" fillId="0" borderId="52" xfId="4" applyFont="1" applyBorder="1" applyAlignment="1">
      <alignment horizontal="justify" vertical="top" wrapText="1"/>
    </xf>
    <xf numFmtId="0" fontId="7" fillId="12" borderId="14" xfId="4" applyFont="1" applyFill="1" applyAlignment="1">
      <alignment vertical="center"/>
    </xf>
    <xf numFmtId="0" fontId="2" fillId="12" borderId="14" xfId="4" applyFont="1" applyFill="1" applyAlignment="1">
      <alignment horizontal="left" vertical="center" wrapText="1"/>
    </xf>
    <xf numFmtId="0" fontId="20" fillId="17" borderId="1" xfId="4" applyFont="1" applyFill="1" applyBorder="1" applyAlignment="1">
      <alignment horizontal="justify" vertical="center" wrapText="1"/>
    </xf>
    <xf numFmtId="9" fontId="17" fillId="4" borderId="10" xfId="4" applyNumberFormat="1" applyFont="1" applyFill="1" applyBorder="1" applyAlignment="1">
      <alignment horizontal="center" vertical="center" wrapText="1"/>
    </xf>
    <xf numFmtId="9" fontId="17" fillId="17" borderId="10" xfId="4" applyNumberFormat="1" applyFont="1" applyFill="1" applyBorder="1" applyAlignment="1">
      <alignment horizontal="center" vertical="center" wrapText="1"/>
    </xf>
    <xf numFmtId="10" fontId="9" fillId="6" borderId="9" xfId="4" applyNumberFormat="1" applyFont="1" applyFill="1" applyBorder="1" applyAlignment="1">
      <alignment horizontal="right" vertical="center" wrapText="1"/>
    </xf>
    <xf numFmtId="0" fontId="20" fillId="0" borderId="3" xfId="4" applyFont="1" applyBorder="1"/>
    <xf numFmtId="0" fontId="20" fillId="17" borderId="19" xfId="4" applyFont="1" applyFill="1" applyBorder="1" applyAlignment="1">
      <alignment horizontal="justify" vertical="center" wrapText="1"/>
    </xf>
    <xf numFmtId="9" fontId="20" fillId="4" borderId="19" xfId="4" applyNumberFormat="1" applyFont="1" applyFill="1" applyBorder="1" applyAlignment="1">
      <alignment horizontal="center" vertical="center" wrapText="1"/>
    </xf>
    <xf numFmtId="0" fontId="20" fillId="0" borderId="6" xfId="4" applyFont="1" applyBorder="1"/>
    <xf numFmtId="0" fontId="20" fillId="0" borderId="9" xfId="4" applyFont="1" applyBorder="1"/>
    <xf numFmtId="9" fontId="2" fillId="7" borderId="9" xfId="4" applyNumberFormat="1" applyFont="1" applyFill="1" applyBorder="1" applyAlignment="1">
      <alignment vertical="center" wrapText="1"/>
    </xf>
    <xf numFmtId="9" fontId="20" fillId="4" borderId="11" xfId="4" applyNumberFormat="1" applyFont="1" applyFill="1" applyBorder="1" applyAlignment="1">
      <alignment horizontal="center" vertical="center" wrapText="1"/>
    </xf>
    <xf numFmtId="9" fontId="20" fillId="4" borderId="16" xfId="4" applyNumberFormat="1" applyFont="1" applyFill="1" applyBorder="1" applyAlignment="1">
      <alignment horizontal="center" vertical="center" wrapText="1"/>
    </xf>
    <xf numFmtId="0" fontId="20" fillId="4" borderId="13" xfId="4" applyFont="1" applyFill="1" applyBorder="1" applyAlignment="1">
      <alignment horizontal="justify" vertical="center" wrapText="1"/>
    </xf>
    <xf numFmtId="0" fontId="20" fillId="4" borderId="14" xfId="4" applyFont="1" applyFill="1" applyBorder="1" applyAlignment="1">
      <alignment horizontal="justify" vertical="center" wrapText="1"/>
    </xf>
    <xf numFmtId="0" fontId="20" fillId="4" borderId="15" xfId="4" applyFont="1" applyFill="1" applyBorder="1" applyAlignment="1">
      <alignment horizontal="justify" vertical="center" wrapText="1"/>
    </xf>
    <xf numFmtId="0" fontId="20" fillId="17" borderId="2" xfId="4" applyFont="1" applyFill="1" applyBorder="1" applyAlignment="1">
      <alignment horizontal="justify" vertical="top" wrapText="1"/>
    </xf>
    <xf numFmtId="0" fontId="20" fillId="17" borderId="3" xfId="4" applyFont="1" applyFill="1" applyBorder="1" applyAlignment="1">
      <alignment horizontal="justify" vertical="top" wrapText="1"/>
    </xf>
    <xf numFmtId="0" fontId="20" fillId="4" borderId="6" xfId="4" applyFont="1" applyFill="1" applyBorder="1" applyAlignment="1">
      <alignment horizontal="justify" vertical="center" wrapText="1"/>
    </xf>
    <xf numFmtId="0" fontId="20" fillId="4" borderId="7" xfId="4" applyFont="1" applyFill="1" applyBorder="1" applyAlignment="1">
      <alignment horizontal="justify" vertical="center" wrapText="1"/>
    </xf>
    <xf numFmtId="9" fontId="20" fillId="4" borderId="12" xfId="4" applyNumberFormat="1" applyFont="1" applyFill="1" applyBorder="1" applyAlignment="1">
      <alignment horizontal="center" vertical="center" wrapText="1"/>
    </xf>
    <xf numFmtId="0" fontId="20" fillId="17" borderId="5" xfId="4" applyFont="1" applyFill="1" applyBorder="1" applyAlignment="1">
      <alignment horizontal="justify" vertical="top" wrapText="1"/>
    </xf>
    <xf numFmtId="0" fontId="20" fillId="17" borderId="6" xfId="4" applyFont="1" applyFill="1" applyBorder="1" applyAlignment="1">
      <alignment horizontal="justify" vertical="top" wrapText="1"/>
    </xf>
    <xf numFmtId="0" fontId="20" fillId="0" borderId="2" xfId="4" applyFont="1" applyFill="1" applyBorder="1" applyAlignment="1">
      <alignment horizontal="left" vertical="center" wrapText="1"/>
    </xf>
    <xf numFmtId="9" fontId="20" fillId="0" borderId="19" xfId="4" applyNumberFormat="1" applyFont="1" applyFill="1" applyBorder="1" applyAlignment="1">
      <alignment horizontal="center" vertical="center" wrapText="1"/>
    </xf>
    <xf numFmtId="0" fontId="20" fillId="0" borderId="19" xfId="4" applyFont="1" applyFill="1" applyBorder="1" applyAlignment="1">
      <alignment horizontal="justify" vertical="center" wrapText="1"/>
    </xf>
    <xf numFmtId="0" fontId="19" fillId="0" borderId="19" xfId="4" applyFont="1" applyFill="1" applyBorder="1" applyAlignment="1">
      <alignment horizontal="justify" vertical="center" wrapText="1"/>
    </xf>
    <xf numFmtId="9" fontId="20" fillId="0" borderId="5" xfId="4" applyNumberFormat="1" applyFont="1" applyFill="1" applyBorder="1" applyAlignment="1">
      <alignment horizontal="center" vertical="center" wrapText="1"/>
    </xf>
    <xf numFmtId="10" fontId="2" fillId="0" borderId="14" xfId="4" applyNumberFormat="1" applyFont="1" applyAlignment="1">
      <alignment vertical="center" wrapText="1"/>
    </xf>
    <xf numFmtId="0" fontId="20" fillId="0" borderId="25" xfId="4" applyFont="1" applyBorder="1" applyAlignment="1">
      <alignment horizontal="left" vertical="center" wrapText="1"/>
    </xf>
    <xf numFmtId="0" fontId="20" fillId="17" borderId="54" xfId="4" applyFont="1" applyFill="1" applyBorder="1" applyAlignment="1">
      <alignment horizontal="justify" vertical="center" wrapText="1"/>
    </xf>
    <xf numFmtId="0" fontId="20" fillId="4" borderId="25" xfId="4" applyFont="1" applyFill="1" applyBorder="1" applyAlignment="1">
      <alignment horizontal="left" vertical="top" wrapText="1"/>
    </xf>
    <xf numFmtId="0" fontId="20" fillId="4" borderId="24" xfId="4" applyFont="1" applyFill="1" applyBorder="1" applyAlignment="1">
      <alignment horizontal="justify" vertical="center" wrapText="1"/>
    </xf>
    <xf numFmtId="0" fontId="20" fillId="4" borderId="27" xfId="4" applyFont="1" applyFill="1" applyBorder="1" applyAlignment="1">
      <alignment horizontal="justify" vertical="center" wrapText="1"/>
    </xf>
    <xf numFmtId="0" fontId="20" fillId="17" borderId="29" xfId="4" applyFont="1" applyFill="1" applyBorder="1" applyAlignment="1">
      <alignment horizontal="justify" vertical="top" wrapText="1"/>
    </xf>
    <xf numFmtId="0" fontId="20" fillId="4" borderId="28" xfId="4" applyFont="1" applyFill="1" applyBorder="1" applyAlignment="1">
      <alignment horizontal="justify" vertical="center" wrapText="1"/>
    </xf>
    <xf numFmtId="0" fontId="20" fillId="17" borderId="31" xfId="4" applyFont="1" applyFill="1" applyBorder="1" applyAlignment="1">
      <alignment horizontal="justify" vertical="top" wrapText="1"/>
    </xf>
    <xf numFmtId="0" fontId="5" fillId="0" borderId="29" xfId="4" applyFont="1" applyBorder="1"/>
    <xf numFmtId="0" fontId="19" fillId="0" borderId="55" xfId="4" applyFont="1" applyFill="1" applyBorder="1" applyAlignment="1">
      <alignment horizontal="justify" vertical="center" wrapText="1"/>
    </xf>
    <xf numFmtId="0" fontId="27" fillId="0" borderId="25" xfId="4" applyFont="1" applyFill="1" applyBorder="1" applyAlignment="1">
      <alignment horizontal="left" vertical="center" wrapText="1"/>
    </xf>
    <xf numFmtId="0" fontId="21" fillId="4" borderId="20" xfId="4" applyFont="1" applyFill="1" applyBorder="1" applyAlignment="1">
      <alignment horizontal="justify" vertical="top" wrapText="1"/>
    </xf>
    <xf numFmtId="0" fontId="19" fillId="4" borderId="20" xfId="4" applyFont="1" applyFill="1" applyBorder="1" applyAlignment="1">
      <alignment horizontal="left" vertical="top" wrapText="1"/>
    </xf>
    <xf numFmtId="0" fontId="19" fillId="0" borderId="20" xfId="4" applyFont="1" applyBorder="1" applyAlignment="1">
      <alignment horizontal="left" vertical="center" wrapText="1"/>
    </xf>
    <xf numFmtId="0" fontId="17" fillId="0" borderId="43" xfId="4" applyFont="1" applyBorder="1" applyAlignment="1">
      <alignment horizontal="left" vertical="top" wrapText="1"/>
    </xf>
    <xf numFmtId="9" fontId="2" fillId="12" borderId="14" xfId="4" applyNumberFormat="1" applyFont="1" applyFill="1" applyAlignment="1">
      <alignment horizontal="left" vertical="center" wrapText="1"/>
    </xf>
    <xf numFmtId="10" fontId="2" fillId="12" borderId="14" xfId="4" applyNumberFormat="1" applyFont="1" applyFill="1" applyAlignment="1">
      <alignment vertical="center" wrapText="1"/>
    </xf>
    <xf numFmtId="0" fontId="20" fillId="12" borderId="14" xfId="4" applyFont="1" applyFill="1" applyAlignment="1"/>
    <xf numFmtId="0" fontId="20" fillId="0" borderId="14" xfId="4" applyFont="1" applyAlignment="1"/>
    <xf numFmtId="0" fontId="20" fillId="0" borderId="14" xfId="4" applyFont="1" applyBorder="1" applyAlignment="1"/>
    <xf numFmtId="0" fontId="20" fillId="0" borderId="24" xfId="4" applyFont="1" applyBorder="1" applyAlignment="1"/>
    <xf numFmtId="0" fontId="20" fillId="0" borderId="23" xfId="4" applyFont="1" applyBorder="1" applyAlignment="1"/>
    <xf numFmtId="0" fontId="20" fillId="0" borderId="37" xfId="4" applyFont="1" applyBorder="1" applyAlignment="1"/>
    <xf numFmtId="0" fontId="20" fillId="0" borderId="38" xfId="4" applyFont="1" applyBorder="1" applyAlignment="1"/>
    <xf numFmtId="0" fontId="17" fillId="0" borderId="40" xfId="4" applyFont="1" applyBorder="1"/>
    <xf numFmtId="0" fontId="17" fillId="0" borderId="41" xfId="4" applyFont="1" applyBorder="1"/>
    <xf numFmtId="0" fontId="17" fillId="0" borderId="21" xfId="4" applyFont="1" applyBorder="1"/>
    <xf numFmtId="0" fontId="17" fillId="0" borderId="42" xfId="4" applyFont="1" applyBorder="1"/>
    <xf numFmtId="0" fontId="17" fillId="0" borderId="44" xfId="4" applyFont="1" applyBorder="1"/>
    <xf numFmtId="0" fontId="17" fillId="0" borderId="45" xfId="4" applyFont="1" applyBorder="1"/>
    <xf numFmtId="0" fontId="17" fillId="0" borderId="28" xfId="4" applyFont="1" applyBorder="1"/>
    <xf numFmtId="0" fontId="17" fillId="0" borderId="6" xfId="4" applyFont="1" applyBorder="1"/>
    <xf numFmtId="0" fontId="17" fillId="0" borderId="26" xfId="4" applyFont="1" applyBorder="1"/>
    <xf numFmtId="0" fontId="20" fillId="0" borderId="8" xfId="4" applyFont="1" applyBorder="1" applyAlignment="1">
      <alignment horizontal="center" vertical="center"/>
    </xf>
    <xf numFmtId="0" fontId="20" fillId="0" borderId="8" xfId="4" applyFont="1" applyBorder="1"/>
    <xf numFmtId="0" fontId="17" fillId="12" borderId="9" xfId="4" applyFont="1" applyFill="1" applyBorder="1" applyAlignment="1">
      <alignment horizontal="justify"/>
    </xf>
    <xf numFmtId="0" fontId="17" fillId="12" borderId="26" xfId="4" applyFont="1" applyFill="1" applyBorder="1" applyAlignment="1">
      <alignment horizontal="justify"/>
    </xf>
    <xf numFmtId="0" fontId="17" fillId="0" borderId="9" xfId="4" applyFont="1" applyBorder="1" applyAlignment="1">
      <alignment vertical="top"/>
    </xf>
    <xf numFmtId="0" fontId="17" fillId="0" borderId="10" xfId="4" applyFont="1" applyBorder="1" applyAlignment="1">
      <alignment vertical="top"/>
    </xf>
    <xf numFmtId="0" fontId="17" fillId="0" borderId="3" xfId="4" applyFont="1" applyBorder="1"/>
    <xf numFmtId="0" fontId="17" fillId="0" borderId="29" xfId="4" applyFont="1" applyBorder="1"/>
    <xf numFmtId="0" fontId="17" fillId="0" borderId="9" xfId="4" applyFont="1" applyFill="1" applyBorder="1"/>
    <xf numFmtId="0" fontId="17" fillId="0" borderId="10" xfId="4" applyFont="1" applyFill="1" applyBorder="1"/>
    <xf numFmtId="0" fontId="17" fillId="0" borderId="3" xfId="4" applyFont="1" applyFill="1" applyBorder="1" applyAlignment="1">
      <alignment horizontal="left" vertical="center"/>
    </xf>
    <xf numFmtId="0" fontId="17" fillId="0" borderId="13" xfId="4" applyFont="1" applyFill="1" applyBorder="1" applyAlignment="1">
      <alignment horizontal="left" vertical="center"/>
    </xf>
    <xf numFmtId="0" fontId="20" fillId="0" borderId="14" xfId="4" applyFont="1" applyFill="1" applyBorder="1" applyAlignment="1">
      <alignment horizontal="left" vertical="center"/>
    </xf>
    <xf numFmtId="0" fontId="17" fillId="0" borderId="14" xfId="4" applyFont="1" applyFill="1" applyBorder="1" applyAlignment="1">
      <alignment horizontal="left" vertical="center"/>
    </xf>
    <xf numFmtId="0" fontId="17" fillId="0" borderId="5" xfId="4" applyFont="1" applyFill="1" applyBorder="1" applyAlignment="1">
      <alignment horizontal="left" vertical="center"/>
    </xf>
    <xf numFmtId="0" fontId="17" fillId="0" borderId="6" xfId="4" applyFont="1" applyFill="1" applyBorder="1" applyAlignment="1">
      <alignment horizontal="left" vertical="center"/>
    </xf>
    <xf numFmtId="0" fontId="17" fillId="0" borderId="7" xfId="4" applyFont="1" applyFill="1" applyBorder="1" applyAlignment="1">
      <alignment horizontal="left" vertical="center"/>
    </xf>
    <xf numFmtId="0" fontId="17" fillId="0" borderId="47" xfId="4" applyFont="1" applyBorder="1"/>
    <xf numFmtId="0" fontId="17" fillId="0" borderId="21" xfId="4" applyFont="1" applyBorder="1" applyAlignment="1">
      <alignment horizontal="justify"/>
    </xf>
    <xf numFmtId="0" fontId="17" fillId="0" borderId="22" xfId="4" applyFont="1" applyBorder="1" applyAlignment="1">
      <alignment horizontal="justify"/>
    </xf>
    <xf numFmtId="0" fontId="17" fillId="0" borderId="23" xfId="4" applyFont="1" applyBorder="1" applyAlignment="1">
      <alignment horizontal="justify"/>
    </xf>
    <xf numFmtId="0" fontId="20" fillId="0" borderId="14" xfId="4" applyFont="1" applyBorder="1" applyAlignment="1">
      <alignment horizontal="justify"/>
    </xf>
    <xf numFmtId="0" fontId="17" fillId="0" borderId="24" xfId="4" applyFont="1" applyBorder="1" applyAlignment="1">
      <alignment horizontal="justify"/>
    </xf>
    <xf numFmtId="0" fontId="17" fillId="0" borderId="50" xfId="4" applyFont="1" applyBorder="1" applyAlignment="1">
      <alignment horizontal="justify"/>
    </xf>
    <xf numFmtId="0" fontId="17" fillId="0" borderId="37" xfId="4" applyFont="1" applyBorder="1" applyAlignment="1">
      <alignment horizontal="justify"/>
    </xf>
    <xf numFmtId="0" fontId="17" fillId="0" borderId="38" xfId="4" applyFont="1" applyBorder="1" applyAlignment="1">
      <alignment horizontal="justify"/>
    </xf>
    <xf numFmtId="0" fontId="17" fillId="0" borderId="22" xfId="4" applyFont="1" applyBorder="1"/>
    <xf numFmtId="0" fontId="17" fillId="0" borderId="23" xfId="4" applyFont="1" applyBorder="1"/>
    <xf numFmtId="0" fontId="17" fillId="0" borderId="24" xfId="4" applyFont="1" applyBorder="1"/>
    <xf numFmtId="0" fontId="17" fillId="0" borderId="50" xfId="4" applyFont="1" applyBorder="1"/>
    <xf numFmtId="0" fontId="17" fillId="0" borderId="37" xfId="4" applyFont="1" applyBorder="1"/>
    <xf numFmtId="0" fontId="17" fillId="0" borderId="38" xfId="4" applyFont="1" applyBorder="1"/>
    <xf numFmtId="0" fontId="17" fillId="0" borderId="34" xfId="4" applyFont="1" applyBorder="1"/>
    <xf numFmtId="0" fontId="17" fillId="0" borderId="13" xfId="4" applyFont="1" applyBorder="1"/>
    <xf numFmtId="0" fontId="17" fillId="0" borderId="35" xfId="4" applyFont="1" applyBorder="1"/>
    <xf numFmtId="0" fontId="17" fillId="0" borderId="36" xfId="4" applyFont="1" applyBorder="1"/>
    <xf numFmtId="0" fontId="20" fillId="0" borderId="14" xfId="4" applyFont="1"/>
    <xf numFmtId="0" fontId="20" fillId="0" borderId="20" xfId="4" applyFont="1" applyBorder="1" applyAlignment="1">
      <alignment horizontal="center" vertical="center" wrapText="1"/>
    </xf>
    <xf numFmtId="0" fontId="20" fillId="0" borderId="21" xfId="4" applyFont="1" applyBorder="1" applyAlignment="1">
      <alignment horizontal="center" vertical="center" wrapText="1"/>
    </xf>
    <xf numFmtId="0" fontId="20" fillId="0" borderId="22" xfId="4" applyFont="1" applyBorder="1" applyAlignment="1">
      <alignment horizontal="center" vertical="center" wrapText="1"/>
    </xf>
    <xf numFmtId="0" fontId="20" fillId="0" borderId="23" xfId="4" applyFont="1" applyBorder="1" applyAlignment="1">
      <alignment horizontal="center" vertical="center" wrapText="1"/>
    </xf>
    <xf numFmtId="0" fontId="20" fillId="0" borderId="14" xfId="4" applyFont="1" applyBorder="1" applyAlignment="1">
      <alignment horizontal="center" vertical="center" wrapText="1"/>
    </xf>
    <xf numFmtId="0" fontId="20" fillId="0" borderId="24" xfId="4" applyFont="1" applyBorder="1" applyAlignment="1">
      <alignment horizontal="center" vertical="center" wrapText="1"/>
    </xf>
    <xf numFmtId="0" fontId="19" fillId="0" borderId="23" xfId="4" applyFont="1" applyBorder="1" applyAlignment="1">
      <alignment horizontal="center" vertical="center" wrapText="1"/>
    </xf>
    <xf numFmtId="0" fontId="39" fillId="0" borderId="23" xfId="4" applyFont="1" applyBorder="1" applyAlignment="1">
      <alignment horizontal="center" vertical="center" wrapText="1"/>
    </xf>
    <xf numFmtId="0" fontId="20" fillId="0" borderId="50" xfId="4" applyFont="1" applyBorder="1" applyAlignment="1">
      <alignment horizontal="center" vertical="center" wrapText="1"/>
    </xf>
    <xf numFmtId="0" fontId="19" fillId="0" borderId="20" xfId="4" applyFont="1" applyBorder="1" applyAlignment="1">
      <alignment horizontal="center" vertical="center" wrapText="1"/>
    </xf>
    <xf numFmtId="0" fontId="19" fillId="0" borderId="43" xfId="4" applyFont="1" applyBorder="1" applyAlignment="1">
      <alignment horizontal="center" vertical="center" wrapText="1"/>
    </xf>
    <xf numFmtId="0" fontId="19" fillId="0" borderId="19" xfId="4" applyFont="1" applyBorder="1" applyAlignment="1">
      <alignment horizontal="center" vertical="center" wrapText="1"/>
    </xf>
    <xf numFmtId="0" fontId="19" fillId="0" borderId="9" xfId="4" applyFont="1" applyBorder="1" applyAlignment="1">
      <alignment horizontal="center" vertical="center" wrapText="1"/>
    </xf>
    <xf numFmtId="0" fontId="19" fillId="2" borderId="25" xfId="4" applyFont="1" applyFill="1" applyBorder="1" applyAlignment="1">
      <alignment horizontal="left" vertical="center" wrapText="1"/>
    </xf>
    <xf numFmtId="9" fontId="19" fillId="2" borderId="9" xfId="4" applyNumberFormat="1" applyFont="1" applyFill="1" applyBorder="1" applyAlignment="1">
      <alignment horizontal="right" vertical="center" wrapText="1"/>
    </xf>
    <xf numFmtId="0" fontId="19" fillId="3" borderId="25" xfId="4" applyFont="1" applyFill="1" applyBorder="1" applyAlignment="1">
      <alignment horizontal="left" vertical="center" wrapText="1"/>
    </xf>
    <xf numFmtId="0" fontId="19" fillId="4" borderId="25" xfId="4" applyFont="1" applyFill="1" applyBorder="1" applyAlignment="1">
      <alignment horizontal="center" vertical="center" wrapText="1"/>
    </xf>
    <xf numFmtId="0" fontId="21" fillId="4" borderId="8" xfId="4" applyFont="1" applyFill="1" applyBorder="1" applyAlignment="1">
      <alignment horizontal="center" vertical="center" wrapText="1"/>
    </xf>
    <xf numFmtId="0" fontId="19" fillId="4" borderId="10" xfId="4" applyFont="1" applyFill="1" applyBorder="1" applyAlignment="1">
      <alignment horizontal="center" vertical="center" wrapText="1"/>
    </xf>
    <xf numFmtId="0" fontId="20" fillId="0" borderId="1" xfId="4" applyFont="1" applyBorder="1" applyAlignment="1">
      <alignment horizontal="center" vertical="center" wrapText="1"/>
    </xf>
    <xf numFmtId="0" fontId="19" fillId="6" borderId="25" xfId="4" applyFont="1" applyFill="1" applyBorder="1" applyAlignment="1">
      <alignment horizontal="left" vertical="center" wrapText="1"/>
    </xf>
    <xf numFmtId="10" fontId="23" fillId="6" borderId="9" xfId="4" applyNumberFormat="1" applyFont="1" applyFill="1" applyBorder="1" applyAlignment="1">
      <alignment horizontal="right" vertical="center" wrapText="1"/>
    </xf>
    <xf numFmtId="9" fontId="19" fillId="6" borderId="26" xfId="4" applyNumberFormat="1" applyFont="1" applyFill="1" applyBorder="1" applyAlignment="1">
      <alignment vertical="center" wrapText="1"/>
    </xf>
    <xf numFmtId="0" fontId="19" fillId="0" borderId="25" xfId="4" applyFont="1" applyBorder="1" applyAlignment="1">
      <alignment horizontal="center" vertical="center" wrapText="1"/>
    </xf>
    <xf numFmtId="0" fontId="19" fillId="0" borderId="1" xfId="4" applyFont="1" applyBorder="1" applyAlignment="1">
      <alignment horizontal="center" vertical="center" wrapText="1"/>
    </xf>
    <xf numFmtId="0" fontId="19" fillId="0" borderId="8" xfId="4" applyFont="1" applyBorder="1" applyAlignment="1">
      <alignment horizontal="center" vertical="center" wrapText="1"/>
    </xf>
    <xf numFmtId="0" fontId="19" fillId="0" borderId="11" xfId="4" applyFont="1" applyBorder="1" applyAlignment="1">
      <alignment horizontal="center" vertical="center" wrapText="1"/>
    </xf>
    <xf numFmtId="0" fontId="19" fillId="0" borderId="2" xfId="4" applyFont="1" applyBorder="1" applyAlignment="1">
      <alignment horizontal="center" vertical="center" wrapText="1"/>
    </xf>
    <xf numFmtId="0" fontId="19" fillId="4" borderId="1" xfId="4" applyFont="1" applyFill="1" applyBorder="1" applyAlignment="1">
      <alignment horizontal="center" vertical="center" wrapText="1"/>
    </xf>
    <xf numFmtId="165" fontId="23" fillId="6" borderId="9" xfId="4" applyNumberFormat="1" applyFont="1" applyFill="1" applyBorder="1" applyAlignment="1">
      <alignment horizontal="right" vertical="center" wrapText="1"/>
    </xf>
    <xf numFmtId="9" fontId="20" fillId="6" borderId="26" xfId="4" applyNumberFormat="1" applyFont="1" applyFill="1" applyBorder="1" applyAlignment="1">
      <alignment horizontal="right" vertical="center" wrapText="1"/>
    </xf>
    <xf numFmtId="0" fontId="19" fillId="2" borderId="46" xfId="4" applyFont="1" applyFill="1" applyBorder="1" applyAlignment="1">
      <alignment horizontal="right" vertical="center" wrapText="1"/>
    </xf>
    <xf numFmtId="9" fontId="19" fillId="2" borderId="66" xfId="4" applyNumberFormat="1" applyFont="1" applyFill="1" applyBorder="1" applyAlignment="1">
      <alignment horizontal="right" vertical="center" wrapText="1"/>
    </xf>
    <xf numFmtId="165" fontId="20" fillId="0" borderId="14" xfId="4" applyNumberFormat="1" applyFont="1" applyAlignment="1">
      <alignment vertical="center" wrapText="1"/>
    </xf>
    <xf numFmtId="0" fontId="17" fillId="0" borderId="4" xfId="4" applyFont="1" applyBorder="1"/>
    <xf numFmtId="0" fontId="17" fillId="0" borderId="7" xfId="4" applyFont="1" applyBorder="1"/>
    <xf numFmtId="0" fontId="3" fillId="0" borderId="8" xfId="4" applyFont="1" applyBorder="1" applyAlignment="1">
      <alignment horizontal="center" vertical="center" wrapText="1"/>
    </xf>
    <xf numFmtId="0" fontId="3" fillId="3" borderId="9" xfId="4" applyFont="1" applyFill="1" applyBorder="1" applyAlignment="1">
      <alignment horizontal="left" vertical="center" wrapText="1"/>
    </xf>
    <xf numFmtId="0" fontId="20" fillId="4" borderId="9" xfId="4" applyFont="1" applyFill="1" applyBorder="1" applyAlignment="1">
      <alignment horizontal="justify" vertical="center" wrapText="1"/>
    </xf>
    <xf numFmtId="9" fontId="17" fillId="4" borderId="8" xfId="4" applyNumberFormat="1" applyFont="1" applyFill="1" applyBorder="1" applyAlignment="1">
      <alignment horizontal="center" vertical="center" wrapText="1"/>
    </xf>
    <xf numFmtId="0" fontId="17" fillId="0" borderId="9" xfId="4" applyFont="1" applyBorder="1" applyAlignment="1">
      <alignment horizontal="justify" vertical="center"/>
    </xf>
    <xf numFmtId="0" fontId="17" fillId="0" borderId="10" xfId="4" applyFont="1" applyBorder="1" applyAlignment="1">
      <alignment horizontal="justify" vertical="center"/>
    </xf>
    <xf numFmtId="0" fontId="17" fillId="0" borderId="3" xfId="4" applyFont="1" applyBorder="1" applyAlignment="1">
      <alignment horizontal="justify"/>
    </xf>
    <xf numFmtId="0" fontId="17" fillId="0" borderId="12" xfId="4" applyFont="1" applyBorder="1"/>
    <xf numFmtId="0" fontId="17" fillId="0" borderId="5" xfId="4" applyFont="1" applyBorder="1" applyAlignment="1">
      <alignment horizontal="justify"/>
    </xf>
    <xf numFmtId="0" fontId="17" fillId="0" borderId="6" xfId="4" applyFont="1" applyBorder="1" applyAlignment="1">
      <alignment horizontal="justify"/>
    </xf>
    <xf numFmtId="0" fontId="19" fillId="4" borderId="20" xfId="4" applyFont="1" applyFill="1" applyBorder="1" applyAlignment="1">
      <alignment horizontal="justify" vertical="top" wrapText="1"/>
    </xf>
    <xf numFmtId="0" fontId="3" fillId="0" borderId="65" xfId="4" applyFont="1" applyBorder="1" applyAlignment="1">
      <alignment horizontal="center" vertical="center" wrapText="1"/>
    </xf>
    <xf numFmtId="0" fontId="3" fillId="3" borderId="26" xfId="4" applyFont="1" applyFill="1" applyBorder="1" applyAlignment="1">
      <alignment horizontal="left" vertical="center" wrapText="1"/>
    </xf>
    <xf numFmtId="0" fontId="20" fillId="12" borderId="25" xfId="4" applyFont="1" applyFill="1" applyBorder="1" applyAlignment="1">
      <alignment horizontal="justify" vertical="center" wrapText="1"/>
    </xf>
    <xf numFmtId="0" fontId="20" fillId="4" borderId="26" xfId="4" applyFont="1" applyFill="1" applyBorder="1" applyAlignment="1">
      <alignment horizontal="justify" vertical="center" wrapText="1"/>
    </xf>
    <xf numFmtId="0" fontId="17" fillId="0" borderId="29" xfId="4" applyFont="1" applyBorder="1" applyAlignment="1">
      <alignment horizontal="justify"/>
    </xf>
    <xf numFmtId="0" fontId="17" fillId="0" borderId="31" xfId="4" applyFont="1" applyBorder="1" applyAlignment="1">
      <alignment horizontal="justify"/>
    </xf>
    <xf numFmtId="0" fontId="27" fillId="4" borderId="25" xfId="4" applyFont="1" applyFill="1" applyBorder="1" applyAlignment="1">
      <alignment horizontal="justify" vertical="center" wrapText="1"/>
    </xf>
    <xf numFmtId="0" fontId="2" fillId="0" borderId="50" xfId="4" applyFont="1" applyBorder="1" applyAlignment="1">
      <alignment horizontal="center" vertical="center" wrapText="1"/>
    </xf>
    <xf numFmtId="0" fontId="20" fillId="0" borderId="37" xfId="4" applyFont="1" applyBorder="1" applyAlignment="1"/>
    <xf numFmtId="0" fontId="20" fillId="0" borderId="38" xfId="4" applyFont="1" applyBorder="1" applyAlignment="1"/>
    <xf numFmtId="3" fontId="20" fillId="0" borderId="1" xfId="4" applyNumberFormat="1" applyFont="1" applyFill="1" applyBorder="1" applyAlignment="1">
      <alignment horizontal="center" vertical="center" wrapText="1"/>
    </xf>
    <xf numFmtId="9" fontId="20" fillId="0" borderId="1" xfId="5" applyFont="1" applyFill="1" applyBorder="1" applyAlignment="1">
      <alignment horizontal="center" vertical="center" wrapText="1"/>
    </xf>
    <xf numFmtId="9" fontId="20" fillId="0" borderId="10" xfId="4" applyNumberFormat="1" applyFont="1" applyFill="1" applyBorder="1" applyAlignment="1">
      <alignment horizontal="center" vertical="center" wrapText="1"/>
    </xf>
    <xf numFmtId="0" fontId="20" fillId="4" borderId="1" xfId="4" applyFont="1" applyFill="1" applyBorder="1" applyAlignment="1">
      <alignment horizontal="justify" vertical="top" wrapText="1"/>
    </xf>
    <xf numFmtId="9" fontId="20" fillId="0" borderId="11" xfId="4" applyNumberFormat="1" applyFont="1" applyFill="1" applyBorder="1" applyAlignment="1">
      <alignment horizontal="center" vertical="center" wrapText="1"/>
    </xf>
    <xf numFmtId="0" fontId="20" fillId="4" borderId="1" xfId="4" applyFont="1" applyFill="1" applyBorder="1" applyAlignment="1">
      <alignment horizontal="center" vertical="center" wrapText="1"/>
    </xf>
    <xf numFmtId="9" fontId="20" fillId="0" borderId="1" xfId="4" applyNumberFormat="1" applyFont="1" applyFill="1" applyBorder="1" applyAlignment="1">
      <alignment horizontal="center" vertical="center" wrapText="1"/>
    </xf>
    <xf numFmtId="0" fontId="20" fillId="0" borderId="39" xfId="4" applyFont="1" applyFill="1" applyBorder="1" applyAlignment="1">
      <alignment horizontal="justify" vertical="top" wrapText="1"/>
    </xf>
    <xf numFmtId="0" fontId="20" fillId="4" borderId="31" xfId="4" applyFont="1" applyFill="1" applyBorder="1" applyAlignment="1">
      <alignment horizontal="justify" vertical="center" wrapText="1"/>
    </xf>
    <xf numFmtId="0" fontId="5" fillId="0" borderId="48" xfId="4" applyFont="1" applyBorder="1"/>
    <xf numFmtId="9" fontId="6" fillId="2" borderId="49" xfId="4" applyNumberFormat="1" applyFont="1" applyFill="1" applyBorder="1" applyAlignment="1">
      <alignment horizontal="right" vertical="center" wrapText="1"/>
    </xf>
    <xf numFmtId="0" fontId="19" fillId="4" borderId="20" xfId="4" applyFont="1" applyFill="1" applyBorder="1" applyAlignment="1">
      <alignment horizontal="justify" vertical="center" wrapText="1"/>
    </xf>
    <xf numFmtId="0" fontId="17" fillId="0" borderId="40" xfId="4" applyFont="1" applyFill="1" applyBorder="1" applyAlignment="1">
      <alignment horizontal="justify" vertical="top"/>
    </xf>
    <xf numFmtId="0" fontId="17" fillId="0" borderId="41" xfId="4" applyFont="1" applyFill="1" applyBorder="1" applyAlignment="1">
      <alignment horizontal="justify" vertical="top"/>
    </xf>
    <xf numFmtId="9" fontId="17" fillId="0" borderId="10" xfId="5" applyFont="1" applyFill="1" applyBorder="1"/>
    <xf numFmtId="9" fontId="20" fillId="0" borderId="8" xfId="4" applyNumberFormat="1" applyFont="1" applyBorder="1" applyAlignment="1">
      <alignment vertical="center"/>
    </xf>
    <xf numFmtId="0" fontId="17" fillId="0" borderId="9" xfId="4" applyFont="1" applyBorder="1" applyAlignment="1">
      <alignment horizontal="justify" vertical="top"/>
    </xf>
    <xf numFmtId="0" fontId="17" fillId="0" borderId="26" xfId="4" applyFont="1" applyBorder="1" applyAlignment="1">
      <alignment horizontal="justify" vertical="top"/>
    </xf>
    <xf numFmtId="0" fontId="17" fillId="0" borderId="9" xfId="4" applyFont="1" applyBorder="1" applyAlignment="1">
      <alignment horizontal="justify" vertical="center" wrapText="1"/>
    </xf>
    <xf numFmtId="0" fontId="17" fillId="0" borderId="10" xfId="4" applyFont="1" applyBorder="1" applyAlignment="1">
      <alignment horizontal="justify" vertical="center" wrapText="1"/>
    </xf>
    <xf numFmtId="0" fontId="17" fillId="0" borderId="12" xfId="4" applyFont="1" applyFill="1" applyBorder="1"/>
    <xf numFmtId="0" fontId="17" fillId="0" borderId="9" xfId="4" applyFont="1" applyBorder="1" applyAlignment="1">
      <alignment horizontal="justify" wrapText="1"/>
    </xf>
    <xf numFmtId="0" fontId="17" fillId="0" borderId="26" xfId="4" applyFont="1" applyBorder="1" applyAlignment="1">
      <alignment horizontal="justify" wrapText="1"/>
    </xf>
    <xf numFmtId="0" fontId="17" fillId="0" borderId="48" xfId="4" applyFont="1" applyBorder="1"/>
    <xf numFmtId="0" fontId="17" fillId="0" borderId="21" xfId="4" applyFont="1" applyBorder="1" applyAlignment="1">
      <alignment horizontal="justify" vertical="center"/>
    </xf>
    <xf numFmtId="0" fontId="17" fillId="0" borderId="22" xfId="4" applyFont="1" applyBorder="1" applyAlignment="1">
      <alignment horizontal="justify" vertical="center"/>
    </xf>
    <xf numFmtId="0" fontId="17" fillId="0" borderId="23" xfId="4" applyFont="1" applyBorder="1" applyAlignment="1">
      <alignment horizontal="justify" vertical="center"/>
    </xf>
    <xf numFmtId="0" fontId="20" fillId="0" borderId="14" xfId="4" applyFont="1" applyBorder="1" applyAlignment="1">
      <alignment horizontal="justify" vertical="center"/>
    </xf>
    <xf numFmtId="0" fontId="17" fillId="0" borderId="24" xfId="4" applyFont="1" applyBorder="1" applyAlignment="1">
      <alignment horizontal="justify" vertical="center"/>
    </xf>
    <xf numFmtId="0" fontId="17" fillId="0" borderId="50" xfId="4" applyFont="1" applyBorder="1" applyAlignment="1">
      <alignment horizontal="justify" vertical="center"/>
    </xf>
    <xf numFmtId="0" fontId="17" fillId="0" borderId="37" xfId="4" applyFont="1" applyBorder="1" applyAlignment="1">
      <alignment horizontal="justify" vertical="center"/>
    </xf>
    <xf numFmtId="0" fontId="17" fillId="0" borderId="38" xfId="4" applyFont="1" applyBorder="1" applyAlignment="1">
      <alignment horizontal="justify" vertical="center"/>
    </xf>
    <xf numFmtId="0" fontId="19" fillId="0" borderId="65" xfId="4" applyFont="1" applyBorder="1" applyAlignment="1">
      <alignment horizontal="center" vertical="center" wrapText="1"/>
    </xf>
    <xf numFmtId="0" fontId="19" fillId="0" borderId="10" xfId="4" applyFont="1" applyBorder="1" applyAlignment="1">
      <alignment horizontal="center" vertical="center" wrapText="1"/>
    </xf>
    <xf numFmtId="0" fontId="19" fillId="2" borderId="9" xfId="4" applyFont="1" applyFill="1" applyBorder="1" applyAlignment="1">
      <alignment horizontal="left" vertical="center" wrapText="1"/>
    </xf>
    <xf numFmtId="0" fontId="20" fillId="12" borderId="14" xfId="4" applyFont="1" applyFill="1" applyAlignment="1">
      <alignment vertical="center"/>
    </xf>
    <xf numFmtId="0" fontId="20" fillId="0" borderId="14" xfId="4" applyFont="1" applyAlignment="1">
      <alignment vertical="center"/>
    </xf>
    <xf numFmtId="0" fontId="19" fillId="5" borderId="25" xfId="4" applyFont="1" applyFill="1" applyBorder="1" applyAlignment="1">
      <alignment horizontal="center" vertical="center" wrapText="1"/>
    </xf>
    <xf numFmtId="0" fontId="19" fillId="5" borderId="19" xfId="4" applyFont="1" applyFill="1" applyBorder="1" applyAlignment="1">
      <alignment horizontal="center" vertical="center" wrapText="1"/>
    </xf>
    <xf numFmtId="0" fontId="19" fillId="5" borderId="1" xfId="4" applyFont="1" applyFill="1" applyBorder="1" applyAlignment="1">
      <alignment horizontal="center" vertical="center" wrapText="1"/>
    </xf>
    <xf numFmtId="9" fontId="19" fillId="2" borderId="49" xfId="4" applyNumberFormat="1" applyFont="1" applyFill="1" applyBorder="1" applyAlignment="1">
      <alignment horizontal="right" vertical="center" wrapText="1"/>
    </xf>
    <xf numFmtId="0" fontId="17" fillId="0" borderId="6" xfId="4" applyFont="1" applyBorder="1" applyAlignment="1">
      <alignment horizontal="left"/>
    </xf>
    <xf numFmtId="3" fontId="20" fillId="0" borderId="5" xfId="4" applyNumberFormat="1" applyFont="1" applyBorder="1" applyAlignment="1">
      <alignment horizontal="center" vertical="center" wrapText="1"/>
    </xf>
    <xf numFmtId="9" fontId="20" fillId="0" borderId="5" xfId="4" applyNumberFormat="1" applyFont="1" applyFill="1" applyBorder="1" applyAlignment="1">
      <alignment horizontal="center" vertical="center" wrapText="1"/>
    </xf>
    <xf numFmtId="0" fontId="5" fillId="0" borderId="7" xfId="4" applyFont="1" applyFill="1" applyBorder="1"/>
    <xf numFmtId="3" fontId="20" fillId="0" borderId="1" xfId="4" applyNumberFormat="1" applyFont="1" applyBorder="1" applyAlignment="1">
      <alignment horizontal="center" vertical="center" wrapText="1"/>
    </xf>
    <xf numFmtId="0" fontId="17" fillId="0" borderId="1" xfId="4" applyFont="1" applyFill="1" applyBorder="1" applyAlignment="1">
      <alignment horizontal="justify" vertical="center" wrapText="1"/>
    </xf>
    <xf numFmtId="0" fontId="17" fillId="0" borderId="9" xfId="4" applyFont="1" applyFill="1" applyBorder="1" applyAlignment="1">
      <alignment horizontal="justify" vertical="center"/>
    </xf>
    <xf numFmtId="9" fontId="20" fillId="0" borderId="14" xfId="4" applyNumberFormat="1" applyFont="1" applyAlignment="1">
      <alignment vertical="center" wrapText="1"/>
    </xf>
    <xf numFmtId="167" fontId="20" fillId="0" borderId="14" xfId="9" applyNumberFormat="1" applyFont="1" applyAlignment="1">
      <alignment vertical="center" wrapText="1"/>
    </xf>
    <xf numFmtId="0" fontId="20" fillId="0" borderId="3" xfId="4" applyFont="1" applyFill="1" applyBorder="1" applyAlignment="1">
      <alignment horizontal="left" vertical="center" wrapText="1"/>
    </xf>
    <xf numFmtId="0" fontId="20" fillId="0" borderId="4" xfId="4" applyFont="1" applyFill="1" applyBorder="1" applyAlignment="1">
      <alignment horizontal="left" vertical="center" wrapText="1"/>
    </xf>
    <xf numFmtId="0" fontId="17" fillId="4" borderId="2" xfId="4" applyFont="1" applyFill="1" applyBorder="1" applyAlignment="1">
      <alignment horizontal="justify" vertical="center" wrapText="1"/>
    </xf>
    <xf numFmtId="0" fontId="17" fillId="4" borderId="3" xfId="4" applyFont="1" applyFill="1" applyBorder="1" applyAlignment="1">
      <alignment horizontal="justify" vertical="center" wrapText="1"/>
    </xf>
    <xf numFmtId="0" fontId="20" fillId="0" borderId="13" xfId="4" applyFont="1" applyFill="1" applyBorder="1" applyAlignment="1">
      <alignment horizontal="left" vertical="center" wrapText="1"/>
    </xf>
    <xf numFmtId="0" fontId="20" fillId="0" borderId="14" xfId="4" applyFont="1" applyFill="1" applyBorder="1" applyAlignment="1">
      <alignment horizontal="left" vertical="center" wrapText="1"/>
    </xf>
    <xf numFmtId="0" fontId="20" fillId="0" borderId="15" xfId="4" applyFont="1" applyFill="1" applyBorder="1" applyAlignment="1">
      <alignment horizontal="left" vertical="center" wrapText="1"/>
    </xf>
    <xf numFmtId="0" fontId="17" fillId="4" borderId="5" xfId="4" applyFont="1" applyFill="1" applyBorder="1" applyAlignment="1">
      <alignment horizontal="justify" vertical="center" wrapText="1"/>
    </xf>
    <xf numFmtId="0" fontId="17" fillId="4" borderId="6" xfId="4" applyFont="1" applyFill="1" applyBorder="1" applyAlignment="1">
      <alignment horizontal="justify" vertical="center" wrapText="1"/>
    </xf>
    <xf numFmtId="0" fontId="20" fillId="0" borderId="5" xfId="4" applyFont="1" applyFill="1" applyBorder="1" applyAlignment="1">
      <alignment horizontal="left" vertical="center" wrapText="1"/>
    </xf>
    <xf numFmtId="0" fontId="20" fillId="0" borderId="6" xfId="4" applyFont="1" applyFill="1" applyBorder="1" applyAlignment="1">
      <alignment horizontal="left" vertical="center" wrapText="1"/>
    </xf>
    <xf numFmtId="0" fontId="20" fillId="0" borderId="7" xfId="4" applyFont="1" applyFill="1" applyBorder="1" applyAlignment="1">
      <alignment horizontal="left" vertical="center" wrapText="1"/>
    </xf>
    <xf numFmtId="0" fontId="19" fillId="4" borderId="2" xfId="4" applyFont="1" applyFill="1" applyBorder="1" applyAlignment="1">
      <alignment horizontal="center" vertical="center" wrapText="1"/>
    </xf>
    <xf numFmtId="167" fontId="2" fillId="0" borderId="14" xfId="4" applyNumberFormat="1" applyFont="1" applyAlignment="1">
      <alignment vertical="center" wrapText="1"/>
    </xf>
    <xf numFmtId="0" fontId="3" fillId="0" borderId="67" xfId="4" applyFont="1" applyBorder="1" applyAlignment="1">
      <alignment horizontal="left" vertical="center" wrapText="1"/>
    </xf>
    <xf numFmtId="0" fontId="19" fillId="0" borderId="20" xfId="4" applyFont="1" applyFill="1" applyBorder="1" applyAlignment="1">
      <alignment horizontal="left" vertical="center" wrapText="1"/>
    </xf>
    <xf numFmtId="0" fontId="17" fillId="0" borderId="21" xfId="4" applyFont="1" applyFill="1" applyBorder="1" applyAlignment="1">
      <alignment vertical="center"/>
    </xf>
    <xf numFmtId="0" fontId="17" fillId="0" borderId="22" xfId="4" applyFont="1" applyFill="1" applyBorder="1" applyAlignment="1">
      <alignment vertical="center"/>
    </xf>
    <xf numFmtId="0" fontId="17" fillId="0" borderId="23" xfId="4" applyFont="1" applyFill="1" applyBorder="1" applyAlignment="1">
      <alignment vertical="center"/>
    </xf>
    <xf numFmtId="0" fontId="20" fillId="0" borderId="14" xfId="4" applyFont="1" applyFill="1" applyBorder="1" applyAlignment="1">
      <alignment vertical="center"/>
    </xf>
    <xf numFmtId="0" fontId="17" fillId="0" borderId="24" xfId="4" applyFont="1" applyFill="1" applyBorder="1" applyAlignment="1">
      <alignment vertical="center"/>
    </xf>
    <xf numFmtId="0" fontId="17" fillId="0" borderId="50" xfId="4" applyFont="1" applyFill="1" applyBorder="1" applyAlignment="1">
      <alignment vertical="center"/>
    </xf>
    <xf numFmtId="0" fontId="20" fillId="0" borderId="37" xfId="4" applyFont="1" applyFill="1" applyBorder="1" applyAlignment="1">
      <alignment vertical="center"/>
    </xf>
    <xf numFmtId="0" fontId="17" fillId="0" borderId="38" xfId="4" applyFont="1" applyFill="1" applyBorder="1" applyAlignment="1">
      <alignment vertical="center"/>
    </xf>
    <xf numFmtId="0" fontId="21" fillId="0" borderId="20" xfId="4" applyFont="1" applyFill="1" applyBorder="1" applyAlignment="1">
      <alignment horizontal="left" vertical="center" wrapText="1"/>
    </xf>
    <xf numFmtId="0" fontId="17" fillId="0" borderId="37" xfId="4" applyFont="1" applyFill="1" applyBorder="1" applyAlignment="1">
      <alignment vertical="center"/>
    </xf>
    <xf numFmtId="0" fontId="3" fillId="0" borderId="20" xfId="4" applyFont="1" applyBorder="1" applyAlignment="1">
      <alignment horizontal="left" vertical="center" wrapText="1"/>
    </xf>
    <xf numFmtId="0" fontId="17" fillId="0" borderId="21" xfId="4" applyFont="1" applyBorder="1" applyAlignment="1">
      <alignment horizontal="left"/>
    </xf>
    <xf numFmtId="0" fontId="17" fillId="0" borderId="42" xfId="4" applyFont="1" applyBorder="1" applyAlignment="1">
      <alignment horizontal="left"/>
    </xf>
    <xf numFmtId="0" fontId="17" fillId="0" borderId="28" xfId="4" applyFont="1" applyBorder="1" applyAlignment="1">
      <alignment horizontal="left"/>
    </xf>
    <xf numFmtId="0" fontId="20" fillId="0" borderId="28" xfId="4" applyFont="1" applyBorder="1" applyAlignment="1">
      <alignment horizontal="justify" vertical="center" wrapText="1"/>
    </xf>
    <xf numFmtId="0" fontId="5" fillId="0" borderId="26" xfId="4" applyFont="1" applyBorder="1" applyAlignment="1">
      <alignment horizontal="justify" vertical="center"/>
    </xf>
    <xf numFmtId="0" fontId="17" fillId="0" borderId="26" xfId="4" applyFont="1" applyFill="1" applyBorder="1" applyAlignment="1">
      <alignment horizontal="justify" vertical="center"/>
    </xf>
    <xf numFmtId="0" fontId="17" fillId="0" borderId="26" xfId="4" applyFont="1" applyBorder="1" applyAlignment="1">
      <alignment horizontal="justify" vertical="center"/>
    </xf>
    <xf numFmtId="9" fontId="3" fillId="7" borderId="26" xfId="4" applyNumberFormat="1" applyFont="1" applyFill="1" applyBorder="1" applyAlignment="1">
      <alignment vertical="center" wrapText="1"/>
    </xf>
    <xf numFmtId="9" fontId="19" fillId="7" borderId="32" xfId="4" applyNumberFormat="1" applyFont="1" applyFill="1" applyBorder="1" applyAlignment="1">
      <alignment vertical="center" wrapText="1"/>
    </xf>
    <xf numFmtId="0" fontId="17" fillId="4" borderId="29" xfId="4" applyFont="1" applyFill="1" applyBorder="1" applyAlignment="1">
      <alignment horizontal="justify" vertical="center" wrapText="1"/>
    </xf>
    <xf numFmtId="0" fontId="17" fillId="4" borderId="31" xfId="4" applyFont="1" applyFill="1" applyBorder="1" applyAlignment="1">
      <alignment horizontal="justify" vertical="center" wrapText="1"/>
    </xf>
    <xf numFmtId="0" fontId="19" fillId="0" borderId="27" xfId="4" applyFont="1" applyBorder="1" applyAlignment="1">
      <alignment horizontal="center" vertical="center" wrapText="1"/>
    </xf>
    <xf numFmtId="0" fontId="20" fillId="0" borderId="54" xfId="4" applyFont="1" applyFill="1" applyBorder="1" applyAlignment="1">
      <alignment horizontal="justify" vertical="center" wrapText="1"/>
    </xf>
    <xf numFmtId="0" fontId="17" fillId="4" borderId="55" xfId="4" applyFont="1" applyFill="1" applyBorder="1" applyAlignment="1">
      <alignment horizontal="justify" vertical="center" wrapText="1"/>
    </xf>
    <xf numFmtId="0" fontId="20" fillId="0" borderId="39" xfId="4" applyFont="1" applyBorder="1" applyAlignment="1">
      <alignment horizontal="left" vertical="center" wrapText="1"/>
    </xf>
    <xf numFmtId="0" fontId="20" fillId="12" borderId="14" xfId="4" applyFont="1" applyFill="1"/>
    <xf numFmtId="0" fontId="20" fillId="18" borderId="5" xfId="4" applyFont="1" applyFill="1" applyBorder="1" applyAlignment="1">
      <alignment horizontal="justify" vertical="center" wrapText="1"/>
    </xf>
    <xf numFmtId="0" fontId="20" fillId="18" borderId="6" xfId="4" applyFont="1" applyFill="1" applyBorder="1" applyAlignment="1">
      <alignment horizontal="justify" vertical="center" wrapText="1"/>
    </xf>
    <xf numFmtId="0" fontId="20" fillId="18" borderId="7" xfId="4" applyFont="1" applyFill="1" applyBorder="1" applyAlignment="1">
      <alignment horizontal="justify" vertical="center" wrapText="1"/>
    </xf>
    <xf numFmtId="0" fontId="20" fillId="18" borderId="5" xfId="4" applyFont="1" applyFill="1" applyBorder="1" applyAlignment="1">
      <alignment horizontal="center" vertical="center" wrapText="1"/>
    </xf>
    <xf numFmtId="0" fontId="20" fillId="18" borderId="7" xfId="4" applyFont="1" applyFill="1" applyBorder="1" applyAlignment="1">
      <alignment horizontal="center" vertical="center" wrapText="1"/>
    </xf>
    <xf numFmtId="0" fontId="20" fillId="18" borderId="1" xfId="4" applyFont="1" applyFill="1" applyBorder="1" applyAlignment="1">
      <alignment horizontal="justify" vertical="center" wrapText="1"/>
    </xf>
    <xf numFmtId="0" fontId="20" fillId="18" borderId="9" xfId="4" applyFont="1" applyFill="1" applyBorder="1" applyAlignment="1">
      <alignment horizontal="justify" vertical="center" wrapText="1"/>
    </xf>
    <xf numFmtId="0" fontId="20" fillId="18" borderId="10" xfId="4" applyFont="1" applyFill="1" applyBorder="1" applyAlignment="1">
      <alignment horizontal="justify" vertical="center" wrapText="1"/>
    </xf>
    <xf numFmtId="0" fontId="20" fillId="18" borderId="1" xfId="4" applyFont="1" applyFill="1" applyBorder="1" applyAlignment="1">
      <alignment horizontal="center" vertical="center" wrapText="1"/>
    </xf>
    <xf numFmtId="0" fontId="20" fillId="18" borderId="10" xfId="4" applyFont="1" applyFill="1" applyBorder="1" applyAlignment="1">
      <alignment horizontal="center" vertical="center" wrapText="1"/>
    </xf>
    <xf numFmtId="0" fontId="20" fillId="18" borderId="9" xfId="4" applyFont="1" applyFill="1" applyBorder="1" applyAlignment="1">
      <alignment horizontal="left" vertical="center" wrapText="1"/>
    </xf>
    <xf numFmtId="0" fontId="20" fillId="18" borderId="10" xfId="4" applyFont="1" applyFill="1" applyBorder="1" applyAlignment="1">
      <alignment horizontal="left" vertical="center" wrapText="1"/>
    </xf>
    <xf numFmtId="3" fontId="20" fillId="18" borderId="1" xfId="4" applyNumberFormat="1" applyFont="1" applyFill="1" applyBorder="1" applyAlignment="1">
      <alignment horizontal="center" vertical="center" wrapText="1"/>
    </xf>
    <xf numFmtId="3" fontId="2" fillId="0" borderId="1" xfId="4" applyNumberFormat="1" applyFont="1" applyBorder="1" applyAlignment="1">
      <alignment horizontal="center" vertical="center" wrapText="1"/>
    </xf>
    <xf numFmtId="0" fontId="5" fillId="0" borderId="10" xfId="4" applyFont="1" applyBorder="1" applyAlignment="1">
      <alignment horizontal="center" vertical="center"/>
    </xf>
    <xf numFmtId="9" fontId="2" fillId="16" borderId="1" xfId="4" applyNumberFormat="1" applyFont="1" applyFill="1" applyBorder="1" applyAlignment="1">
      <alignment horizontal="center" vertical="center" wrapText="1"/>
    </xf>
    <xf numFmtId="0" fontId="5" fillId="16" borderId="10" xfId="4" applyFont="1" applyFill="1" applyBorder="1" applyAlignment="1">
      <alignment horizontal="center" vertical="center"/>
    </xf>
    <xf numFmtId="0" fontId="2" fillId="4" borderId="1" xfId="4" applyFont="1" applyFill="1" applyBorder="1" applyAlignment="1">
      <alignment horizontal="justify" vertical="center" wrapText="1"/>
    </xf>
    <xf numFmtId="10" fontId="2" fillId="13" borderId="14" xfId="5" applyNumberFormat="1" applyFont="1" applyFill="1" applyAlignment="1">
      <alignment vertical="center" wrapText="1"/>
    </xf>
    <xf numFmtId="166" fontId="2" fillId="0" borderId="14" xfId="4" applyNumberFormat="1" applyFont="1" applyAlignment="1">
      <alignment vertical="center" wrapText="1"/>
    </xf>
    <xf numFmtId="10" fontId="45" fillId="6" borderId="9" xfId="4" applyNumberFormat="1" applyFont="1" applyFill="1" applyBorder="1" applyAlignment="1">
      <alignment horizontal="right" vertical="center" wrapText="1"/>
    </xf>
    <xf numFmtId="9" fontId="19" fillId="2" borderId="1" xfId="4" applyNumberFormat="1" applyFont="1" applyFill="1" applyBorder="1" applyAlignment="1">
      <alignment horizontal="right" vertical="center" wrapText="1"/>
    </xf>
    <xf numFmtId="10" fontId="20" fillId="0" borderId="14" xfId="5" applyNumberFormat="1" applyFont="1" applyAlignment="1">
      <alignment horizontal="left" vertical="center" wrapText="1"/>
    </xf>
    <xf numFmtId="9" fontId="17" fillId="4" borderId="19" xfId="5" applyFont="1" applyFill="1" applyBorder="1" applyAlignment="1">
      <alignment horizontal="center" vertical="center" wrapText="1"/>
    </xf>
    <xf numFmtId="165" fontId="17" fillId="4" borderId="8" xfId="5" applyNumberFormat="1" applyFont="1" applyFill="1" applyBorder="1" applyAlignment="1">
      <alignment horizontal="center" vertical="center" wrapText="1"/>
    </xf>
    <xf numFmtId="0" fontId="47" fillId="0" borderId="9" xfId="4" applyFont="1" applyBorder="1" applyAlignment="1">
      <alignment horizontal="justify"/>
    </xf>
    <xf numFmtId="12" fontId="2" fillId="0" borderId="14" xfId="5" applyNumberFormat="1" applyFont="1" applyAlignment="1">
      <alignment vertical="center" wrapText="1"/>
    </xf>
    <xf numFmtId="165" fontId="17" fillId="4" borderId="8" xfId="4" applyNumberFormat="1" applyFont="1" applyFill="1" applyBorder="1" applyAlignment="1">
      <alignment horizontal="center" vertical="center" wrapText="1"/>
    </xf>
    <xf numFmtId="165" fontId="51" fillId="8" borderId="9" xfId="4" applyNumberFormat="1" applyFont="1" applyFill="1" applyBorder="1" applyAlignment="1">
      <alignment vertical="center" wrapText="1"/>
    </xf>
    <xf numFmtId="9" fontId="17" fillId="4" borderId="1" xfId="4" applyNumberFormat="1" applyFont="1" applyFill="1" applyBorder="1" applyAlignment="1">
      <alignment horizontal="left" vertical="center" wrapText="1"/>
    </xf>
    <xf numFmtId="0" fontId="17" fillId="0" borderId="9" xfId="4" applyFont="1" applyBorder="1" applyAlignment="1">
      <alignment horizontal="left"/>
    </xf>
    <xf numFmtId="9" fontId="17" fillId="4" borderId="71" xfId="4" applyNumberFormat="1" applyFont="1" applyFill="1" applyBorder="1" applyAlignment="1">
      <alignment horizontal="center" vertical="center" wrapText="1"/>
    </xf>
    <xf numFmtId="0" fontId="17" fillId="0" borderId="3" xfId="4" applyFont="1" applyBorder="1" applyAlignment="1">
      <alignment horizontal="justify" vertical="center"/>
    </xf>
    <xf numFmtId="0" fontId="2" fillId="0" borderId="14" xfId="4" applyFont="1" applyAlignment="1"/>
    <xf numFmtId="9" fontId="17" fillId="4" borderId="1" xfId="4" applyNumberFormat="1" applyFont="1" applyFill="1" applyBorder="1" applyAlignment="1">
      <alignment horizontal="center" vertical="center" wrapText="1"/>
    </xf>
    <xf numFmtId="9" fontId="17" fillId="4" borderId="60" xfId="4" applyNumberFormat="1" applyFont="1" applyFill="1" applyBorder="1" applyAlignment="1">
      <alignment horizontal="center" vertical="center" wrapText="1"/>
    </xf>
    <xf numFmtId="0" fontId="17" fillId="0" borderId="6" xfId="4" applyFont="1" applyBorder="1" applyAlignment="1">
      <alignment horizontal="justify" vertical="center"/>
    </xf>
    <xf numFmtId="0" fontId="27" fillId="4" borderId="9" xfId="4" applyFont="1" applyFill="1" applyBorder="1" applyAlignment="1">
      <alignment horizontal="left" vertical="center" wrapText="1"/>
    </xf>
    <xf numFmtId="0" fontId="27" fillId="4" borderId="10" xfId="4" applyFont="1" applyFill="1" applyBorder="1" applyAlignment="1">
      <alignment horizontal="left" vertical="center" wrapText="1"/>
    </xf>
    <xf numFmtId="0" fontId="20" fillId="4" borderId="1" xfId="10" applyFont="1" applyFill="1" applyBorder="1" applyAlignment="1">
      <alignment horizontal="justify" vertical="center" wrapText="1"/>
    </xf>
    <xf numFmtId="0" fontId="17" fillId="0" borderId="9" xfId="10" applyFont="1" applyBorder="1" applyAlignment="1">
      <alignment horizontal="justify" vertical="center"/>
    </xf>
    <xf numFmtId="0" fontId="17" fillId="0" borderId="10" xfId="10" applyFont="1" applyBorder="1" applyAlignment="1">
      <alignment horizontal="justify" vertical="center"/>
    </xf>
    <xf numFmtId="0" fontId="17" fillId="4" borderId="9" xfId="4" applyFont="1" applyFill="1" applyBorder="1" applyAlignment="1">
      <alignment horizontal="justify" vertical="center" wrapText="1"/>
    </xf>
    <xf numFmtId="10" fontId="20" fillId="4" borderId="1" xfId="4" applyNumberFormat="1" applyFont="1" applyFill="1" applyBorder="1" applyAlignment="1">
      <alignment horizontal="center" vertical="center" wrapText="1"/>
    </xf>
    <xf numFmtId="10" fontId="17" fillId="0" borderId="9" xfId="4" applyNumberFormat="1" applyFont="1" applyBorder="1"/>
    <xf numFmtId="10" fontId="17" fillId="0" borderId="10" xfId="4" applyNumberFormat="1" applyFont="1" applyBorder="1"/>
    <xf numFmtId="0" fontId="20" fillId="18" borderId="28" xfId="4" applyFont="1" applyFill="1" applyBorder="1" applyAlignment="1">
      <alignment horizontal="justify" vertical="center" wrapText="1"/>
    </xf>
    <xf numFmtId="0" fontId="20" fillId="18" borderId="31" xfId="4" applyFont="1" applyFill="1" applyBorder="1" applyAlignment="1">
      <alignment horizontal="justify" vertical="center" wrapText="1"/>
    </xf>
    <xf numFmtId="0" fontId="20" fillId="18" borderId="25" xfId="4" applyFont="1" applyFill="1" applyBorder="1" applyAlignment="1">
      <alignment horizontal="justify" vertical="center" wrapText="1"/>
    </xf>
    <xf numFmtId="0" fontId="20" fillId="18" borderId="26" xfId="4" applyFont="1" applyFill="1" applyBorder="1" applyAlignment="1">
      <alignment horizontal="justify" vertical="center" wrapText="1"/>
    </xf>
    <xf numFmtId="0" fontId="20" fillId="18" borderId="25" xfId="4" applyFont="1" applyFill="1" applyBorder="1" applyAlignment="1">
      <alignment horizontal="left" vertical="center" wrapText="1"/>
    </xf>
    <xf numFmtId="0" fontId="2" fillId="0" borderId="25" xfId="4" applyFont="1" applyBorder="1" applyAlignment="1">
      <alignment horizontal="justify" vertical="center" wrapText="1"/>
    </xf>
    <xf numFmtId="0" fontId="47" fillId="0" borderId="26" xfId="4" applyFont="1" applyBorder="1" applyAlignment="1">
      <alignment horizontal="justify"/>
    </xf>
    <xf numFmtId="0" fontId="17" fillId="0" borderId="29" xfId="4" applyFont="1" applyBorder="1" applyAlignment="1">
      <alignment horizontal="justify" vertical="center"/>
    </xf>
    <xf numFmtId="0" fontId="17" fillId="0" borderId="31" xfId="4" applyFont="1" applyBorder="1" applyAlignment="1">
      <alignment horizontal="justify" vertical="center"/>
    </xf>
    <xf numFmtId="0" fontId="17" fillId="4" borderId="26" xfId="4" applyFont="1" applyFill="1" applyBorder="1" applyAlignment="1">
      <alignment horizontal="justify" vertical="center" wrapText="1"/>
    </xf>
    <xf numFmtId="9" fontId="19" fillId="6" borderId="26" xfId="4" applyNumberFormat="1" applyFont="1" applyFill="1" applyBorder="1" applyAlignment="1">
      <alignment horizontal="right" vertical="center" wrapText="1"/>
    </xf>
    <xf numFmtId="0" fontId="20" fillId="4" borderId="20" xfId="4" applyFont="1" applyFill="1" applyBorder="1" applyAlignment="1">
      <alignment horizontal="left" vertical="center" wrapText="1"/>
    </xf>
    <xf numFmtId="0" fontId="17" fillId="0" borderId="21" xfId="4" applyFont="1" applyBorder="1" applyAlignment="1">
      <alignment vertical="center"/>
    </xf>
    <xf numFmtId="0" fontId="17" fillId="0" borderId="22" xfId="4" applyFont="1" applyBorder="1" applyAlignment="1">
      <alignment vertical="center"/>
    </xf>
    <xf numFmtId="0" fontId="17" fillId="0" borderId="23" xfId="4" applyFont="1" applyBorder="1" applyAlignment="1">
      <alignment vertical="center"/>
    </xf>
    <xf numFmtId="0" fontId="20" fillId="0" borderId="14" xfId="4" applyFont="1" applyBorder="1" applyAlignment="1">
      <alignment vertical="center"/>
    </xf>
    <xf numFmtId="0" fontId="17" fillId="0" borderId="24" xfId="4" applyFont="1" applyBorder="1" applyAlignment="1">
      <alignment vertical="center"/>
    </xf>
    <xf numFmtId="0" fontId="17" fillId="0" borderId="50" xfId="4" applyFont="1" applyBorder="1" applyAlignment="1">
      <alignment vertical="center"/>
    </xf>
    <xf numFmtId="0" fontId="17" fillId="0" borderId="37" xfId="4" applyFont="1" applyBorder="1" applyAlignment="1">
      <alignment vertical="center"/>
    </xf>
    <xf numFmtId="0" fontId="17" fillId="0" borderId="38" xfId="4" applyFont="1" applyBorder="1" applyAlignment="1">
      <alignment vertical="center"/>
    </xf>
    <xf numFmtId="0" fontId="2" fillId="12" borderId="14" xfId="4" applyFont="1" applyFill="1" applyAlignment="1"/>
  </cellXfs>
  <cellStyles count="11">
    <cellStyle name="Millares 2" xfId="9"/>
    <cellStyle name="Normal" xfId="0" builtinId="0"/>
    <cellStyle name="Normal 2" xfId="1"/>
    <cellStyle name="Normal 2 2" xfId="4"/>
    <cellStyle name="Normal 2 2 2" xfId="6"/>
    <cellStyle name="Normal 3" xfId="2"/>
    <cellStyle name="Normal 4" xfId="3"/>
    <cellStyle name="Normal 4 2" xfId="8"/>
    <cellStyle name="Normal 6" xfId="10"/>
    <cellStyle name="Porcentaje 2" xfId="5"/>
    <cellStyle name="Porcentaje 2 2" xfId="7"/>
  </cellStyles>
  <dxfs count="0"/>
  <tableStyles count="0" defaultTableStyle="TableStyleMedium2" defaultPivotStyle="PivotStyleLight16"/>
  <colors>
    <mruColors>
      <color rgb="FFECECEC"/>
      <color rgb="FFF3F3F3"/>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895507</xdr:colOff>
      <xdr:row>1</xdr:row>
      <xdr:rowOff>51067</xdr:rowOff>
    </xdr:from>
    <xdr:to>
      <xdr:col>5</xdr:col>
      <xdr:colOff>148894</xdr:colOff>
      <xdr:row>6</xdr:row>
      <xdr:rowOff>55885</xdr:rowOff>
    </xdr:to>
    <xdr:pic>
      <xdr:nvPicPr>
        <xdr:cNvPr id="2" name="Imagen 1">
          <a:extLst>
            <a:ext uri="{FF2B5EF4-FFF2-40B4-BE49-F238E27FC236}">
              <a16:creationId xmlns:a16="http://schemas.microsoft.com/office/drawing/2014/main" id="{1260792E-BE38-4F20-9BFD-0D30374521D1}"/>
            </a:ext>
          </a:extLst>
        </xdr:cNvPr>
        <xdr:cNvPicPr>
          <a:picLocks noChangeAspect="1"/>
        </xdr:cNvPicPr>
      </xdr:nvPicPr>
      <xdr:blipFill>
        <a:blip xmlns:r="http://schemas.openxmlformats.org/officeDocument/2006/relationships" r:embed="rId1"/>
        <a:stretch>
          <a:fillRect/>
        </a:stretch>
      </xdr:blipFill>
      <xdr:spPr>
        <a:xfrm>
          <a:off x="4539855" y="225002"/>
          <a:ext cx="918191" cy="857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1057275</xdr:colOff>
      <xdr:row>1</xdr:row>
      <xdr:rowOff>114300</xdr:rowOff>
    </xdr:from>
    <xdr:ext cx="923925" cy="838200"/>
    <xdr:pic>
      <xdr:nvPicPr>
        <xdr:cNvPr id="2" name="image1.png">
          <a:extLst>
            <a:ext uri="{FF2B5EF4-FFF2-40B4-BE49-F238E27FC236}">
              <a16:creationId xmlns:a16="http://schemas.microsoft.com/office/drawing/2014/main" id="{4DF77BE7-9A87-4A81-A83C-C54C47F30385}"/>
            </a:ext>
          </a:extLst>
        </xdr:cNvPr>
        <xdr:cNvPicPr preferRelativeResize="0"/>
      </xdr:nvPicPr>
      <xdr:blipFill>
        <a:blip xmlns:r="http://schemas.openxmlformats.org/officeDocument/2006/relationships" r:embed="rId1" cstate="print"/>
        <a:stretch>
          <a:fillRect/>
        </a:stretch>
      </xdr:blipFill>
      <xdr:spPr>
        <a:xfrm>
          <a:off x="5267325" y="276225"/>
          <a:ext cx="923925" cy="8382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771525</xdr:colOff>
      <xdr:row>1</xdr:row>
      <xdr:rowOff>38100</xdr:rowOff>
    </xdr:from>
    <xdr:ext cx="885825" cy="752475"/>
    <xdr:pic>
      <xdr:nvPicPr>
        <xdr:cNvPr id="2" name="image1.png" title="Imagen">
          <a:extLst>
            <a:ext uri="{FF2B5EF4-FFF2-40B4-BE49-F238E27FC236}">
              <a16:creationId xmlns:a16="http://schemas.microsoft.com/office/drawing/2014/main" id="{C85E6FA8-1E37-46E1-836E-6BEEECA3089B}"/>
            </a:ext>
          </a:extLst>
        </xdr:cNvPr>
        <xdr:cNvPicPr preferRelativeResize="0"/>
      </xdr:nvPicPr>
      <xdr:blipFill>
        <a:blip xmlns:r="http://schemas.openxmlformats.org/officeDocument/2006/relationships" r:embed="rId1" cstate="print"/>
        <a:stretch>
          <a:fillRect/>
        </a:stretch>
      </xdr:blipFill>
      <xdr:spPr>
        <a:xfrm>
          <a:off x="6124575" y="200025"/>
          <a:ext cx="885825" cy="7524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762000</xdr:colOff>
      <xdr:row>1</xdr:row>
      <xdr:rowOff>85725</xdr:rowOff>
    </xdr:from>
    <xdr:ext cx="923925" cy="838200"/>
    <xdr:pic>
      <xdr:nvPicPr>
        <xdr:cNvPr id="2" name="image1.png">
          <a:extLst>
            <a:ext uri="{FF2B5EF4-FFF2-40B4-BE49-F238E27FC236}">
              <a16:creationId xmlns:a16="http://schemas.microsoft.com/office/drawing/2014/main" id="{81397855-AFF3-4B3D-88E8-A71A0B463E8B}"/>
            </a:ext>
          </a:extLst>
        </xdr:cNvPr>
        <xdr:cNvPicPr preferRelativeResize="0"/>
      </xdr:nvPicPr>
      <xdr:blipFill>
        <a:blip xmlns:r="http://schemas.openxmlformats.org/officeDocument/2006/relationships" r:embed="rId1" cstate="print"/>
        <a:stretch>
          <a:fillRect/>
        </a:stretch>
      </xdr:blipFill>
      <xdr:spPr>
        <a:xfrm>
          <a:off x="6353175" y="85725"/>
          <a:ext cx="923925" cy="8382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983192</xdr:colOff>
      <xdr:row>1</xdr:row>
      <xdr:rowOff>116418</xdr:rowOff>
    </xdr:from>
    <xdr:ext cx="923925" cy="838200"/>
    <xdr:pic>
      <xdr:nvPicPr>
        <xdr:cNvPr id="2" name="image1.png" title="Imagen">
          <a:extLst>
            <a:ext uri="{FF2B5EF4-FFF2-40B4-BE49-F238E27FC236}">
              <a16:creationId xmlns:a16="http://schemas.microsoft.com/office/drawing/2014/main" id="{EC7B2F0C-16EA-49D6-BB34-F776F49B3554}"/>
            </a:ext>
          </a:extLst>
        </xdr:cNvPr>
        <xdr:cNvPicPr preferRelativeResize="0"/>
      </xdr:nvPicPr>
      <xdr:blipFill>
        <a:blip xmlns:r="http://schemas.openxmlformats.org/officeDocument/2006/relationships" r:embed="rId1" cstate="print"/>
        <a:stretch>
          <a:fillRect/>
        </a:stretch>
      </xdr:blipFill>
      <xdr:spPr>
        <a:xfrm>
          <a:off x="5412317" y="278343"/>
          <a:ext cx="923925" cy="8382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333375</xdr:colOff>
      <xdr:row>1</xdr:row>
      <xdr:rowOff>85725</xdr:rowOff>
    </xdr:from>
    <xdr:ext cx="923925" cy="838200"/>
    <xdr:pic>
      <xdr:nvPicPr>
        <xdr:cNvPr id="2" name="image1.png">
          <a:extLst>
            <a:ext uri="{FF2B5EF4-FFF2-40B4-BE49-F238E27FC236}">
              <a16:creationId xmlns:a16="http://schemas.microsoft.com/office/drawing/2014/main" id="{B2E7AA8F-4DF6-491A-BE46-3964FF656537}"/>
            </a:ext>
          </a:extLst>
        </xdr:cNvPr>
        <xdr:cNvPicPr preferRelativeResize="0"/>
      </xdr:nvPicPr>
      <xdr:blipFill>
        <a:blip xmlns:r="http://schemas.openxmlformats.org/officeDocument/2006/relationships" r:embed="rId1" cstate="print"/>
        <a:stretch>
          <a:fillRect/>
        </a:stretch>
      </xdr:blipFill>
      <xdr:spPr>
        <a:xfrm>
          <a:off x="6286500" y="85725"/>
          <a:ext cx="923925" cy="8382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965752</xdr:colOff>
      <xdr:row>1</xdr:row>
      <xdr:rowOff>82827</xdr:rowOff>
    </xdr:from>
    <xdr:ext cx="923925" cy="838200"/>
    <xdr:pic>
      <xdr:nvPicPr>
        <xdr:cNvPr id="2" name="image1.png" title="Imagen">
          <a:extLst>
            <a:ext uri="{FF2B5EF4-FFF2-40B4-BE49-F238E27FC236}">
              <a16:creationId xmlns:a16="http://schemas.microsoft.com/office/drawing/2014/main" id="{6E0FA758-7C0E-4CEB-8467-EA40EFA7CA6E}"/>
            </a:ext>
          </a:extLst>
        </xdr:cNvPr>
        <xdr:cNvPicPr preferRelativeResize="0"/>
      </xdr:nvPicPr>
      <xdr:blipFill>
        <a:blip xmlns:r="http://schemas.openxmlformats.org/officeDocument/2006/relationships" r:embed="rId1" cstate="print"/>
        <a:stretch>
          <a:fillRect/>
        </a:stretch>
      </xdr:blipFill>
      <xdr:spPr>
        <a:xfrm>
          <a:off x="5175802" y="82827"/>
          <a:ext cx="923925" cy="8382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1269999</xdr:colOff>
      <xdr:row>1</xdr:row>
      <xdr:rowOff>96308</xdr:rowOff>
    </xdr:from>
    <xdr:ext cx="923925" cy="8382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5460999" y="96308"/>
          <a:ext cx="923925" cy="8382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1009650</xdr:colOff>
      <xdr:row>1</xdr:row>
      <xdr:rowOff>85725</xdr:rowOff>
    </xdr:from>
    <xdr:ext cx="923925" cy="838200"/>
    <xdr:pic>
      <xdr:nvPicPr>
        <xdr:cNvPr id="2" name="image1.png">
          <a:extLst>
            <a:ext uri="{FF2B5EF4-FFF2-40B4-BE49-F238E27FC236}">
              <a16:creationId xmlns:a16="http://schemas.microsoft.com/office/drawing/2014/main" id="{1F965175-3032-45D0-931C-FF719AF6F97B}"/>
            </a:ext>
          </a:extLst>
        </xdr:cNvPr>
        <xdr:cNvPicPr preferRelativeResize="0"/>
      </xdr:nvPicPr>
      <xdr:blipFill>
        <a:blip xmlns:r="http://schemas.openxmlformats.org/officeDocument/2006/relationships" r:embed="rId1" cstate="print"/>
        <a:stretch>
          <a:fillRect/>
        </a:stretch>
      </xdr:blipFill>
      <xdr:spPr>
        <a:xfrm>
          <a:off x="6181725" y="276225"/>
          <a:ext cx="923925" cy="8382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817031</xdr:colOff>
      <xdr:row>1</xdr:row>
      <xdr:rowOff>76200</xdr:rowOff>
    </xdr:from>
    <xdr:ext cx="923925" cy="838200"/>
    <xdr:pic>
      <xdr:nvPicPr>
        <xdr:cNvPr id="2" name="image1.png">
          <a:extLst>
            <a:ext uri="{FF2B5EF4-FFF2-40B4-BE49-F238E27FC236}">
              <a16:creationId xmlns:a16="http://schemas.microsoft.com/office/drawing/2014/main" id="{244848ED-3DA4-4E40-80BA-CCB5F570F8A9}"/>
            </a:ext>
          </a:extLst>
        </xdr:cNvPr>
        <xdr:cNvPicPr preferRelativeResize="0"/>
      </xdr:nvPicPr>
      <xdr:blipFill>
        <a:blip xmlns:r="http://schemas.openxmlformats.org/officeDocument/2006/relationships" r:embed="rId1" cstate="print"/>
        <a:stretch>
          <a:fillRect/>
        </a:stretch>
      </xdr:blipFill>
      <xdr:spPr>
        <a:xfrm>
          <a:off x="5760506" y="266700"/>
          <a:ext cx="923925" cy="83820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1023100</xdr:colOff>
      <xdr:row>1</xdr:row>
      <xdr:rowOff>31937</xdr:rowOff>
    </xdr:from>
    <xdr:ext cx="834275" cy="730063"/>
    <xdr:pic>
      <xdr:nvPicPr>
        <xdr:cNvPr id="2" name="image1.png">
          <a:extLst>
            <a:ext uri="{FF2B5EF4-FFF2-40B4-BE49-F238E27FC236}">
              <a16:creationId xmlns:a16="http://schemas.microsoft.com/office/drawing/2014/main" id="{2394FCB6-43B0-4A9B-8F42-AE11633325FB}"/>
            </a:ext>
          </a:extLst>
        </xdr:cNvPr>
        <xdr:cNvPicPr preferRelativeResize="0"/>
      </xdr:nvPicPr>
      <xdr:blipFill>
        <a:blip xmlns:r="http://schemas.openxmlformats.org/officeDocument/2006/relationships" r:embed="rId1" cstate="print"/>
        <a:stretch>
          <a:fillRect/>
        </a:stretch>
      </xdr:blipFill>
      <xdr:spPr>
        <a:xfrm>
          <a:off x="5480800" y="193862"/>
          <a:ext cx="834275" cy="730063"/>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756887</xdr:colOff>
      <xdr:row>1</xdr:row>
      <xdr:rowOff>75080</xdr:rowOff>
    </xdr:from>
    <xdr:ext cx="923925" cy="838200"/>
    <xdr:pic>
      <xdr:nvPicPr>
        <xdr:cNvPr id="2" name="image1.png">
          <a:extLst>
            <a:ext uri="{FF2B5EF4-FFF2-40B4-BE49-F238E27FC236}">
              <a16:creationId xmlns:a16="http://schemas.microsoft.com/office/drawing/2014/main" id="{696BBCFC-E86A-40F5-BB4A-16D9D95ED8BB}"/>
            </a:ext>
          </a:extLst>
        </xdr:cNvPr>
        <xdr:cNvPicPr preferRelativeResize="0"/>
      </xdr:nvPicPr>
      <xdr:blipFill>
        <a:blip xmlns:r="http://schemas.openxmlformats.org/officeDocument/2006/relationships" r:embed="rId1" cstate="print"/>
        <a:stretch>
          <a:fillRect/>
        </a:stretch>
      </xdr:blipFill>
      <xdr:spPr>
        <a:xfrm>
          <a:off x="5250446" y="265580"/>
          <a:ext cx="923925" cy="83820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5</xdr:col>
      <xdr:colOff>836385</xdr:colOff>
      <xdr:row>1</xdr:row>
      <xdr:rowOff>47625</xdr:rowOff>
    </xdr:from>
    <xdr:ext cx="923925" cy="838200"/>
    <xdr:pic>
      <xdr:nvPicPr>
        <xdr:cNvPr id="2" name="image1.png">
          <a:extLst>
            <a:ext uri="{FF2B5EF4-FFF2-40B4-BE49-F238E27FC236}">
              <a16:creationId xmlns:a16="http://schemas.microsoft.com/office/drawing/2014/main" id="{11339830-E094-418B-AB24-7BCC484E3360}"/>
            </a:ext>
          </a:extLst>
        </xdr:cNvPr>
        <xdr:cNvPicPr preferRelativeResize="0"/>
      </xdr:nvPicPr>
      <xdr:blipFill>
        <a:blip xmlns:r="http://schemas.openxmlformats.org/officeDocument/2006/relationships" r:embed="rId1" cstate="print"/>
        <a:stretch>
          <a:fillRect/>
        </a:stretch>
      </xdr:blipFill>
      <xdr:spPr>
        <a:xfrm>
          <a:off x="5294085" y="238125"/>
          <a:ext cx="923925" cy="8382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
  <sheetViews>
    <sheetView topLeftCell="A67" zoomScale="115" zoomScaleNormal="115" zoomScaleSheetLayoutView="115" workbookViewId="0">
      <selection activeCell="B17" sqref="B17:I17"/>
    </sheetView>
  </sheetViews>
  <sheetFormatPr baseColWidth="10" defaultColWidth="0" defaultRowHeight="12.75" zeroHeight="1"/>
  <cols>
    <col min="1" max="1" width="3.28515625" style="134" customWidth="1"/>
    <col min="2" max="4" width="17.140625" style="134" customWidth="1"/>
    <col min="5" max="5" width="25" style="134" customWidth="1"/>
    <col min="6" max="6" width="12.140625" style="134" customWidth="1"/>
    <col min="7" max="9" width="19.28515625" style="134" customWidth="1"/>
    <col min="10" max="10" width="3.7109375" style="134" customWidth="1"/>
    <col min="11" max="29" width="0" style="134" hidden="1"/>
    <col min="30" max="16384" width="11.42578125" style="134" hidden="1"/>
  </cols>
  <sheetData>
    <row r="1" spans="1:10" ht="13.5" thickBot="1">
      <c r="A1" s="223"/>
      <c r="B1" s="223"/>
      <c r="C1" s="223"/>
      <c r="D1" s="223"/>
      <c r="E1" s="223"/>
      <c r="F1" s="223"/>
      <c r="G1" s="223"/>
      <c r="H1" s="223"/>
      <c r="I1" s="223"/>
      <c r="J1" s="223"/>
    </row>
    <row r="2" spans="1:10" ht="15" customHeight="1">
      <c r="A2" s="223"/>
      <c r="B2" s="181"/>
      <c r="C2" s="182"/>
      <c r="D2" s="182"/>
      <c r="E2" s="182"/>
      <c r="F2" s="182"/>
      <c r="G2" s="182"/>
      <c r="H2" s="182"/>
      <c r="I2" s="183"/>
      <c r="J2" s="224"/>
    </row>
    <row r="3" spans="1:10">
      <c r="A3" s="223"/>
      <c r="B3" s="175"/>
      <c r="C3" s="176"/>
      <c r="D3" s="176"/>
      <c r="E3" s="176"/>
      <c r="F3" s="176"/>
      <c r="G3" s="176"/>
      <c r="H3" s="176"/>
      <c r="I3" s="177"/>
      <c r="J3" s="224"/>
    </row>
    <row r="4" spans="1:10">
      <c r="A4" s="223"/>
      <c r="B4" s="175"/>
      <c r="C4" s="176"/>
      <c r="D4" s="176"/>
      <c r="E4" s="176"/>
      <c r="F4" s="176"/>
      <c r="G4" s="176"/>
      <c r="H4" s="176"/>
      <c r="I4" s="177"/>
      <c r="J4" s="224"/>
    </row>
    <row r="5" spans="1:10">
      <c r="A5" s="223"/>
      <c r="B5" s="175"/>
      <c r="C5" s="176"/>
      <c r="D5" s="176"/>
      <c r="E5" s="176"/>
      <c r="F5" s="176"/>
      <c r="G5" s="176"/>
      <c r="H5" s="176"/>
      <c r="I5" s="177"/>
      <c r="J5" s="224"/>
    </row>
    <row r="6" spans="1:10">
      <c r="A6" s="223"/>
      <c r="B6" s="175"/>
      <c r="C6" s="176"/>
      <c r="D6" s="176"/>
      <c r="E6" s="176"/>
      <c r="F6" s="176"/>
      <c r="G6" s="176"/>
      <c r="H6" s="176"/>
      <c r="I6" s="177"/>
      <c r="J6" s="224"/>
    </row>
    <row r="7" spans="1:10">
      <c r="A7" s="223"/>
      <c r="B7" s="175"/>
      <c r="C7" s="176"/>
      <c r="D7" s="176"/>
      <c r="E7" s="176"/>
      <c r="F7" s="176"/>
      <c r="G7" s="176"/>
      <c r="H7" s="176"/>
      <c r="I7" s="177"/>
      <c r="J7" s="224"/>
    </row>
    <row r="8" spans="1:10" ht="15" customHeight="1">
      <c r="A8" s="223"/>
      <c r="B8" s="169" t="s">
        <v>0</v>
      </c>
      <c r="C8" s="170"/>
      <c r="D8" s="170"/>
      <c r="E8" s="170"/>
      <c r="F8" s="170"/>
      <c r="G8" s="170"/>
      <c r="H8" s="170"/>
      <c r="I8" s="171"/>
      <c r="J8" s="225"/>
    </row>
    <row r="9" spans="1:10" ht="12.75" customHeight="1">
      <c r="A9" s="223"/>
      <c r="B9" s="169"/>
      <c r="C9" s="170"/>
      <c r="D9" s="170"/>
      <c r="E9" s="170"/>
      <c r="F9" s="170"/>
      <c r="G9" s="170"/>
      <c r="H9" s="170"/>
      <c r="I9" s="171"/>
      <c r="J9" s="225"/>
    </row>
    <row r="10" spans="1:10">
      <c r="A10" s="223"/>
      <c r="B10" s="166"/>
      <c r="C10" s="167"/>
      <c r="D10" s="167"/>
      <c r="E10" s="167"/>
      <c r="F10" s="167"/>
      <c r="G10" s="167"/>
      <c r="H10" s="167"/>
      <c r="I10" s="168"/>
      <c r="J10" s="226"/>
    </row>
    <row r="11" spans="1:10">
      <c r="A11" s="223"/>
      <c r="B11" s="172" t="s">
        <v>1</v>
      </c>
      <c r="C11" s="173"/>
      <c r="D11" s="173"/>
      <c r="E11" s="173"/>
      <c r="F11" s="173"/>
      <c r="G11" s="173"/>
      <c r="H11" s="173"/>
      <c r="I11" s="174"/>
      <c r="J11" s="227"/>
    </row>
    <row r="12" spans="1:10">
      <c r="A12" s="223"/>
      <c r="B12" s="169" t="s">
        <v>2</v>
      </c>
      <c r="C12" s="170"/>
      <c r="D12" s="170"/>
      <c r="E12" s="170"/>
      <c r="F12" s="170"/>
      <c r="G12" s="170"/>
      <c r="H12" s="170"/>
      <c r="I12" s="171"/>
      <c r="J12" s="225"/>
    </row>
    <row r="13" spans="1:10">
      <c r="A13" s="223"/>
      <c r="B13" s="169" t="s">
        <v>3</v>
      </c>
      <c r="C13" s="170"/>
      <c r="D13" s="170"/>
      <c r="E13" s="170"/>
      <c r="F13" s="170"/>
      <c r="G13" s="170"/>
      <c r="H13" s="170"/>
      <c r="I13" s="171"/>
      <c r="J13" s="225"/>
    </row>
    <row r="14" spans="1:10">
      <c r="A14" s="223"/>
      <c r="B14" s="175" t="s">
        <v>4</v>
      </c>
      <c r="C14" s="176"/>
      <c r="D14" s="176"/>
      <c r="E14" s="176"/>
      <c r="F14" s="176"/>
      <c r="G14" s="176"/>
      <c r="H14" s="176"/>
      <c r="I14" s="177"/>
      <c r="J14" s="224"/>
    </row>
    <row r="15" spans="1:10" ht="13.5" thickBot="1">
      <c r="A15" s="223"/>
      <c r="B15" s="178"/>
      <c r="C15" s="179"/>
      <c r="D15" s="179"/>
      <c r="E15" s="179"/>
      <c r="F15" s="179"/>
      <c r="G15" s="179"/>
      <c r="H15" s="179"/>
      <c r="I15" s="180"/>
      <c r="J15" s="226"/>
    </row>
    <row r="16" spans="1:10" ht="27.75" customHeight="1" thickBot="1">
      <c r="A16" s="223"/>
      <c r="B16" s="184" t="s">
        <v>99</v>
      </c>
      <c r="C16" s="185"/>
      <c r="D16" s="185"/>
      <c r="E16" s="186"/>
      <c r="F16" s="184" t="s">
        <v>100</v>
      </c>
      <c r="G16" s="185"/>
      <c r="H16" s="185"/>
      <c r="I16" s="186"/>
      <c r="J16" s="228"/>
    </row>
    <row r="17" spans="1:18" ht="150.75" customHeight="1" thickBot="1">
      <c r="A17" s="223"/>
      <c r="B17" s="184" t="s">
        <v>101</v>
      </c>
      <c r="C17" s="187"/>
      <c r="D17" s="187"/>
      <c r="E17" s="187"/>
      <c r="F17" s="187"/>
      <c r="G17" s="187"/>
      <c r="H17" s="187"/>
      <c r="I17" s="188"/>
      <c r="J17" s="229"/>
    </row>
    <row r="18" spans="1:18" ht="165.75" customHeight="1" thickBot="1">
      <c r="A18" s="223"/>
      <c r="B18" s="189" t="s">
        <v>102</v>
      </c>
      <c r="C18" s="190"/>
      <c r="D18" s="190"/>
      <c r="E18" s="190"/>
      <c r="F18" s="190"/>
      <c r="G18" s="190"/>
      <c r="H18" s="190"/>
      <c r="I18" s="191"/>
      <c r="J18" s="230"/>
    </row>
    <row r="19" spans="1:18" ht="12.75" customHeight="1">
      <c r="A19" s="223"/>
      <c r="B19" s="192" t="s">
        <v>5</v>
      </c>
      <c r="C19" s="193"/>
      <c r="D19" s="193"/>
      <c r="E19" s="193" t="s">
        <v>7</v>
      </c>
      <c r="F19" s="193"/>
      <c r="G19" s="193"/>
      <c r="H19" s="193"/>
      <c r="I19" s="194"/>
      <c r="J19" s="225"/>
    </row>
    <row r="20" spans="1:18" ht="51">
      <c r="A20" s="223"/>
      <c r="B20" s="135"/>
      <c r="C20" s="136"/>
      <c r="D20" s="136"/>
      <c r="E20" s="138" t="s">
        <v>103</v>
      </c>
      <c r="F20" s="138" t="s">
        <v>9</v>
      </c>
      <c r="G20" s="136" t="s">
        <v>10</v>
      </c>
      <c r="H20" s="136"/>
      <c r="I20" s="137"/>
      <c r="J20" s="225"/>
    </row>
    <row r="21" spans="1:18" ht="31.5" customHeight="1">
      <c r="A21" s="223"/>
      <c r="B21" s="139" t="s">
        <v>104</v>
      </c>
      <c r="C21" s="140"/>
      <c r="D21" s="140"/>
      <c r="E21" s="140"/>
      <c r="F21" s="140"/>
      <c r="G21" s="140"/>
      <c r="H21" s="140"/>
      <c r="I21" s="141"/>
      <c r="J21" s="231"/>
      <c r="K21" s="142" t="s">
        <v>105</v>
      </c>
      <c r="L21" s="142" t="s">
        <v>106</v>
      </c>
      <c r="M21" s="142" t="s">
        <v>107</v>
      </c>
      <c r="N21" s="142" t="s">
        <v>108</v>
      </c>
      <c r="O21" s="142" t="s">
        <v>109</v>
      </c>
      <c r="P21" s="142" t="s">
        <v>110</v>
      </c>
      <c r="Q21" s="142" t="s">
        <v>111</v>
      </c>
      <c r="R21" s="143"/>
    </row>
    <row r="22" spans="1:18" ht="24" customHeight="1">
      <c r="A22" s="223"/>
      <c r="B22" s="144" t="s">
        <v>112</v>
      </c>
      <c r="C22" s="145"/>
      <c r="D22" s="145"/>
      <c r="E22" s="145"/>
      <c r="F22" s="145"/>
      <c r="G22" s="146">
        <v>0.78</v>
      </c>
      <c r="H22" s="146"/>
      <c r="I22" s="147"/>
      <c r="J22" s="232"/>
      <c r="K22" s="143">
        <v>61</v>
      </c>
      <c r="L22" s="143">
        <v>1</v>
      </c>
      <c r="M22" s="143">
        <v>80</v>
      </c>
      <c r="N22" s="143">
        <v>80</v>
      </c>
      <c r="O22" s="148">
        <f>(50+38+67)/3</f>
        <v>51.666666666666664</v>
      </c>
      <c r="P22" s="148">
        <f>(90+100)/2</f>
        <v>95</v>
      </c>
      <c r="Q22" s="143">
        <v>79</v>
      </c>
    </row>
    <row r="23" spans="1:18" ht="24" customHeight="1">
      <c r="A23" s="223"/>
      <c r="B23" s="144" t="s">
        <v>113</v>
      </c>
      <c r="C23" s="145"/>
      <c r="D23" s="145"/>
      <c r="E23" s="145"/>
      <c r="F23" s="145"/>
      <c r="G23" s="146">
        <v>0.9</v>
      </c>
      <c r="H23" s="146"/>
      <c r="I23" s="147"/>
      <c r="J23" s="232"/>
      <c r="K23" s="143">
        <v>66</v>
      </c>
      <c r="L23" s="143">
        <v>7</v>
      </c>
      <c r="M23" s="143">
        <v>98</v>
      </c>
      <c r="N23" s="143">
        <v>80</v>
      </c>
      <c r="O23" s="148">
        <f>(50+64+0)/3</f>
        <v>38</v>
      </c>
      <c r="P23" s="148">
        <v>100</v>
      </c>
      <c r="Q23" s="143">
        <v>76</v>
      </c>
    </row>
    <row r="24" spans="1:18" ht="24" customHeight="1">
      <c r="A24" s="223"/>
      <c r="B24" s="144" t="s">
        <v>114</v>
      </c>
      <c r="C24" s="145"/>
      <c r="D24" s="145"/>
      <c r="E24" s="145"/>
      <c r="F24" s="145"/>
      <c r="G24" s="146">
        <v>0.85</v>
      </c>
      <c r="H24" s="146"/>
      <c r="I24" s="147"/>
      <c r="J24" s="232"/>
      <c r="K24" s="143">
        <v>70</v>
      </c>
      <c r="L24" s="143">
        <v>3</v>
      </c>
      <c r="M24" s="143">
        <v>56</v>
      </c>
      <c r="N24" s="143">
        <v>83</v>
      </c>
      <c r="O24" s="148">
        <f>(22+22+40)/3</f>
        <v>28</v>
      </c>
      <c r="P24" s="148">
        <f>(100+50)/2</f>
        <v>75</v>
      </c>
      <c r="Q24" s="143">
        <v>87</v>
      </c>
    </row>
    <row r="25" spans="1:18" ht="24" customHeight="1">
      <c r="A25" s="223"/>
      <c r="B25" s="144" t="s">
        <v>115</v>
      </c>
      <c r="C25" s="145"/>
      <c r="D25" s="145"/>
      <c r="E25" s="145"/>
      <c r="F25" s="145"/>
      <c r="G25" s="146">
        <v>0.84</v>
      </c>
      <c r="H25" s="146"/>
      <c r="I25" s="147"/>
      <c r="J25" s="232"/>
      <c r="K25" s="143">
        <v>66</v>
      </c>
      <c r="L25" s="143">
        <v>4</v>
      </c>
      <c r="M25" s="143">
        <v>85</v>
      </c>
      <c r="N25" s="143">
        <v>51</v>
      </c>
      <c r="O25" s="148">
        <f>(78+61+50)/3</f>
        <v>63</v>
      </c>
      <c r="P25" s="148">
        <f>(70+100)/2</f>
        <v>85</v>
      </c>
      <c r="Q25" s="143">
        <v>82</v>
      </c>
    </row>
    <row r="26" spans="1:18" ht="31.5" customHeight="1">
      <c r="A26" s="223"/>
      <c r="B26" s="139" t="s">
        <v>116</v>
      </c>
      <c r="C26" s="140"/>
      <c r="D26" s="140"/>
      <c r="E26" s="140"/>
      <c r="F26" s="140"/>
      <c r="G26" s="140"/>
      <c r="H26" s="140"/>
      <c r="I26" s="141"/>
      <c r="J26" s="231"/>
      <c r="K26" s="143"/>
      <c r="L26" s="143"/>
      <c r="M26" s="143"/>
      <c r="N26" s="143"/>
      <c r="O26" s="148"/>
      <c r="P26" s="148"/>
      <c r="Q26" s="143"/>
    </row>
    <row r="27" spans="1:18" ht="24" customHeight="1">
      <c r="A27" s="223"/>
      <c r="B27" s="144" t="s">
        <v>117</v>
      </c>
      <c r="C27" s="145"/>
      <c r="D27" s="145"/>
      <c r="E27" s="145"/>
      <c r="F27" s="145"/>
      <c r="G27" s="146">
        <v>0.24</v>
      </c>
      <c r="H27" s="146"/>
      <c r="I27" s="147"/>
      <c r="J27" s="232"/>
      <c r="K27" s="143" t="s">
        <v>118</v>
      </c>
      <c r="L27" s="143">
        <v>5</v>
      </c>
      <c r="M27" s="143">
        <v>0</v>
      </c>
      <c r="N27" s="143">
        <v>42</v>
      </c>
      <c r="O27" s="148">
        <f>(100+62+38)/3</f>
        <v>66.666666666666671</v>
      </c>
      <c r="P27" s="148">
        <f>(57+86)/2</f>
        <v>71.5</v>
      </c>
      <c r="Q27" s="143">
        <v>83</v>
      </c>
    </row>
    <row r="28" spans="1:18" ht="24" customHeight="1">
      <c r="A28" s="223"/>
      <c r="B28" s="144" t="s">
        <v>119</v>
      </c>
      <c r="C28" s="145"/>
      <c r="D28" s="145"/>
      <c r="E28" s="145"/>
      <c r="F28" s="145"/>
      <c r="G28" s="146">
        <v>0.65</v>
      </c>
      <c r="H28" s="146"/>
      <c r="I28" s="147"/>
      <c r="J28" s="232"/>
      <c r="K28" s="143" t="s">
        <v>118</v>
      </c>
      <c r="L28" s="143">
        <v>13</v>
      </c>
      <c r="M28" s="143">
        <v>88</v>
      </c>
      <c r="N28" s="143">
        <v>75</v>
      </c>
      <c r="O28" s="148">
        <f>(67+42+54)/3</f>
        <v>54.333333333333336</v>
      </c>
      <c r="P28" s="148">
        <f>(80+0+100)/3</f>
        <v>60</v>
      </c>
      <c r="Q28" s="143">
        <v>80</v>
      </c>
    </row>
    <row r="29" spans="1:18" ht="24" customHeight="1">
      <c r="A29" s="223"/>
      <c r="B29" s="144" t="s">
        <v>120</v>
      </c>
      <c r="C29" s="145"/>
      <c r="D29" s="145"/>
      <c r="E29" s="145"/>
      <c r="F29" s="145"/>
      <c r="G29" s="146">
        <v>0.61</v>
      </c>
      <c r="H29" s="146"/>
      <c r="I29" s="147"/>
      <c r="J29" s="232"/>
      <c r="K29" s="143" t="s">
        <v>118</v>
      </c>
      <c r="L29" s="143">
        <v>9</v>
      </c>
      <c r="M29" s="143">
        <v>80</v>
      </c>
      <c r="N29" s="143">
        <v>50</v>
      </c>
      <c r="O29" s="148">
        <f>(100+100+70)/3</f>
        <v>90</v>
      </c>
      <c r="P29" s="148">
        <v>100</v>
      </c>
      <c r="Q29" s="143">
        <v>83</v>
      </c>
    </row>
    <row r="30" spans="1:18" ht="24" customHeight="1">
      <c r="A30" s="223"/>
      <c r="B30" s="144" t="s">
        <v>121</v>
      </c>
      <c r="C30" s="145"/>
      <c r="D30" s="145"/>
      <c r="E30" s="145"/>
      <c r="F30" s="145"/>
      <c r="G30" s="146">
        <v>0.78</v>
      </c>
      <c r="H30" s="146"/>
      <c r="I30" s="147"/>
      <c r="J30" s="232"/>
      <c r="K30" s="143" t="s">
        <v>118</v>
      </c>
      <c r="L30" s="143">
        <v>14</v>
      </c>
      <c r="M30" s="143">
        <v>98</v>
      </c>
      <c r="N30" s="143">
        <v>100</v>
      </c>
      <c r="O30" s="148">
        <f>(100+92+67)/3</f>
        <v>86.333333333333329</v>
      </c>
      <c r="P30" s="148">
        <f>(100+86)/2</f>
        <v>93</v>
      </c>
      <c r="Q30" s="143">
        <v>91</v>
      </c>
    </row>
    <row r="31" spans="1:18" ht="24" customHeight="1">
      <c r="A31" s="223"/>
      <c r="B31" s="144" t="s">
        <v>122</v>
      </c>
      <c r="C31" s="145"/>
      <c r="D31" s="145"/>
      <c r="E31" s="145"/>
      <c r="F31" s="145"/>
      <c r="G31" s="146">
        <v>0.62</v>
      </c>
      <c r="H31" s="146"/>
      <c r="I31" s="147"/>
      <c r="J31" s="232"/>
      <c r="K31" s="143" t="s">
        <v>118</v>
      </c>
      <c r="L31" s="143">
        <v>8</v>
      </c>
      <c r="M31" s="143">
        <v>88</v>
      </c>
      <c r="N31" s="143">
        <v>100</v>
      </c>
      <c r="O31" s="148">
        <f>(25+25+80)/3</f>
        <v>43.333333333333336</v>
      </c>
      <c r="P31" s="148">
        <v>75</v>
      </c>
      <c r="Q31" s="143">
        <v>56</v>
      </c>
    </row>
    <row r="32" spans="1:18" ht="24" customHeight="1">
      <c r="A32" s="223"/>
      <c r="B32" s="144" t="s">
        <v>123</v>
      </c>
      <c r="C32" s="145"/>
      <c r="D32" s="145"/>
      <c r="E32" s="145"/>
      <c r="F32" s="145"/>
      <c r="G32" s="146">
        <v>0.51</v>
      </c>
      <c r="H32" s="146"/>
      <c r="I32" s="147"/>
      <c r="J32" s="232"/>
      <c r="K32" s="143" t="s">
        <v>118</v>
      </c>
      <c r="L32" s="143">
        <v>8</v>
      </c>
      <c r="M32" s="143">
        <v>72</v>
      </c>
      <c r="N32" s="143">
        <v>80</v>
      </c>
      <c r="O32" s="148">
        <f>(50+0+0)/3</f>
        <v>16.666666666666668</v>
      </c>
      <c r="P32" s="148">
        <f>(67+0+100)/3</f>
        <v>55.666666666666664</v>
      </c>
      <c r="Q32" s="143">
        <v>85</v>
      </c>
    </row>
    <row r="33" spans="1:29" ht="31.5" customHeight="1">
      <c r="A33" s="223"/>
      <c r="B33" s="139" t="s">
        <v>124</v>
      </c>
      <c r="C33" s="140"/>
      <c r="D33" s="140"/>
      <c r="E33" s="140"/>
      <c r="F33" s="140"/>
      <c r="G33" s="140"/>
      <c r="H33" s="140"/>
      <c r="I33" s="141"/>
      <c r="J33" s="231"/>
      <c r="K33" s="143"/>
      <c r="L33" s="143"/>
      <c r="M33" s="143"/>
      <c r="N33" s="143"/>
      <c r="O33" s="148"/>
      <c r="P33" s="148"/>
      <c r="Q33" s="143"/>
    </row>
    <row r="34" spans="1:29" ht="24" customHeight="1">
      <c r="A34" s="223"/>
      <c r="B34" s="144" t="s">
        <v>125</v>
      </c>
      <c r="C34" s="145"/>
      <c r="D34" s="145"/>
      <c r="E34" s="145"/>
      <c r="F34" s="145"/>
      <c r="G34" s="146">
        <v>0.75</v>
      </c>
      <c r="H34" s="146"/>
      <c r="I34" s="147"/>
      <c r="J34" s="232"/>
      <c r="K34" s="143" t="s">
        <v>118</v>
      </c>
      <c r="L34" s="143">
        <v>11</v>
      </c>
      <c r="M34" s="143">
        <v>100</v>
      </c>
      <c r="N34" s="143">
        <v>100</v>
      </c>
      <c r="O34" s="148">
        <f>(86+100+93)/3</f>
        <v>93</v>
      </c>
      <c r="P34" s="148">
        <f>(67+100)/2</f>
        <v>83.5</v>
      </c>
      <c r="Q34" s="143">
        <v>73</v>
      </c>
    </row>
    <row r="35" spans="1:29" ht="24" customHeight="1">
      <c r="A35" s="223"/>
      <c r="B35" s="144" t="s">
        <v>126</v>
      </c>
      <c r="C35" s="145"/>
      <c r="D35" s="145"/>
      <c r="E35" s="145"/>
      <c r="F35" s="145"/>
      <c r="G35" s="146">
        <v>0.9</v>
      </c>
      <c r="H35" s="146"/>
      <c r="I35" s="147"/>
      <c r="J35" s="232"/>
      <c r="K35" s="143" t="s">
        <v>118</v>
      </c>
      <c r="L35" s="143">
        <v>28</v>
      </c>
      <c r="M35" s="143">
        <v>91</v>
      </c>
      <c r="N35" s="143">
        <v>100</v>
      </c>
      <c r="O35" s="148">
        <f>(100+89+89)/3</f>
        <v>92.666666666666671</v>
      </c>
      <c r="P35" s="148">
        <f>(99+100+81+99+100+100)/6</f>
        <v>96.5</v>
      </c>
      <c r="Q35" s="143">
        <v>92</v>
      </c>
    </row>
    <row r="36" spans="1:29" s="151" customFormat="1" ht="24" customHeight="1" thickBot="1">
      <c r="A36" s="238"/>
      <c r="B36" s="195" t="s">
        <v>127</v>
      </c>
      <c r="C36" s="196"/>
      <c r="D36" s="196"/>
      <c r="E36" s="196"/>
      <c r="F36" s="196"/>
      <c r="G36" s="196"/>
      <c r="H36" s="196"/>
      <c r="I36" s="197">
        <f>AVERAGE(G22:I35)</f>
        <v>0.70250000000000012</v>
      </c>
      <c r="J36" s="233"/>
      <c r="K36" s="149">
        <f t="shared" ref="K36:M36" si="0">(AVERAGE(K22:K35))</f>
        <v>65.75</v>
      </c>
      <c r="L36" s="149">
        <f t="shared" si="0"/>
        <v>9.25</v>
      </c>
      <c r="M36" s="149">
        <f t="shared" si="0"/>
        <v>78</v>
      </c>
      <c r="N36" s="149">
        <f>(AVERAGE(N22:N35))</f>
        <v>78.416666666666671</v>
      </c>
      <c r="O36" s="149">
        <f t="shared" ref="O36:Q36" si="1">(AVERAGE(O22:O35))</f>
        <v>60.305555555555543</v>
      </c>
      <c r="P36" s="149">
        <f t="shared" si="1"/>
        <v>82.513888888888886</v>
      </c>
      <c r="Q36" s="149">
        <f t="shared" si="1"/>
        <v>80.583333333333329</v>
      </c>
      <c r="R36" s="150"/>
      <c r="S36" s="150"/>
      <c r="T36" s="150"/>
      <c r="U36" s="150"/>
      <c r="V36" s="150"/>
      <c r="W36" s="150"/>
      <c r="X36" s="150"/>
      <c r="Y36" s="150"/>
      <c r="Z36" s="150"/>
      <c r="AA36" s="150"/>
      <c r="AB36" s="150"/>
      <c r="AC36" s="150"/>
    </row>
    <row r="37" spans="1:29" ht="12.75" customHeight="1">
      <c r="A37" s="223"/>
      <c r="B37" s="198" t="s">
        <v>128</v>
      </c>
      <c r="C37" s="199"/>
      <c r="D37" s="199"/>
      <c r="E37" s="199"/>
      <c r="F37" s="199"/>
      <c r="G37" s="199"/>
      <c r="H37" s="199"/>
      <c r="I37" s="200"/>
      <c r="J37" s="234"/>
    </row>
    <row r="38" spans="1:29" ht="12.75" customHeight="1">
      <c r="A38" s="223"/>
      <c r="B38" s="152"/>
      <c r="C38" s="153"/>
      <c r="D38" s="153"/>
      <c r="E38" s="153"/>
      <c r="F38" s="153"/>
      <c r="G38" s="153"/>
      <c r="H38" s="153"/>
      <c r="I38" s="154"/>
      <c r="J38" s="234"/>
    </row>
    <row r="39" spans="1:29" ht="12.75" customHeight="1">
      <c r="A39" s="223"/>
      <c r="B39" s="152"/>
      <c r="C39" s="153"/>
      <c r="D39" s="153"/>
      <c r="E39" s="153"/>
      <c r="F39" s="153"/>
      <c r="G39" s="153"/>
      <c r="H39" s="153"/>
      <c r="I39" s="154"/>
      <c r="J39" s="234"/>
    </row>
    <row r="40" spans="1:29" ht="12.75" customHeight="1">
      <c r="A40" s="223"/>
      <c r="B40" s="152"/>
      <c r="C40" s="153"/>
      <c r="D40" s="153"/>
      <c r="E40" s="153"/>
      <c r="F40" s="153"/>
      <c r="G40" s="153"/>
      <c r="H40" s="153"/>
      <c r="I40" s="154"/>
      <c r="J40" s="234"/>
    </row>
    <row r="41" spans="1:29" ht="12.75" customHeight="1">
      <c r="A41" s="223"/>
      <c r="B41" s="152"/>
      <c r="C41" s="153"/>
      <c r="D41" s="153"/>
      <c r="E41" s="153"/>
      <c r="F41" s="153"/>
      <c r="G41" s="153"/>
      <c r="H41" s="153"/>
      <c r="I41" s="154"/>
      <c r="J41" s="234"/>
    </row>
    <row r="42" spans="1:29" ht="12.75" customHeight="1">
      <c r="A42" s="223"/>
      <c r="B42" s="152"/>
      <c r="C42" s="153"/>
      <c r="D42" s="153"/>
      <c r="E42" s="153"/>
      <c r="F42" s="153"/>
      <c r="G42" s="153"/>
      <c r="H42" s="153"/>
      <c r="I42" s="154"/>
      <c r="J42" s="234"/>
    </row>
    <row r="43" spans="1:29" ht="12.75" customHeight="1">
      <c r="A43" s="223"/>
      <c r="B43" s="152"/>
      <c r="C43" s="153"/>
      <c r="D43" s="153"/>
      <c r="E43" s="153"/>
      <c r="F43" s="153"/>
      <c r="G43" s="153"/>
      <c r="H43" s="153"/>
      <c r="I43" s="154"/>
      <c r="J43" s="234"/>
    </row>
    <row r="44" spans="1:29" ht="12.75" customHeight="1">
      <c r="A44" s="223"/>
      <c r="B44" s="152"/>
      <c r="C44" s="153"/>
      <c r="D44" s="153"/>
      <c r="E44" s="153"/>
      <c r="F44" s="153"/>
      <c r="G44" s="153"/>
      <c r="H44" s="153"/>
      <c r="I44" s="154"/>
      <c r="J44" s="234"/>
    </row>
    <row r="45" spans="1:29" ht="12.75" customHeight="1">
      <c r="A45" s="223"/>
      <c r="B45" s="152"/>
      <c r="C45" s="153"/>
      <c r="D45" s="153"/>
      <c r="E45" s="153"/>
      <c r="F45" s="153"/>
      <c r="G45" s="153"/>
      <c r="H45" s="153"/>
      <c r="I45" s="154"/>
      <c r="J45" s="234"/>
    </row>
    <row r="46" spans="1:29" ht="12.75" customHeight="1">
      <c r="A46" s="223"/>
      <c r="B46" s="152"/>
      <c r="C46" s="153"/>
      <c r="D46" s="153"/>
      <c r="E46" s="153"/>
      <c r="F46" s="153"/>
      <c r="G46" s="153"/>
      <c r="H46" s="153"/>
      <c r="I46" s="154"/>
      <c r="J46" s="234"/>
    </row>
    <row r="47" spans="1:29" ht="12.75" customHeight="1">
      <c r="A47" s="223"/>
      <c r="B47" s="152"/>
      <c r="C47" s="153"/>
      <c r="D47" s="153"/>
      <c r="E47" s="153"/>
      <c r="F47" s="153"/>
      <c r="G47" s="153"/>
      <c r="H47" s="153"/>
      <c r="I47" s="154"/>
      <c r="J47" s="234"/>
    </row>
    <row r="48" spans="1:29" ht="12.75" customHeight="1">
      <c r="A48" s="223"/>
      <c r="B48" s="152"/>
      <c r="C48" s="153"/>
      <c r="D48" s="153"/>
      <c r="E48" s="153"/>
      <c r="F48" s="153"/>
      <c r="G48" s="153"/>
      <c r="H48" s="153"/>
      <c r="I48" s="154"/>
      <c r="J48" s="234"/>
    </row>
    <row r="49" spans="1:10" ht="12.75" customHeight="1">
      <c r="A49" s="223"/>
      <c r="B49" s="152"/>
      <c r="C49" s="153"/>
      <c r="D49" s="153"/>
      <c r="E49" s="153"/>
      <c r="F49" s="153"/>
      <c r="G49" s="153"/>
      <c r="H49" s="153"/>
      <c r="I49" s="154"/>
      <c r="J49" s="234"/>
    </row>
    <row r="50" spans="1:10" ht="12.75" customHeight="1">
      <c r="A50" s="223"/>
      <c r="B50" s="152"/>
      <c r="C50" s="153"/>
      <c r="D50" s="153"/>
      <c r="E50" s="153"/>
      <c r="F50" s="153"/>
      <c r="G50" s="153"/>
      <c r="H50" s="153"/>
      <c r="I50" s="154"/>
      <c r="J50" s="234"/>
    </row>
    <row r="51" spans="1:10" ht="12.75" customHeight="1">
      <c r="A51" s="223"/>
      <c r="B51" s="152"/>
      <c r="C51" s="153"/>
      <c r="D51" s="153"/>
      <c r="E51" s="153"/>
      <c r="F51" s="153"/>
      <c r="G51" s="153"/>
      <c r="H51" s="153"/>
      <c r="I51" s="154"/>
      <c r="J51" s="234"/>
    </row>
    <row r="52" spans="1:10" ht="12.75" customHeight="1">
      <c r="A52" s="223"/>
      <c r="B52" s="152"/>
      <c r="C52" s="153"/>
      <c r="D52" s="153"/>
      <c r="E52" s="153"/>
      <c r="F52" s="153"/>
      <c r="G52" s="153"/>
      <c r="H52" s="153"/>
      <c r="I52" s="154"/>
      <c r="J52" s="234"/>
    </row>
    <row r="53" spans="1:10" ht="12.75" customHeight="1">
      <c r="A53" s="223"/>
      <c r="B53" s="152"/>
      <c r="C53" s="153"/>
      <c r="D53" s="153"/>
      <c r="E53" s="153"/>
      <c r="F53" s="153"/>
      <c r="G53" s="153"/>
      <c r="H53" s="153"/>
      <c r="I53" s="154"/>
      <c r="J53" s="234"/>
    </row>
    <row r="54" spans="1:10" ht="12.75" customHeight="1">
      <c r="A54" s="223"/>
      <c r="B54" s="152"/>
      <c r="C54" s="153"/>
      <c r="D54" s="153"/>
      <c r="E54" s="153"/>
      <c r="F54" s="153"/>
      <c r="G54" s="153"/>
      <c r="H54" s="153"/>
      <c r="I54" s="154"/>
      <c r="J54" s="234"/>
    </row>
    <row r="55" spans="1:10" ht="12.75" customHeight="1">
      <c r="A55" s="223"/>
      <c r="B55" s="152"/>
      <c r="C55" s="153"/>
      <c r="D55" s="153"/>
      <c r="E55" s="153"/>
      <c r="F55" s="153"/>
      <c r="G55" s="153"/>
      <c r="H55" s="153"/>
      <c r="I55" s="154"/>
      <c r="J55" s="234"/>
    </row>
    <row r="56" spans="1:10" ht="12.75" customHeight="1">
      <c r="A56" s="223"/>
      <c r="B56" s="152"/>
      <c r="C56" s="153"/>
      <c r="D56" s="153"/>
      <c r="E56" s="153"/>
      <c r="F56" s="153"/>
      <c r="G56" s="153"/>
      <c r="H56" s="153"/>
      <c r="I56" s="154"/>
      <c r="J56" s="234"/>
    </row>
    <row r="57" spans="1:10" ht="12.75" customHeight="1">
      <c r="A57" s="223"/>
      <c r="B57" s="152"/>
      <c r="C57" s="153"/>
      <c r="D57" s="153"/>
      <c r="E57" s="153"/>
      <c r="F57" s="153"/>
      <c r="G57" s="153"/>
      <c r="H57" s="153"/>
      <c r="I57" s="154"/>
      <c r="J57" s="234"/>
    </row>
    <row r="58" spans="1:10" ht="12.75" customHeight="1">
      <c r="A58" s="223"/>
      <c r="B58" s="152"/>
      <c r="C58" s="153"/>
      <c r="D58" s="153"/>
      <c r="E58" s="153"/>
      <c r="F58" s="153"/>
      <c r="G58" s="153"/>
      <c r="H58" s="153"/>
      <c r="I58" s="154"/>
      <c r="J58" s="234"/>
    </row>
    <row r="59" spans="1:10" ht="12.75" customHeight="1">
      <c r="A59" s="223"/>
      <c r="B59" s="152"/>
      <c r="C59" s="153"/>
      <c r="D59" s="153"/>
      <c r="E59" s="153"/>
      <c r="F59" s="153"/>
      <c r="G59" s="153"/>
      <c r="H59" s="153"/>
      <c r="I59" s="154"/>
      <c r="J59" s="234"/>
    </row>
    <row r="60" spans="1:10" ht="12.75" customHeight="1">
      <c r="A60" s="223"/>
      <c r="B60" s="152"/>
      <c r="C60" s="153"/>
      <c r="D60" s="153"/>
      <c r="E60" s="153"/>
      <c r="F60" s="153"/>
      <c r="G60" s="153"/>
      <c r="H60" s="153"/>
      <c r="I60" s="154"/>
      <c r="J60" s="234"/>
    </row>
    <row r="61" spans="1:10" ht="12.75" customHeight="1">
      <c r="A61" s="223"/>
      <c r="B61" s="152"/>
      <c r="C61" s="153"/>
      <c r="D61" s="153"/>
      <c r="E61" s="153"/>
      <c r="F61" s="153"/>
      <c r="G61" s="153"/>
      <c r="H61" s="153"/>
      <c r="I61" s="154"/>
      <c r="J61" s="234"/>
    </row>
    <row r="62" spans="1:10" ht="12.75" customHeight="1">
      <c r="A62" s="223"/>
      <c r="B62" s="152"/>
      <c r="C62" s="153"/>
      <c r="D62" s="153"/>
      <c r="E62" s="153"/>
      <c r="F62" s="153"/>
      <c r="G62" s="153"/>
      <c r="H62" s="153"/>
      <c r="I62" s="154"/>
      <c r="J62" s="234"/>
    </row>
    <row r="63" spans="1:10" ht="12.75" customHeight="1" thickBot="1">
      <c r="A63" s="223"/>
      <c r="B63" s="201"/>
      <c r="C63" s="202"/>
      <c r="D63" s="202"/>
      <c r="E63" s="202"/>
      <c r="F63" s="202"/>
      <c r="G63" s="202"/>
      <c r="H63" s="202"/>
      <c r="I63" s="203"/>
      <c r="J63" s="234"/>
    </row>
    <row r="64" spans="1:10" ht="12.75" customHeight="1">
      <c r="A64" s="223"/>
      <c r="B64" s="205" t="s">
        <v>129</v>
      </c>
      <c r="C64" s="206"/>
      <c r="D64" s="206"/>
      <c r="E64" s="206"/>
      <c r="F64" s="206"/>
      <c r="G64" s="206"/>
      <c r="H64" s="206"/>
      <c r="I64" s="207"/>
      <c r="J64" s="235"/>
    </row>
    <row r="65" spans="1:10" ht="12.75" customHeight="1">
      <c r="A65" s="223"/>
      <c r="B65" s="155"/>
      <c r="C65" s="156"/>
      <c r="D65" s="156"/>
      <c r="E65" s="156"/>
      <c r="F65" s="156"/>
      <c r="G65" s="156"/>
      <c r="H65" s="156"/>
      <c r="I65" s="157"/>
      <c r="J65" s="235"/>
    </row>
    <row r="66" spans="1:10" ht="12.75" customHeight="1">
      <c r="A66" s="223"/>
      <c r="B66" s="155"/>
      <c r="C66" s="156"/>
      <c r="D66" s="156"/>
      <c r="E66" s="156"/>
      <c r="F66" s="156"/>
      <c r="G66" s="156"/>
      <c r="H66" s="156"/>
      <c r="I66" s="157"/>
      <c r="J66" s="235"/>
    </row>
    <row r="67" spans="1:10" ht="12.75" customHeight="1">
      <c r="A67" s="223"/>
      <c r="B67" s="155"/>
      <c r="C67" s="156"/>
      <c r="D67" s="156"/>
      <c r="E67" s="156"/>
      <c r="F67" s="156"/>
      <c r="G67" s="156"/>
      <c r="H67" s="156"/>
      <c r="I67" s="157"/>
      <c r="J67" s="235"/>
    </row>
    <row r="68" spans="1:10" ht="12.75" customHeight="1">
      <c r="A68" s="223"/>
      <c r="B68" s="155"/>
      <c r="C68" s="156"/>
      <c r="D68" s="156"/>
      <c r="E68" s="156"/>
      <c r="F68" s="156"/>
      <c r="G68" s="156"/>
      <c r="H68" s="156"/>
      <c r="I68" s="157"/>
      <c r="J68" s="235"/>
    </row>
    <row r="69" spans="1:10" ht="12.75" customHeight="1">
      <c r="A69" s="223"/>
      <c r="B69" s="155"/>
      <c r="C69" s="156"/>
      <c r="D69" s="156"/>
      <c r="E69" s="156"/>
      <c r="F69" s="156"/>
      <c r="G69" s="156"/>
      <c r="H69" s="156"/>
      <c r="I69" s="157"/>
      <c r="J69" s="235"/>
    </row>
    <row r="70" spans="1:10" ht="12.75" customHeight="1">
      <c r="A70" s="223"/>
      <c r="B70" s="155"/>
      <c r="C70" s="156"/>
      <c r="D70" s="156"/>
      <c r="E70" s="156"/>
      <c r="F70" s="156"/>
      <c r="G70" s="156"/>
      <c r="H70" s="156"/>
      <c r="I70" s="157"/>
      <c r="J70" s="235"/>
    </row>
    <row r="71" spans="1:10" ht="12.75" customHeight="1">
      <c r="A71" s="223"/>
      <c r="B71" s="155"/>
      <c r="C71" s="156"/>
      <c r="D71" s="156"/>
      <c r="E71" s="156"/>
      <c r="F71" s="156"/>
      <c r="G71" s="156"/>
      <c r="H71" s="156"/>
      <c r="I71" s="157"/>
      <c r="J71" s="235"/>
    </row>
    <row r="72" spans="1:10" ht="12.75" customHeight="1">
      <c r="A72" s="223"/>
      <c r="B72" s="155"/>
      <c r="C72" s="156"/>
      <c r="D72" s="156"/>
      <c r="E72" s="156"/>
      <c r="F72" s="156"/>
      <c r="G72" s="156"/>
      <c r="H72" s="156"/>
      <c r="I72" s="157"/>
      <c r="J72" s="235"/>
    </row>
    <row r="73" spans="1:10" ht="12.75" customHeight="1">
      <c r="A73" s="223"/>
      <c r="B73" s="155"/>
      <c r="C73" s="156"/>
      <c r="D73" s="156"/>
      <c r="E73" s="156"/>
      <c r="F73" s="156"/>
      <c r="G73" s="156"/>
      <c r="H73" s="156"/>
      <c r="I73" s="157"/>
      <c r="J73" s="235"/>
    </row>
    <row r="74" spans="1:10" ht="12.75" customHeight="1">
      <c r="A74" s="223"/>
      <c r="B74" s="155"/>
      <c r="C74" s="156"/>
      <c r="D74" s="156"/>
      <c r="E74" s="156"/>
      <c r="F74" s="156"/>
      <c r="G74" s="156"/>
      <c r="H74" s="156"/>
      <c r="I74" s="157"/>
      <c r="J74" s="235"/>
    </row>
    <row r="75" spans="1:10" ht="12.75" customHeight="1">
      <c r="A75" s="223"/>
      <c r="B75" s="155"/>
      <c r="C75" s="156"/>
      <c r="D75" s="156"/>
      <c r="E75" s="156"/>
      <c r="F75" s="156"/>
      <c r="G75" s="156"/>
      <c r="H75" s="156"/>
      <c r="I75" s="157"/>
      <c r="J75" s="235"/>
    </row>
    <row r="76" spans="1:10" ht="12.75" customHeight="1">
      <c r="A76" s="223"/>
      <c r="B76" s="155"/>
      <c r="C76" s="156"/>
      <c r="D76" s="156"/>
      <c r="E76" s="156"/>
      <c r="F76" s="156"/>
      <c r="G76" s="156"/>
      <c r="H76" s="156"/>
      <c r="I76" s="157"/>
      <c r="J76" s="235"/>
    </row>
    <row r="77" spans="1:10" ht="12.75" customHeight="1">
      <c r="A77" s="223"/>
      <c r="B77" s="155"/>
      <c r="C77" s="156"/>
      <c r="D77" s="156"/>
      <c r="E77" s="156"/>
      <c r="F77" s="156"/>
      <c r="G77" s="156"/>
      <c r="H77" s="156"/>
      <c r="I77" s="157"/>
      <c r="J77" s="235"/>
    </row>
    <row r="78" spans="1:10" ht="12.75" customHeight="1">
      <c r="A78" s="223"/>
      <c r="B78" s="155"/>
      <c r="C78" s="156"/>
      <c r="D78" s="156"/>
      <c r="E78" s="156"/>
      <c r="F78" s="156"/>
      <c r="G78" s="156"/>
      <c r="H78" s="156"/>
      <c r="I78" s="157"/>
      <c r="J78" s="235"/>
    </row>
    <row r="79" spans="1:10" ht="12.75" customHeight="1">
      <c r="A79" s="223"/>
      <c r="B79" s="155"/>
      <c r="C79" s="156"/>
      <c r="D79" s="156"/>
      <c r="E79" s="156"/>
      <c r="F79" s="156"/>
      <c r="G79" s="156"/>
      <c r="H79" s="156"/>
      <c r="I79" s="157"/>
      <c r="J79" s="235"/>
    </row>
    <row r="80" spans="1:10" ht="12.75" customHeight="1">
      <c r="A80" s="223"/>
      <c r="B80" s="155"/>
      <c r="C80" s="156"/>
      <c r="D80" s="156"/>
      <c r="E80" s="156"/>
      <c r="F80" s="156"/>
      <c r="G80" s="156"/>
      <c r="H80" s="156"/>
      <c r="I80" s="157"/>
      <c r="J80" s="235"/>
    </row>
    <row r="81" spans="1:10" ht="12.75" customHeight="1">
      <c r="A81" s="223"/>
      <c r="B81" s="155"/>
      <c r="C81" s="156"/>
      <c r="D81" s="156"/>
      <c r="E81" s="156"/>
      <c r="F81" s="156"/>
      <c r="G81" s="156"/>
      <c r="H81" s="156"/>
      <c r="I81" s="157"/>
      <c r="J81" s="235"/>
    </row>
    <row r="82" spans="1:10" ht="12.75" customHeight="1">
      <c r="A82" s="223"/>
      <c r="B82" s="155"/>
      <c r="C82" s="156"/>
      <c r="D82" s="156"/>
      <c r="E82" s="156"/>
      <c r="F82" s="156"/>
      <c r="G82" s="156"/>
      <c r="H82" s="156"/>
      <c r="I82" s="157"/>
      <c r="J82" s="235"/>
    </row>
    <row r="83" spans="1:10" ht="12.75" customHeight="1">
      <c r="A83" s="223"/>
      <c r="B83" s="155"/>
      <c r="C83" s="156"/>
      <c r="D83" s="156"/>
      <c r="E83" s="156"/>
      <c r="F83" s="156"/>
      <c r="G83" s="156"/>
      <c r="H83" s="156"/>
      <c r="I83" s="157"/>
      <c r="J83" s="235"/>
    </row>
    <row r="84" spans="1:10" ht="12.75" customHeight="1" thickBot="1">
      <c r="A84" s="223"/>
      <c r="B84" s="208"/>
      <c r="C84" s="209"/>
      <c r="D84" s="209"/>
      <c r="E84" s="209"/>
      <c r="F84" s="209"/>
      <c r="G84" s="209"/>
      <c r="H84" s="209"/>
      <c r="I84" s="210"/>
      <c r="J84" s="235"/>
    </row>
    <row r="85" spans="1:10" ht="12.75" customHeight="1">
      <c r="A85" s="223"/>
      <c r="B85" s="211" t="s">
        <v>130</v>
      </c>
      <c r="C85" s="212"/>
      <c r="D85" s="212"/>
      <c r="E85" s="212"/>
      <c r="F85" s="212"/>
      <c r="G85" s="212"/>
      <c r="H85" s="212"/>
      <c r="I85" s="213"/>
      <c r="J85" s="236"/>
    </row>
    <row r="86" spans="1:10" ht="12.75" customHeight="1" thickBot="1">
      <c r="A86" s="223"/>
      <c r="B86" s="214"/>
      <c r="C86" s="215"/>
      <c r="D86" s="215"/>
      <c r="E86" s="215"/>
      <c r="F86" s="215"/>
      <c r="G86" s="215"/>
      <c r="H86" s="215"/>
      <c r="I86" s="216"/>
      <c r="J86" s="236"/>
    </row>
    <row r="87" spans="1:10" ht="12.75" customHeight="1">
      <c r="A87" s="223"/>
      <c r="B87" s="204" t="s">
        <v>62</v>
      </c>
      <c r="C87" s="217" t="s">
        <v>131</v>
      </c>
      <c r="D87" s="217"/>
      <c r="E87" s="217"/>
      <c r="F87" s="217"/>
      <c r="G87" s="217"/>
      <c r="H87" s="217"/>
      <c r="I87" s="218"/>
      <c r="J87" s="237"/>
    </row>
    <row r="88" spans="1:10" ht="12.75" customHeight="1">
      <c r="A88" s="223"/>
      <c r="B88" s="158"/>
      <c r="C88" s="219"/>
      <c r="D88" s="219"/>
      <c r="E88" s="219"/>
      <c r="F88" s="219"/>
      <c r="G88" s="219"/>
      <c r="H88" s="219"/>
      <c r="I88" s="220"/>
      <c r="J88" s="237"/>
    </row>
    <row r="89" spans="1:10" ht="12.75" customHeight="1">
      <c r="A89" s="223"/>
      <c r="B89" s="158"/>
      <c r="C89" s="219"/>
      <c r="D89" s="219"/>
      <c r="E89" s="219"/>
      <c r="F89" s="219"/>
      <c r="G89" s="219"/>
      <c r="H89" s="219"/>
      <c r="I89" s="220"/>
      <c r="J89" s="237"/>
    </row>
    <row r="90" spans="1:10" ht="12.75" customHeight="1">
      <c r="A90" s="223"/>
      <c r="B90" s="158"/>
      <c r="C90" s="219"/>
      <c r="D90" s="219"/>
      <c r="E90" s="219"/>
      <c r="F90" s="219"/>
      <c r="G90" s="219"/>
      <c r="H90" s="219"/>
      <c r="I90" s="220"/>
      <c r="J90" s="237"/>
    </row>
    <row r="91" spans="1:10" ht="12.75" customHeight="1">
      <c r="A91" s="223"/>
      <c r="B91" s="158"/>
      <c r="C91" s="219"/>
      <c r="D91" s="219"/>
      <c r="E91" s="219"/>
      <c r="F91" s="219"/>
      <c r="G91" s="219"/>
      <c r="H91" s="219"/>
      <c r="I91" s="220"/>
      <c r="J91" s="237"/>
    </row>
    <row r="92" spans="1:10" ht="12.75" customHeight="1" thickBot="1">
      <c r="A92" s="223"/>
      <c r="B92" s="159"/>
      <c r="C92" s="221"/>
      <c r="D92" s="221"/>
      <c r="E92" s="221"/>
      <c r="F92" s="221"/>
      <c r="G92" s="221"/>
      <c r="H92" s="221"/>
      <c r="I92" s="222"/>
      <c r="J92" s="237"/>
    </row>
    <row r="93" spans="1:10">
      <c r="A93" s="223"/>
      <c r="B93" s="223"/>
      <c r="C93" s="223"/>
      <c r="D93" s="223"/>
      <c r="E93" s="223"/>
      <c r="F93" s="223"/>
      <c r="G93" s="223"/>
      <c r="H93" s="223"/>
      <c r="I93" s="223"/>
      <c r="J93" s="223"/>
    </row>
    <row r="94" spans="1:10" hidden="1"/>
    <row r="95" spans="1:10" hidden="1"/>
    <row r="96" spans="1:10" hidden="1"/>
    <row r="97" hidden="1"/>
    <row r="98" hidden="1"/>
  </sheetData>
  <mergeCells count="46">
    <mergeCell ref="B2:I7"/>
    <mergeCell ref="B36:H36"/>
    <mergeCell ref="B37:I63"/>
    <mergeCell ref="B64:I84"/>
    <mergeCell ref="B85:I86"/>
    <mergeCell ref="B87:B92"/>
    <mergeCell ref="C87:I92"/>
    <mergeCell ref="B32:F32"/>
    <mergeCell ref="G32:I32"/>
    <mergeCell ref="B33:I33"/>
    <mergeCell ref="B34:F34"/>
    <mergeCell ref="G34:I34"/>
    <mergeCell ref="B35:F35"/>
    <mergeCell ref="G35:I35"/>
    <mergeCell ref="B29:F29"/>
    <mergeCell ref="G29:I29"/>
    <mergeCell ref="B30:F30"/>
    <mergeCell ref="G30:I30"/>
    <mergeCell ref="B31:F31"/>
    <mergeCell ref="G31:I31"/>
    <mergeCell ref="B25:F25"/>
    <mergeCell ref="G25:I25"/>
    <mergeCell ref="B26:I26"/>
    <mergeCell ref="B27:F27"/>
    <mergeCell ref="G27:I27"/>
    <mergeCell ref="B28:F28"/>
    <mergeCell ref="G28:I28"/>
    <mergeCell ref="B22:F22"/>
    <mergeCell ref="G22:I22"/>
    <mergeCell ref="B23:F23"/>
    <mergeCell ref="G23:I23"/>
    <mergeCell ref="B24:F24"/>
    <mergeCell ref="G24:I24"/>
    <mergeCell ref="B17:I17"/>
    <mergeCell ref="B18:I18"/>
    <mergeCell ref="B19:D20"/>
    <mergeCell ref="E19:I19"/>
    <mergeCell ref="G20:I20"/>
    <mergeCell ref="B21:I21"/>
    <mergeCell ref="B8:I9"/>
    <mergeCell ref="B11:I11"/>
    <mergeCell ref="B12:I12"/>
    <mergeCell ref="B13:I13"/>
    <mergeCell ref="B14:I14"/>
    <mergeCell ref="B16:E16"/>
    <mergeCell ref="F16:I16"/>
  </mergeCells>
  <printOptions horizontalCentered="1"/>
  <pageMargins left="0.39370078740157483" right="0.39370078740157483" top="0" bottom="0" header="0.31496062992125984" footer="0.31496062992125984"/>
  <pageSetup scale="67" orientation="portrait" r:id="rId1"/>
  <rowBreaks count="1" manualBreakCount="1">
    <brk id="36" min="1"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10"/>
  <sheetViews>
    <sheetView topLeftCell="A4" zoomScaleNormal="100" workbookViewId="0">
      <selection activeCell="B98" sqref="B98:K114"/>
    </sheetView>
  </sheetViews>
  <sheetFormatPr baseColWidth="10" defaultColWidth="14.42578125" defaultRowHeight="15" customHeight="1" zeroHeight="1"/>
  <cols>
    <col min="1" max="1" width="4.140625" style="1167" customWidth="1"/>
    <col min="2" max="4" width="15.5703125" style="1167" customWidth="1"/>
    <col min="5" max="5" width="16.42578125" style="1167" customWidth="1"/>
    <col min="6" max="6" width="19.140625" style="1167" customWidth="1"/>
    <col min="7" max="8" width="16" style="1167" customWidth="1"/>
    <col min="9" max="9" width="20.28515625" style="1167" customWidth="1"/>
    <col min="10" max="10" width="17.7109375" style="1167" customWidth="1"/>
    <col min="11" max="11" width="19.28515625" style="1167" customWidth="1"/>
    <col min="12" max="12" width="4.28515625" style="1167" customWidth="1"/>
    <col min="13" max="13" width="4.7109375" style="1167" customWidth="1"/>
    <col min="14" max="25" width="10.7109375" style="1167" customWidth="1"/>
    <col min="26" max="16384" width="14.42578125" style="1167"/>
  </cols>
  <sheetData>
    <row r="1" spans="1:25" ht="12.75" customHeight="1" thickBot="1">
      <c r="A1" s="1166"/>
      <c r="B1" s="828"/>
      <c r="C1" s="828"/>
      <c r="D1" s="828"/>
      <c r="E1" s="828"/>
      <c r="F1" s="828"/>
      <c r="G1" s="828"/>
      <c r="H1" s="828"/>
      <c r="I1" s="828"/>
      <c r="J1" s="828"/>
      <c r="K1" s="828"/>
      <c r="L1" s="828"/>
      <c r="M1" s="728"/>
      <c r="N1" s="728"/>
      <c r="O1" s="728"/>
      <c r="P1" s="728"/>
      <c r="Q1" s="728"/>
      <c r="R1" s="728"/>
      <c r="S1" s="728"/>
      <c r="T1" s="728"/>
      <c r="U1" s="728"/>
      <c r="V1" s="728"/>
      <c r="W1" s="728"/>
      <c r="X1" s="728"/>
      <c r="Y1" s="728"/>
    </row>
    <row r="2" spans="1:25" ht="12.75" customHeight="1">
      <c r="A2" s="1166"/>
      <c r="B2" s="787"/>
      <c r="C2" s="786"/>
      <c r="D2" s="786"/>
      <c r="E2" s="786"/>
      <c r="F2" s="786"/>
      <c r="G2" s="786"/>
      <c r="H2" s="786"/>
      <c r="I2" s="786"/>
      <c r="J2" s="786"/>
      <c r="K2" s="785"/>
      <c r="L2" s="828"/>
      <c r="M2" s="728"/>
      <c r="N2" s="728"/>
      <c r="O2" s="728"/>
      <c r="P2" s="728"/>
      <c r="Q2" s="728"/>
      <c r="R2" s="728"/>
      <c r="S2" s="728"/>
      <c r="T2" s="728"/>
      <c r="U2" s="728"/>
      <c r="V2" s="728"/>
      <c r="W2" s="728"/>
      <c r="X2" s="728"/>
      <c r="Y2" s="728"/>
    </row>
    <row r="3" spans="1:25" ht="12.75" customHeight="1">
      <c r="A3" s="1166"/>
      <c r="B3" s="784"/>
      <c r="C3" s="783"/>
      <c r="D3" s="783"/>
      <c r="E3" s="783"/>
      <c r="F3" s="783"/>
      <c r="G3" s="783"/>
      <c r="H3" s="783"/>
      <c r="I3" s="783"/>
      <c r="J3" s="783"/>
      <c r="K3" s="782"/>
      <c r="L3" s="828"/>
      <c r="M3" s="728"/>
      <c r="N3" s="728"/>
      <c r="O3" s="728"/>
      <c r="P3" s="728"/>
      <c r="Q3" s="728"/>
      <c r="R3" s="728"/>
      <c r="S3" s="728"/>
      <c r="T3" s="728"/>
      <c r="U3" s="728"/>
      <c r="V3" s="728"/>
      <c r="W3" s="728"/>
      <c r="X3" s="728"/>
      <c r="Y3" s="728"/>
    </row>
    <row r="4" spans="1:25" ht="12.75" customHeight="1">
      <c r="A4" s="1166"/>
      <c r="B4" s="784"/>
      <c r="C4" s="783"/>
      <c r="D4" s="783"/>
      <c r="E4" s="783"/>
      <c r="F4" s="783"/>
      <c r="G4" s="783"/>
      <c r="H4" s="783"/>
      <c r="I4" s="783"/>
      <c r="J4" s="783"/>
      <c r="K4" s="782"/>
      <c r="L4" s="828"/>
      <c r="M4" s="728"/>
      <c r="N4" s="728"/>
      <c r="O4" s="728"/>
      <c r="P4" s="728"/>
      <c r="Q4" s="728"/>
      <c r="R4" s="728"/>
      <c r="S4" s="728"/>
      <c r="T4" s="728"/>
      <c r="U4" s="728"/>
      <c r="V4" s="728"/>
      <c r="W4" s="728"/>
      <c r="X4" s="728"/>
      <c r="Y4" s="728"/>
    </row>
    <row r="5" spans="1:25" ht="12.75" customHeight="1">
      <c r="A5" s="1166"/>
      <c r="B5" s="784"/>
      <c r="C5" s="783"/>
      <c r="D5" s="783"/>
      <c r="E5" s="783"/>
      <c r="F5" s="783"/>
      <c r="G5" s="783"/>
      <c r="H5" s="783"/>
      <c r="I5" s="783"/>
      <c r="J5" s="783"/>
      <c r="K5" s="782"/>
      <c r="L5" s="828"/>
      <c r="M5" s="728"/>
      <c r="N5" s="728"/>
      <c r="O5" s="728"/>
      <c r="P5" s="728"/>
      <c r="Q5" s="728"/>
      <c r="R5" s="728"/>
      <c r="S5" s="728"/>
      <c r="T5" s="728"/>
      <c r="U5" s="728"/>
      <c r="V5" s="728"/>
      <c r="W5" s="728"/>
      <c r="X5" s="728"/>
      <c r="Y5" s="728"/>
    </row>
    <row r="6" spans="1:25" ht="12.75" customHeight="1">
      <c r="A6" s="1166"/>
      <c r="B6" s="784"/>
      <c r="C6" s="783"/>
      <c r="D6" s="783"/>
      <c r="E6" s="783"/>
      <c r="F6" s="783"/>
      <c r="G6" s="783"/>
      <c r="H6" s="783"/>
      <c r="I6" s="783"/>
      <c r="J6" s="783"/>
      <c r="K6" s="782"/>
      <c r="L6" s="828"/>
      <c r="M6" s="728"/>
      <c r="N6" s="728"/>
      <c r="O6" s="728"/>
      <c r="P6" s="728"/>
      <c r="Q6" s="728"/>
      <c r="R6" s="728"/>
      <c r="S6" s="728"/>
      <c r="T6" s="728"/>
      <c r="U6" s="728"/>
      <c r="V6" s="728"/>
      <c r="W6" s="728"/>
      <c r="X6" s="728"/>
      <c r="Y6" s="728"/>
    </row>
    <row r="7" spans="1:25" ht="12.75" customHeight="1">
      <c r="A7" s="1166"/>
      <c r="B7" s="784"/>
      <c r="C7" s="783"/>
      <c r="D7" s="783"/>
      <c r="E7" s="783"/>
      <c r="F7" s="783"/>
      <c r="G7" s="783"/>
      <c r="H7" s="783"/>
      <c r="I7" s="783"/>
      <c r="J7" s="783"/>
      <c r="K7" s="782"/>
      <c r="L7" s="828"/>
      <c r="M7" s="728"/>
      <c r="N7" s="728"/>
      <c r="O7" s="728"/>
      <c r="P7" s="728"/>
      <c r="Q7" s="728"/>
      <c r="R7" s="728"/>
      <c r="S7" s="728"/>
      <c r="T7" s="728"/>
      <c r="U7" s="728"/>
      <c r="V7" s="728"/>
      <c r="W7" s="728"/>
      <c r="X7" s="728"/>
      <c r="Y7" s="728"/>
    </row>
    <row r="8" spans="1:25" ht="15" customHeight="1">
      <c r="A8" s="1166"/>
      <c r="B8" s="780" t="s">
        <v>0</v>
      </c>
      <c r="C8" s="1168"/>
      <c r="D8" s="1168"/>
      <c r="E8" s="1168"/>
      <c r="F8" s="1168"/>
      <c r="G8" s="1168"/>
      <c r="H8" s="1168"/>
      <c r="I8" s="1168"/>
      <c r="J8" s="1168"/>
      <c r="K8" s="1169"/>
      <c r="L8" s="828"/>
      <c r="M8" s="728"/>
      <c r="N8" s="728"/>
      <c r="O8" s="728"/>
      <c r="P8" s="728"/>
      <c r="Q8" s="728"/>
      <c r="R8" s="728"/>
      <c r="S8" s="728"/>
      <c r="T8" s="728"/>
      <c r="U8" s="728"/>
      <c r="V8" s="728"/>
      <c r="W8" s="728"/>
      <c r="X8" s="728"/>
      <c r="Y8" s="728"/>
    </row>
    <row r="9" spans="1:25" ht="12.75" customHeight="1">
      <c r="A9" s="1166"/>
      <c r="B9" s="1170"/>
      <c r="C9" s="1168"/>
      <c r="D9" s="1168"/>
      <c r="E9" s="1168"/>
      <c r="F9" s="1168"/>
      <c r="G9" s="1168"/>
      <c r="H9" s="1168"/>
      <c r="I9" s="1168"/>
      <c r="J9" s="1168"/>
      <c r="K9" s="1169"/>
      <c r="L9" s="828"/>
      <c r="M9" s="728"/>
      <c r="N9" s="728"/>
      <c r="O9" s="728"/>
      <c r="P9" s="728"/>
      <c r="Q9" s="728"/>
      <c r="R9" s="728"/>
      <c r="S9" s="728"/>
      <c r="T9" s="728"/>
      <c r="U9" s="728"/>
      <c r="V9" s="728"/>
      <c r="W9" s="728"/>
      <c r="X9" s="728"/>
      <c r="Y9" s="728"/>
    </row>
    <row r="10" spans="1:25" ht="12.75" customHeight="1">
      <c r="A10" s="1166"/>
      <c r="B10" s="781" t="s">
        <v>1</v>
      </c>
      <c r="C10" s="1168"/>
      <c r="D10" s="1168"/>
      <c r="E10" s="1168"/>
      <c r="F10" s="1168"/>
      <c r="G10" s="1168"/>
      <c r="H10" s="1168"/>
      <c r="I10" s="1168"/>
      <c r="J10" s="1168"/>
      <c r="K10" s="1169"/>
      <c r="L10" s="828"/>
      <c r="M10" s="728"/>
      <c r="N10" s="728"/>
      <c r="O10" s="728"/>
      <c r="P10" s="728"/>
      <c r="Q10" s="728"/>
      <c r="R10" s="728"/>
      <c r="S10" s="728"/>
      <c r="T10" s="728"/>
      <c r="U10" s="728"/>
      <c r="V10" s="728"/>
      <c r="W10" s="728"/>
      <c r="X10" s="728"/>
      <c r="Y10" s="728"/>
    </row>
    <row r="11" spans="1:25" ht="12.75" customHeight="1">
      <c r="A11" s="1166"/>
      <c r="B11" s="780" t="s">
        <v>2</v>
      </c>
      <c r="C11" s="1168"/>
      <c r="D11" s="1168"/>
      <c r="E11" s="1168"/>
      <c r="F11" s="1168"/>
      <c r="G11" s="1168"/>
      <c r="H11" s="1168"/>
      <c r="I11" s="1168"/>
      <c r="J11" s="1168"/>
      <c r="K11" s="1169"/>
      <c r="L11" s="828"/>
      <c r="M11" s="728"/>
      <c r="N11" s="728"/>
      <c r="O11" s="728"/>
      <c r="P11" s="728"/>
      <c r="Q11" s="728"/>
      <c r="R11" s="728"/>
      <c r="S11" s="728"/>
      <c r="T11" s="728"/>
      <c r="U11" s="728"/>
      <c r="V11" s="728"/>
      <c r="W11" s="728"/>
      <c r="X11" s="728"/>
      <c r="Y11" s="728"/>
    </row>
    <row r="12" spans="1:25" ht="12.75" customHeight="1">
      <c r="A12" s="1166"/>
      <c r="B12" s="780" t="s">
        <v>3</v>
      </c>
      <c r="C12" s="1168"/>
      <c r="D12" s="1168"/>
      <c r="E12" s="1168"/>
      <c r="F12" s="1168"/>
      <c r="G12" s="1168"/>
      <c r="H12" s="1168"/>
      <c r="I12" s="1168"/>
      <c r="J12" s="1168"/>
      <c r="K12" s="1169"/>
      <c r="L12" s="828"/>
      <c r="M12" s="728"/>
      <c r="N12" s="728"/>
      <c r="O12" s="728"/>
      <c r="P12" s="728"/>
      <c r="Q12" s="728"/>
      <c r="R12" s="728"/>
      <c r="S12" s="728"/>
      <c r="T12" s="728"/>
      <c r="U12" s="728"/>
      <c r="V12" s="728"/>
      <c r="W12" s="728"/>
      <c r="X12" s="728"/>
      <c r="Y12" s="728"/>
    </row>
    <row r="13" spans="1:25" ht="12.75" customHeight="1">
      <c r="A13" s="1166"/>
      <c r="B13" s="784" t="s">
        <v>4</v>
      </c>
      <c r="C13" s="1168"/>
      <c r="D13" s="1168"/>
      <c r="E13" s="1168"/>
      <c r="F13" s="1168"/>
      <c r="G13" s="1168"/>
      <c r="H13" s="1168"/>
      <c r="I13" s="1168"/>
      <c r="J13" s="1168"/>
      <c r="K13" s="1169"/>
      <c r="L13" s="828"/>
      <c r="M13" s="728"/>
      <c r="N13" s="728"/>
      <c r="O13" s="728"/>
      <c r="P13" s="728"/>
      <c r="Q13" s="728"/>
      <c r="R13" s="728"/>
      <c r="S13" s="728"/>
      <c r="T13" s="728"/>
      <c r="U13" s="728"/>
      <c r="V13" s="728"/>
      <c r="W13" s="728"/>
      <c r="X13" s="728"/>
      <c r="Y13" s="728"/>
    </row>
    <row r="14" spans="1:25" ht="12.75" customHeight="1" thickBot="1">
      <c r="A14" s="1166"/>
      <c r="B14" s="1273"/>
      <c r="C14" s="1274"/>
      <c r="D14" s="1274"/>
      <c r="E14" s="1274"/>
      <c r="F14" s="1274"/>
      <c r="G14" s="1274"/>
      <c r="H14" s="1274"/>
      <c r="I14" s="1274"/>
      <c r="J14" s="1274"/>
      <c r="K14" s="1275"/>
      <c r="L14" s="828"/>
      <c r="M14" s="728"/>
      <c r="N14" s="728"/>
      <c r="O14" s="728"/>
      <c r="P14" s="728"/>
      <c r="Q14" s="728"/>
      <c r="R14" s="728"/>
      <c r="S14" s="728"/>
      <c r="T14" s="728"/>
      <c r="U14" s="728"/>
      <c r="V14" s="728"/>
      <c r="W14" s="728"/>
      <c r="X14" s="728"/>
      <c r="Y14" s="728"/>
    </row>
    <row r="15" spans="1:25" ht="24" customHeight="1" thickBot="1">
      <c r="A15" s="1166"/>
      <c r="B15" s="674" t="s">
        <v>79</v>
      </c>
      <c r="C15" s="774"/>
      <c r="D15" s="774"/>
      <c r="E15" s="774"/>
      <c r="F15" s="773"/>
      <c r="G15" s="674" t="s">
        <v>462</v>
      </c>
      <c r="H15" s="1173"/>
      <c r="I15" s="1173"/>
      <c r="J15" s="1173"/>
      <c r="K15" s="1174"/>
      <c r="L15" s="828"/>
      <c r="M15" s="728"/>
      <c r="N15" s="728"/>
      <c r="O15" s="728"/>
      <c r="P15" s="728"/>
      <c r="Q15" s="728"/>
      <c r="R15" s="728"/>
      <c r="S15" s="728"/>
      <c r="T15" s="728"/>
      <c r="U15" s="728"/>
      <c r="V15" s="728"/>
      <c r="W15" s="728"/>
      <c r="X15" s="728"/>
      <c r="Y15" s="728"/>
    </row>
    <row r="16" spans="1:25" ht="147" customHeight="1" thickBot="1">
      <c r="A16" s="1166"/>
      <c r="B16" s="674" t="s">
        <v>463</v>
      </c>
      <c r="C16" s="1173"/>
      <c r="D16" s="1173"/>
      <c r="E16" s="1173"/>
      <c r="F16" s="1173"/>
      <c r="G16" s="1173"/>
      <c r="H16" s="1173"/>
      <c r="I16" s="1173"/>
      <c r="J16" s="1173"/>
      <c r="K16" s="1174"/>
      <c r="L16" s="828"/>
      <c r="M16" s="728"/>
      <c r="N16" s="728"/>
      <c r="O16" s="728"/>
      <c r="P16" s="728"/>
      <c r="Q16" s="728"/>
      <c r="R16" s="728"/>
      <c r="S16" s="728"/>
      <c r="T16" s="728"/>
      <c r="U16" s="728"/>
      <c r="V16" s="728"/>
      <c r="W16" s="728"/>
      <c r="X16" s="728"/>
      <c r="Y16" s="728"/>
    </row>
    <row r="17" spans="1:25" ht="162.75" customHeight="1" thickBot="1">
      <c r="A17" s="1166"/>
      <c r="B17" s="674" t="s">
        <v>464</v>
      </c>
      <c r="C17" s="1173"/>
      <c r="D17" s="1173"/>
      <c r="E17" s="1173"/>
      <c r="F17" s="1173"/>
      <c r="G17" s="1173"/>
      <c r="H17" s="1173"/>
      <c r="I17" s="1173"/>
      <c r="J17" s="1173"/>
      <c r="K17" s="1174"/>
      <c r="L17" s="828"/>
      <c r="M17" s="728"/>
      <c r="N17" s="728"/>
      <c r="O17" s="728"/>
      <c r="P17" s="728"/>
      <c r="Q17" s="728"/>
      <c r="R17" s="728"/>
      <c r="S17" s="728"/>
      <c r="T17" s="728"/>
      <c r="U17" s="728"/>
      <c r="V17" s="728"/>
      <c r="W17" s="728"/>
      <c r="X17" s="728"/>
      <c r="Y17" s="728"/>
    </row>
    <row r="18" spans="1:25" ht="24" customHeight="1">
      <c r="A18" s="1166"/>
      <c r="B18" s="789" t="s">
        <v>5</v>
      </c>
      <c r="C18" s="1175"/>
      <c r="D18" s="1176"/>
      <c r="E18" s="1266" t="s">
        <v>7</v>
      </c>
      <c r="F18" s="1177"/>
      <c r="G18" s="1177"/>
      <c r="H18" s="1177"/>
      <c r="I18" s="1177"/>
      <c r="J18" s="1177"/>
      <c r="K18" s="1178"/>
      <c r="L18" s="828"/>
      <c r="M18" s="728"/>
      <c r="N18" s="728"/>
      <c r="O18" s="728"/>
      <c r="P18" s="728"/>
      <c r="Q18" s="728"/>
      <c r="R18" s="728"/>
      <c r="S18" s="728"/>
      <c r="T18" s="728"/>
      <c r="U18" s="728"/>
      <c r="V18" s="728"/>
      <c r="W18" s="728"/>
      <c r="X18" s="728"/>
      <c r="Y18" s="728"/>
    </row>
    <row r="19" spans="1:25" ht="28.5" customHeight="1">
      <c r="A19" s="1166"/>
      <c r="B19" s="1179"/>
      <c r="C19" s="1180"/>
      <c r="D19" s="1254"/>
      <c r="E19" s="738" t="s">
        <v>8</v>
      </c>
      <c r="F19" s="1044"/>
      <c r="G19" s="1045"/>
      <c r="H19" s="1255" t="s">
        <v>9</v>
      </c>
      <c r="I19" s="738" t="s">
        <v>10</v>
      </c>
      <c r="J19" s="1044"/>
      <c r="K19" s="1181"/>
      <c r="L19" s="828"/>
      <c r="M19" s="728"/>
      <c r="N19" s="728"/>
      <c r="O19" s="728"/>
      <c r="P19" s="728"/>
      <c r="Q19" s="728"/>
      <c r="R19" s="728"/>
      <c r="S19" s="728"/>
      <c r="T19" s="728"/>
      <c r="U19" s="728"/>
      <c r="V19" s="728"/>
      <c r="W19" s="728"/>
      <c r="X19" s="728"/>
      <c r="Y19" s="728"/>
    </row>
    <row r="20" spans="1:25" ht="18" customHeight="1">
      <c r="A20" s="1166"/>
      <c r="B20" s="797" t="s">
        <v>12</v>
      </c>
      <c r="C20" s="1044"/>
      <c r="D20" s="1044"/>
      <c r="E20" s="1044"/>
      <c r="F20" s="1044"/>
      <c r="G20" s="1044"/>
      <c r="H20" s="1044"/>
      <c r="I20" s="1019">
        <v>0.33</v>
      </c>
      <c r="J20" s="1044"/>
      <c r="K20" s="1181"/>
      <c r="L20" s="828"/>
      <c r="M20" s="728"/>
      <c r="N20" s="728"/>
      <c r="O20" s="728"/>
      <c r="P20" s="728"/>
      <c r="Q20" s="728"/>
      <c r="R20" s="728"/>
      <c r="S20" s="728"/>
      <c r="T20" s="728"/>
      <c r="U20" s="728"/>
      <c r="V20" s="728"/>
      <c r="W20" s="728"/>
      <c r="X20" s="728"/>
      <c r="Y20" s="728"/>
    </row>
    <row r="21" spans="1:25" ht="18" customHeight="1">
      <c r="A21" s="1166"/>
      <c r="B21" s="798" t="s">
        <v>13</v>
      </c>
      <c r="C21" s="1256"/>
      <c r="D21" s="1256"/>
      <c r="E21" s="1256"/>
      <c r="F21" s="1256"/>
      <c r="G21" s="1256"/>
      <c r="H21" s="1256"/>
      <c r="I21" s="1256"/>
      <c r="J21" s="1256"/>
      <c r="K21" s="1267"/>
      <c r="L21" s="828"/>
      <c r="M21" s="728"/>
      <c r="N21" s="728"/>
      <c r="O21" s="728"/>
      <c r="P21" s="728"/>
      <c r="Q21" s="728"/>
      <c r="R21" s="728"/>
      <c r="S21" s="728"/>
      <c r="T21" s="728"/>
      <c r="U21" s="728"/>
      <c r="V21" s="728"/>
      <c r="W21" s="728"/>
      <c r="X21" s="728"/>
      <c r="Y21" s="728"/>
    </row>
    <row r="22" spans="1:25" ht="30" customHeight="1">
      <c r="A22" s="1166"/>
      <c r="B22" s="799" t="s">
        <v>14</v>
      </c>
      <c r="C22" s="1044"/>
      <c r="D22" s="1044"/>
      <c r="E22" s="769" t="s">
        <v>15</v>
      </c>
      <c r="F22" s="769" t="s">
        <v>17</v>
      </c>
      <c r="G22" s="769" t="s">
        <v>18</v>
      </c>
      <c r="H22" s="768" t="s">
        <v>19</v>
      </c>
      <c r="I22" s="767"/>
      <c r="J22" s="1044"/>
      <c r="K22" s="1181"/>
      <c r="L22" s="828"/>
      <c r="M22" s="728"/>
      <c r="N22" s="728"/>
      <c r="O22" s="728"/>
      <c r="P22" s="728"/>
      <c r="Q22" s="728"/>
      <c r="R22" s="728"/>
      <c r="S22" s="728"/>
      <c r="T22" s="728"/>
      <c r="U22" s="728"/>
      <c r="V22" s="728"/>
      <c r="W22" s="728"/>
      <c r="X22" s="728"/>
      <c r="Y22" s="728"/>
    </row>
    <row r="23" spans="1:25" ht="140.25" customHeight="1">
      <c r="A23" s="1166"/>
      <c r="B23" s="800" t="s">
        <v>465</v>
      </c>
      <c r="C23" s="1047"/>
      <c r="D23" s="1047"/>
      <c r="E23" s="1182"/>
      <c r="F23" s="1183"/>
      <c r="G23" s="1182" t="s">
        <v>69</v>
      </c>
      <c r="H23" s="766">
        <v>0</v>
      </c>
      <c r="I23" s="736" t="s">
        <v>466</v>
      </c>
      <c r="J23" s="1047"/>
      <c r="K23" s="1104"/>
      <c r="L23" s="828"/>
      <c r="M23" s="728"/>
      <c r="N23" s="728"/>
      <c r="O23" s="728"/>
      <c r="P23" s="728"/>
      <c r="Q23" s="728"/>
      <c r="R23" s="728"/>
      <c r="S23" s="728"/>
      <c r="T23" s="728"/>
      <c r="U23" s="728"/>
      <c r="V23" s="728"/>
      <c r="W23" s="728"/>
      <c r="X23" s="728"/>
      <c r="Y23" s="728"/>
    </row>
    <row r="24" spans="1:25" ht="18" customHeight="1">
      <c r="A24" s="1166"/>
      <c r="B24" s="798" t="s">
        <v>21</v>
      </c>
      <c r="C24" s="1044"/>
      <c r="D24" s="1044"/>
      <c r="E24" s="1044"/>
      <c r="F24" s="1044"/>
      <c r="G24" s="1044"/>
      <c r="H24" s="1044"/>
      <c r="I24" s="1044"/>
      <c r="J24" s="1044"/>
      <c r="K24" s="1181"/>
      <c r="L24" s="828"/>
      <c r="M24" s="728"/>
      <c r="N24" s="728"/>
      <c r="O24" s="728"/>
      <c r="P24" s="728"/>
      <c r="Q24" s="728"/>
      <c r="R24" s="728"/>
      <c r="S24" s="728"/>
      <c r="T24" s="728"/>
      <c r="U24" s="728"/>
      <c r="V24" s="728"/>
      <c r="W24" s="728"/>
      <c r="X24" s="728"/>
      <c r="Y24" s="728"/>
    </row>
    <row r="25" spans="1:25" ht="27" customHeight="1">
      <c r="A25" s="1166"/>
      <c r="B25" s="799" t="s">
        <v>14</v>
      </c>
      <c r="C25" s="1044"/>
      <c r="D25" s="1044"/>
      <c r="E25" s="769" t="s">
        <v>15</v>
      </c>
      <c r="F25" s="769" t="s">
        <v>17</v>
      </c>
      <c r="G25" s="769" t="s">
        <v>18</v>
      </c>
      <c r="H25" s="768" t="s">
        <v>19</v>
      </c>
      <c r="I25" s="767"/>
      <c r="J25" s="1044"/>
      <c r="K25" s="1181"/>
      <c r="L25" s="828"/>
      <c r="M25" s="728"/>
      <c r="N25" s="728"/>
      <c r="O25" s="728"/>
      <c r="P25" s="728"/>
      <c r="Q25" s="728"/>
      <c r="R25" s="728"/>
      <c r="S25" s="728"/>
      <c r="T25" s="728"/>
      <c r="U25" s="728"/>
      <c r="V25" s="728"/>
      <c r="W25" s="728"/>
      <c r="X25" s="728"/>
      <c r="Y25" s="728"/>
    </row>
    <row r="26" spans="1:25" ht="141.75" customHeight="1">
      <c r="A26" s="1166"/>
      <c r="B26" s="800" t="s">
        <v>467</v>
      </c>
      <c r="C26" s="1047"/>
      <c r="D26" s="1047"/>
      <c r="E26" s="1183"/>
      <c r="F26" s="1182"/>
      <c r="G26" s="1182" t="s">
        <v>69</v>
      </c>
      <c r="H26" s="766">
        <v>0</v>
      </c>
      <c r="I26" s="736" t="s">
        <v>466</v>
      </c>
      <c r="J26" s="1047"/>
      <c r="K26" s="1104"/>
      <c r="L26" s="828"/>
      <c r="M26" s="728"/>
      <c r="N26" s="728"/>
      <c r="O26" s="728"/>
      <c r="P26" s="728"/>
      <c r="Q26" s="728"/>
      <c r="R26" s="728"/>
      <c r="S26" s="728"/>
      <c r="T26" s="728"/>
      <c r="U26" s="728"/>
      <c r="V26" s="728"/>
      <c r="W26" s="728"/>
      <c r="X26" s="728"/>
      <c r="Y26" s="728"/>
    </row>
    <row r="27" spans="1:25" ht="18" customHeight="1">
      <c r="A27" s="1166"/>
      <c r="B27" s="798" t="s">
        <v>84</v>
      </c>
      <c r="C27" s="1044"/>
      <c r="D27" s="1044"/>
      <c r="E27" s="1044"/>
      <c r="F27" s="1044"/>
      <c r="G27" s="1044"/>
      <c r="H27" s="1044"/>
      <c r="I27" s="1044"/>
      <c r="J27" s="1044"/>
      <c r="K27" s="1181"/>
      <c r="L27" s="828"/>
      <c r="M27" s="728"/>
      <c r="N27" s="728"/>
      <c r="O27" s="728"/>
      <c r="P27" s="728"/>
      <c r="Q27" s="728"/>
      <c r="R27" s="728"/>
      <c r="S27" s="728"/>
      <c r="T27" s="728"/>
      <c r="U27" s="728"/>
      <c r="V27" s="728"/>
      <c r="W27" s="728"/>
      <c r="X27" s="728"/>
      <c r="Y27" s="728"/>
    </row>
    <row r="28" spans="1:25" ht="30" customHeight="1">
      <c r="A28" s="1166"/>
      <c r="B28" s="799" t="s">
        <v>14</v>
      </c>
      <c r="C28" s="1044"/>
      <c r="D28" s="1044"/>
      <c r="E28" s="769" t="s">
        <v>15</v>
      </c>
      <c r="F28" s="769" t="s">
        <v>17</v>
      </c>
      <c r="G28" s="769" t="s">
        <v>18</v>
      </c>
      <c r="H28" s="768" t="s">
        <v>19</v>
      </c>
      <c r="I28" s="767"/>
      <c r="J28" s="1044"/>
      <c r="K28" s="1181"/>
      <c r="L28" s="828"/>
      <c r="M28" s="728"/>
      <c r="N28" s="728"/>
      <c r="O28" s="728"/>
      <c r="P28" s="728"/>
      <c r="Q28" s="728"/>
      <c r="R28" s="728"/>
      <c r="S28" s="728"/>
      <c r="T28" s="728"/>
      <c r="U28" s="728"/>
      <c r="V28" s="728"/>
      <c r="W28" s="728"/>
      <c r="X28" s="728"/>
      <c r="Y28" s="728"/>
    </row>
    <row r="29" spans="1:25" ht="68.25" customHeight="1">
      <c r="A29" s="1166"/>
      <c r="B29" s="800" t="s">
        <v>468</v>
      </c>
      <c r="C29" s="1047"/>
      <c r="D29" s="1047"/>
      <c r="E29" s="1182" t="s">
        <v>69</v>
      </c>
      <c r="F29" s="1183"/>
      <c r="G29" s="1183"/>
      <c r="H29" s="766">
        <v>1</v>
      </c>
      <c r="I29" s="736" t="s">
        <v>469</v>
      </c>
      <c r="J29" s="1047"/>
      <c r="K29" s="1104"/>
      <c r="L29" s="828"/>
      <c r="M29" s="728"/>
      <c r="N29" s="728"/>
      <c r="O29" s="728"/>
      <c r="P29" s="728"/>
      <c r="Q29" s="728"/>
      <c r="R29" s="728"/>
      <c r="S29" s="728"/>
      <c r="T29" s="728"/>
      <c r="U29" s="728"/>
      <c r="V29" s="728"/>
      <c r="W29" s="728"/>
      <c r="X29" s="728"/>
      <c r="Y29" s="728"/>
    </row>
    <row r="30" spans="1:25" ht="18" customHeight="1">
      <c r="A30" s="1166"/>
      <c r="B30" s="798" t="s">
        <v>65</v>
      </c>
      <c r="C30" s="1044"/>
      <c r="D30" s="1044"/>
      <c r="E30" s="1044"/>
      <c r="F30" s="1044"/>
      <c r="G30" s="1044"/>
      <c r="H30" s="1044"/>
      <c r="I30" s="1044"/>
      <c r="J30" s="1044"/>
      <c r="K30" s="1181"/>
      <c r="L30" s="828"/>
      <c r="M30" s="728"/>
      <c r="N30" s="728"/>
      <c r="O30" s="728"/>
      <c r="P30" s="728"/>
      <c r="Q30" s="728"/>
      <c r="R30" s="728"/>
      <c r="S30" s="728"/>
      <c r="T30" s="728"/>
      <c r="U30" s="728"/>
      <c r="V30" s="728"/>
      <c r="W30" s="728"/>
      <c r="X30" s="728"/>
      <c r="Y30" s="728"/>
    </row>
    <row r="31" spans="1:25" ht="27" customHeight="1">
      <c r="A31" s="1166"/>
      <c r="B31" s="799" t="s">
        <v>14</v>
      </c>
      <c r="C31" s="1044"/>
      <c r="D31" s="1044"/>
      <c r="E31" s="769" t="s">
        <v>15</v>
      </c>
      <c r="F31" s="769" t="s">
        <v>17</v>
      </c>
      <c r="G31" s="769" t="s">
        <v>18</v>
      </c>
      <c r="H31" s="768" t="s">
        <v>19</v>
      </c>
      <c r="I31" s="767"/>
      <c r="J31" s="1044"/>
      <c r="K31" s="1181"/>
      <c r="L31" s="828"/>
      <c r="M31" s="728"/>
      <c r="N31" s="728"/>
      <c r="O31" s="728"/>
      <c r="P31" s="728"/>
      <c r="Q31" s="728"/>
      <c r="R31" s="728"/>
      <c r="S31" s="728"/>
      <c r="T31" s="728"/>
      <c r="U31" s="728"/>
      <c r="V31" s="728"/>
      <c r="W31" s="728"/>
      <c r="X31" s="728"/>
      <c r="Y31" s="728"/>
    </row>
    <row r="32" spans="1:25" ht="78" customHeight="1">
      <c r="A32" s="1166"/>
      <c r="B32" s="800" t="s">
        <v>470</v>
      </c>
      <c r="C32" s="1047"/>
      <c r="D32" s="1047"/>
      <c r="E32" s="1183"/>
      <c r="F32" s="1182"/>
      <c r="G32" s="1182" t="s">
        <v>69</v>
      </c>
      <c r="H32" s="766">
        <v>0</v>
      </c>
      <c r="I32" s="736" t="s">
        <v>471</v>
      </c>
      <c r="J32" s="1047"/>
      <c r="K32" s="1104"/>
      <c r="L32" s="828"/>
      <c r="M32" s="728"/>
      <c r="N32" s="728"/>
      <c r="O32" s="728"/>
      <c r="P32" s="728"/>
      <c r="Q32" s="728"/>
      <c r="R32" s="728"/>
      <c r="S32" s="728"/>
      <c r="T32" s="728"/>
      <c r="U32" s="728"/>
      <c r="V32" s="728"/>
      <c r="W32" s="728"/>
      <c r="X32" s="728"/>
      <c r="Y32" s="728"/>
    </row>
    <row r="33" spans="1:25" ht="18" customHeight="1">
      <c r="A33" s="1166"/>
      <c r="B33" s="798" t="s">
        <v>66</v>
      </c>
      <c r="C33" s="1044"/>
      <c r="D33" s="1044"/>
      <c r="E33" s="1044"/>
      <c r="F33" s="1044"/>
      <c r="G33" s="1044"/>
      <c r="H33" s="1044"/>
      <c r="I33" s="1044"/>
      <c r="J33" s="1044"/>
      <c r="K33" s="1181"/>
      <c r="L33" s="828"/>
      <c r="M33" s="728"/>
      <c r="N33" s="728"/>
      <c r="O33" s="728"/>
      <c r="P33" s="728"/>
      <c r="Q33" s="728"/>
      <c r="R33" s="728"/>
      <c r="S33" s="728"/>
      <c r="T33" s="728"/>
      <c r="U33" s="728"/>
      <c r="V33" s="728"/>
      <c r="W33" s="728"/>
      <c r="X33" s="728"/>
      <c r="Y33" s="728"/>
    </row>
    <row r="34" spans="1:25" ht="29.25" customHeight="1">
      <c r="A34" s="1166"/>
      <c r="B34" s="799" t="s">
        <v>14</v>
      </c>
      <c r="C34" s="1044"/>
      <c r="D34" s="1044"/>
      <c r="E34" s="769" t="s">
        <v>15</v>
      </c>
      <c r="F34" s="769" t="s">
        <v>17</v>
      </c>
      <c r="G34" s="769" t="s">
        <v>18</v>
      </c>
      <c r="H34" s="768" t="s">
        <v>19</v>
      </c>
      <c r="I34" s="767"/>
      <c r="J34" s="1044"/>
      <c r="K34" s="1181"/>
      <c r="L34" s="828"/>
      <c r="M34" s="728"/>
      <c r="N34" s="728"/>
      <c r="O34" s="728"/>
      <c r="P34" s="728"/>
      <c r="Q34" s="728"/>
      <c r="R34" s="728"/>
      <c r="S34" s="728"/>
      <c r="T34" s="728"/>
      <c r="U34" s="728"/>
      <c r="V34" s="728"/>
      <c r="W34" s="728"/>
      <c r="X34" s="728"/>
      <c r="Y34" s="728"/>
    </row>
    <row r="35" spans="1:25" ht="81" customHeight="1">
      <c r="A35" s="1166"/>
      <c r="B35" s="1268" t="s">
        <v>472</v>
      </c>
      <c r="C35" s="1184"/>
      <c r="D35" s="1184"/>
      <c r="E35" s="1182"/>
      <c r="F35" s="1182"/>
      <c r="G35" s="1182" t="s">
        <v>69</v>
      </c>
      <c r="H35" s="766">
        <v>0</v>
      </c>
      <c r="I35" s="1121" t="s">
        <v>473</v>
      </c>
      <c r="J35" s="1184"/>
      <c r="K35" s="1185"/>
      <c r="L35" s="828"/>
      <c r="M35" s="728"/>
      <c r="N35" s="728"/>
      <c r="O35" s="728"/>
      <c r="P35" s="728"/>
      <c r="Q35" s="728"/>
      <c r="R35" s="728"/>
      <c r="S35" s="728"/>
      <c r="T35" s="728"/>
      <c r="U35" s="728"/>
      <c r="V35" s="728"/>
      <c r="W35" s="728"/>
      <c r="X35" s="728"/>
      <c r="Y35" s="728"/>
    </row>
    <row r="36" spans="1:25" ht="18" customHeight="1">
      <c r="A36" s="1166"/>
      <c r="B36" s="798" t="s">
        <v>67</v>
      </c>
      <c r="C36" s="1044"/>
      <c r="D36" s="1044"/>
      <c r="E36" s="1044"/>
      <c r="F36" s="1044"/>
      <c r="G36" s="1044"/>
      <c r="H36" s="1044"/>
      <c r="I36" s="1044"/>
      <c r="J36" s="1044"/>
      <c r="K36" s="1181"/>
      <c r="L36" s="828"/>
      <c r="M36" s="728"/>
      <c r="N36" s="728"/>
      <c r="O36" s="728"/>
      <c r="P36" s="728"/>
      <c r="Q36" s="728"/>
      <c r="R36" s="728"/>
      <c r="S36" s="728"/>
      <c r="T36" s="728"/>
      <c r="U36" s="728"/>
      <c r="V36" s="728"/>
      <c r="W36" s="728"/>
      <c r="X36" s="728"/>
      <c r="Y36" s="728"/>
    </row>
    <row r="37" spans="1:25" ht="30" customHeight="1">
      <c r="A37" s="1166"/>
      <c r="B37" s="799" t="s">
        <v>14</v>
      </c>
      <c r="C37" s="1044"/>
      <c r="D37" s="1044"/>
      <c r="E37" s="769" t="s">
        <v>15</v>
      </c>
      <c r="F37" s="769" t="s">
        <v>17</v>
      </c>
      <c r="G37" s="769" t="s">
        <v>18</v>
      </c>
      <c r="H37" s="768" t="s">
        <v>19</v>
      </c>
      <c r="I37" s="767"/>
      <c r="J37" s="1044"/>
      <c r="K37" s="1181"/>
      <c r="L37" s="828"/>
      <c r="M37" s="728"/>
      <c r="N37" s="728"/>
      <c r="O37" s="728"/>
      <c r="P37" s="728"/>
      <c r="Q37" s="728"/>
      <c r="R37" s="728"/>
      <c r="S37" s="728"/>
      <c r="T37" s="728"/>
      <c r="U37" s="728"/>
      <c r="V37" s="728"/>
      <c r="W37" s="728"/>
      <c r="X37" s="728"/>
      <c r="Y37" s="728"/>
    </row>
    <row r="38" spans="1:25" ht="103.5" customHeight="1">
      <c r="A38" s="1166"/>
      <c r="B38" s="800" t="s">
        <v>474</v>
      </c>
      <c r="C38" s="1047"/>
      <c r="D38" s="1047"/>
      <c r="E38" s="1182"/>
      <c r="F38" s="1183"/>
      <c r="G38" s="1182" t="s">
        <v>69</v>
      </c>
      <c r="H38" s="766">
        <v>0</v>
      </c>
      <c r="I38" s="736" t="s">
        <v>475</v>
      </c>
      <c r="J38" s="1257"/>
      <c r="K38" s="1269"/>
      <c r="L38" s="828"/>
      <c r="M38" s="728"/>
      <c r="N38" s="728"/>
      <c r="O38" s="728"/>
      <c r="P38" s="728"/>
      <c r="Q38" s="728"/>
      <c r="R38" s="728"/>
      <c r="S38" s="728"/>
      <c r="T38" s="728"/>
      <c r="U38" s="728"/>
      <c r="V38" s="728"/>
      <c r="W38" s="728"/>
      <c r="X38" s="728"/>
      <c r="Y38" s="728"/>
    </row>
    <row r="39" spans="1:25" ht="18" customHeight="1">
      <c r="A39" s="1166"/>
      <c r="B39" s="798" t="s">
        <v>208</v>
      </c>
      <c r="C39" s="1044"/>
      <c r="D39" s="1044"/>
      <c r="E39" s="1044"/>
      <c r="F39" s="1044"/>
      <c r="G39" s="1044"/>
      <c r="H39" s="1044"/>
      <c r="I39" s="1044"/>
      <c r="J39" s="1044"/>
      <c r="K39" s="1181"/>
      <c r="L39" s="828"/>
      <c r="M39" s="728"/>
      <c r="N39" s="728"/>
      <c r="O39" s="728"/>
      <c r="P39" s="728"/>
      <c r="Q39" s="728"/>
      <c r="R39" s="728"/>
      <c r="S39" s="728"/>
      <c r="T39" s="728"/>
      <c r="U39" s="728"/>
      <c r="V39" s="728"/>
      <c r="W39" s="728"/>
      <c r="X39" s="728"/>
      <c r="Y39" s="728"/>
    </row>
    <row r="40" spans="1:25" ht="27" customHeight="1">
      <c r="A40" s="1166"/>
      <c r="B40" s="799" t="s">
        <v>14</v>
      </c>
      <c r="C40" s="1044"/>
      <c r="D40" s="1044"/>
      <c r="E40" s="769" t="s">
        <v>15</v>
      </c>
      <c r="F40" s="769" t="s">
        <v>17</v>
      </c>
      <c r="G40" s="769" t="s">
        <v>18</v>
      </c>
      <c r="H40" s="768" t="s">
        <v>19</v>
      </c>
      <c r="I40" s="767"/>
      <c r="J40" s="1044"/>
      <c r="K40" s="1181"/>
      <c r="L40" s="828"/>
      <c r="M40" s="728"/>
      <c r="N40" s="728"/>
      <c r="O40" s="728"/>
      <c r="P40" s="728"/>
      <c r="Q40" s="728"/>
      <c r="R40" s="728"/>
      <c r="S40" s="728"/>
      <c r="T40" s="728"/>
      <c r="U40" s="728"/>
      <c r="V40" s="728"/>
      <c r="W40" s="728"/>
      <c r="X40" s="728"/>
      <c r="Y40" s="728"/>
    </row>
    <row r="41" spans="1:25" ht="94.5" customHeight="1">
      <c r="A41" s="1166"/>
      <c r="B41" s="800" t="s">
        <v>476</v>
      </c>
      <c r="C41" s="1047"/>
      <c r="D41" s="1047"/>
      <c r="E41" s="1182"/>
      <c r="F41" s="1182" t="s">
        <v>69</v>
      </c>
      <c r="G41" s="1182"/>
      <c r="H41" s="766">
        <v>0.5</v>
      </c>
      <c r="I41" s="736" t="s">
        <v>477</v>
      </c>
      <c r="J41" s="1047"/>
      <c r="K41" s="1104"/>
      <c r="L41" s="828"/>
      <c r="M41" s="728"/>
      <c r="N41" s="728"/>
      <c r="O41" s="728"/>
      <c r="P41" s="728"/>
      <c r="Q41" s="728"/>
      <c r="R41" s="728"/>
      <c r="S41" s="728"/>
      <c r="T41" s="728"/>
      <c r="U41" s="728"/>
      <c r="V41" s="728"/>
      <c r="W41" s="728"/>
      <c r="X41" s="728"/>
      <c r="Y41" s="728"/>
    </row>
    <row r="42" spans="1:25" ht="18" customHeight="1">
      <c r="A42" s="1166"/>
      <c r="B42" s="798" t="s">
        <v>212</v>
      </c>
      <c r="C42" s="1044"/>
      <c r="D42" s="1044"/>
      <c r="E42" s="1044"/>
      <c r="F42" s="1044"/>
      <c r="G42" s="1044"/>
      <c r="H42" s="1044"/>
      <c r="I42" s="1044"/>
      <c r="J42" s="1044"/>
      <c r="K42" s="1181"/>
      <c r="L42" s="828"/>
      <c r="M42" s="728"/>
      <c r="N42" s="728"/>
      <c r="O42" s="728"/>
      <c r="P42" s="728"/>
      <c r="Q42" s="728"/>
      <c r="R42" s="728"/>
      <c r="S42" s="728"/>
      <c r="T42" s="728"/>
      <c r="U42" s="728"/>
      <c r="V42" s="728"/>
      <c r="W42" s="728"/>
      <c r="X42" s="728"/>
      <c r="Y42" s="728"/>
    </row>
    <row r="43" spans="1:25" ht="29.25" customHeight="1">
      <c r="A43" s="1166"/>
      <c r="B43" s="799" t="s">
        <v>14</v>
      </c>
      <c r="C43" s="1044"/>
      <c r="D43" s="1044"/>
      <c r="E43" s="769" t="s">
        <v>15</v>
      </c>
      <c r="F43" s="769" t="s">
        <v>17</v>
      </c>
      <c r="G43" s="769" t="s">
        <v>18</v>
      </c>
      <c r="H43" s="768" t="s">
        <v>19</v>
      </c>
      <c r="I43" s="767"/>
      <c r="J43" s="1044"/>
      <c r="K43" s="1181"/>
      <c r="L43" s="828"/>
      <c r="M43" s="728"/>
      <c r="N43" s="728"/>
      <c r="O43" s="728"/>
      <c r="P43" s="728"/>
      <c r="Q43" s="728"/>
      <c r="R43" s="728"/>
      <c r="S43" s="728"/>
      <c r="T43" s="728"/>
      <c r="U43" s="728"/>
      <c r="V43" s="728"/>
      <c r="W43" s="728"/>
      <c r="X43" s="728"/>
      <c r="Y43" s="728"/>
    </row>
    <row r="44" spans="1:25" ht="99.75" customHeight="1">
      <c r="A44" s="1166"/>
      <c r="B44" s="800" t="s">
        <v>478</v>
      </c>
      <c r="C44" s="1047"/>
      <c r="D44" s="1047"/>
      <c r="E44" s="1182"/>
      <c r="F44" s="1183"/>
      <c r="G44" s="1182" t="s">
        <v>69</v>
      </c>
      <c r="H44" s="766">
        <v>0</v>
      </c>
      <c r="I44" s="736" t="s">
        <v>479</v>
      </c>
      <c r="J44" s="1047"/>
      <c r="K44" s="1104"/>
      <c r="L44" s="828"/>
      <c r="M44" s="728"/>
      <c r="N44" s="728"/>
      <c r="O44" s="728"/>
      <c r="P44" s="728"/>
      <c r="Q44" s="728"/>
      <c r="R44" s="728"/>
      <c r="S44" s="728"/>
      <c r="T44" s="728"/>
      <c r="U44" s="728"/>
      <c r="V44" s="728"/>
      <c r="W44" s="728"/>
      <c r="X44" s="728"/>
      <c r="Y44" s="728"/>
    </row>
    <row r="45" spans="1:25" ht="18" customHeight="1">
      <c r="A45" s="1166"/>
      <c r="B45" s="798" t="s">
        <v>215</v>
      </c>
      <c r="C45" s="1044"/>
      <c r="D45" s="1044"/>
      <c r="E45" s="1044"/>
      <c r="F45" s="1044"/>
      <c r="G45" s="1044"/>
      <c r="H45" s="1044"/>
      <c r="I45" s="1044"/>
      <c r="J45" s="1044"/>
      <c r="K45" s="1181"/>
      <c r="L45" s="828"/>
      <c r="M45" s="728"/>
      <c r="N45" s="728"/>
      <c r="O45" s="728"/>
      <c r="P45" s="728"/>
      <c r="Q45" s="728"/>
      <c r="R45" s="728"/>
      <c r="S45" s="728"/>
      <c r="T45" s="728"/>
      <c r="U45" s="728"/>
      <c r="V45" s="728"/>
      <c r="W45" s="728"/>
      <c r="X45" s="728"/>
      <c r="Y45" s="728"/>
    </row>
    <row r="46" spans="1:25" ht="30" customHeight="1">
      <c r="A46" s="1166"/>
      <c r="B46" s="799" t="s">
        <v>14</v>
      </c>
      <c r="C46" s="1044"/>
      <c r="D46" s="1044"/>
      <c r="E46" s="769" t="s">
        <v>15</v>
      </c>
      <c r="F46" s="769" t="s">
        <v>17</v>
      </c>
      <c r="G46" s="769" t="s">
        <v>18</v>
      </c>
      <c r="H46" s="768" t="s">
        <v>19</v>
      </c>
      <c r="I46" s="767"/>
      <c r="J46" s="1044"/>
      <c r="K46" s="1181"/>
      <c r="L46" s="828"/>
      <c r="M46" s="728"/>
      <c r="N46" s="728"/>
      <c r="O46" s="728"/>
      <c r="P46" s="728"/>
      <c r="Q46" s="728"/>
      <c r="R46" s="728"/>
      <c r="S46" s="728"/>
      <c r="T46" s="728"/>
      <c r="U46" s="728"/>
      <c r="V46" s="728"/>
      <c r="W46" s="728"/>
      <c r="X46" s="728"/>
      <c r="Y46" s="728"/>
    </row>
    <row r="47" spans="1:25" ht="64.5" customHeight="1">
      <c r="A47" s="1166"/>
      <c r="B47" s="800" t="s">
        <v>480</v>
      </c>
      <c r="C47" s="1047"/>
      <c r="D47" s="1047"/>
      <c r="E47" s="1182"/>
      <c r="F47" s="1183"/>
      <c r="G47" s="1182" t="s">
        <v>69</v>
      </c>
      <c r="H47" s="766">
        <v>0</v>
      </c>
      <c r="I47" s="736" t="s">
        <v>481</v>
      </c>
      <c r="J47" s="1047"/>
      <c r="K47" s="1104"/>
      <c r="L47" s="828"/>
      <c r="M47" s="728"/>
      <c r="N47" s="728"/>
      <c r="O47" s="728"/>
      <c r="P47" s="728"/>
      <c r="Q47" s="728"/>
      <c r="R47" s="728"/>
      <c r="S47" s="728"/>
      <c r="T47" s="728"/>
      <c r="U47" s="728"/>
      <c r="V47" s="728"/>
      <c r="W47" s="728"/>
      <c r="X47" s="728"/>
      <c r="Y47" s="728"/>
    </row>
    <row r="48" spans="1:25" ht="18" customHeight="1">
      <c r="A48" s="1166"/>
      <c r="B48" s="798" t="s">
        <v>219</v>
      </c>
      <c r="C48" s="1044"/>
      <c r="D48" s="1044"/>
      <c r="E48" s="1044"/>
      <c r="F48" s="1044"/>
      <c r="G48" s="1044"/>
      <c r="H48" s="1044"/>
      <c r="I48" s="1044"/>
      <c r="J48" s="1044"/>
      <c r="K48" s="1181"/>
      <c r="L48" s="828"/>
      <c r="M48" s="728"/>
      <c r="N48" s="728"/>
      <c r="O48" s="728"/>
      <c r="P48" s="728"/>
      <c r="Q48" s="728"/>
      <c r="R48" s="728"/>
      <c r="S48" s="728"/>
      <c r="T48" s="728"/>
      <c r="U48" s="728"/>
      <c r="V48" s="728"/>
      <c r="W48" s="728"/>
      <c r="X48" s="728"/>
      <c r="Y48" s="728"/>
    </row>
    <row r="49" spans="1:25" ht="27" customHeight="1">
      <c r="A49" s="1166"/>
      <c r="B49" s="799" t="s">
        <v>14</v>
      </c>
      <c r="C49" s="1044"/>
      <c r="D49" s="1044"/>
      <c r="E49" s="769" t="s">
        <v>15</v>
      </c>
      <c r="F49" s="769" t="s">
        <v>17</v>
      </c>
      <c r="G49" s="769" t="s">
        <v>18</v>
      </c>
      <c r="H49" s="768" t="s">
        <v>19</v>
      </c>
      <c r="I49" s="767"/>
      <c r="J49" s="1044"/>
      <c r="K49" s="1181"/>
      <c r="L49" s="828"/>
      <c r="M49" s="728"/>
      <c r="N49" s="728"/>
      <c r="O49" s="728"/>
      <c r="P49" s="728"/>
      <c r="Q49" s="728"/>
      <c r="R49" s="728"/>
      <c r="S49" s="728"/>
      <c r="T49" s="728"/>
      <c r="U49" s="728"/>
      <c r="V49" s="728"/>
      <c r="W49" s="728"/>
      <c r="X49" s="728"/>
      <c r="Y49" s="728"/>
    </row>
    <row r="50" spans="1:25" ht="79.5" customHeight="1">
      <c r="A50" s="1166"/>
      <c r="B50" s="800" t="s">
        <v>482</v>
      </c>
      <c r="C50" s="1047"/>
      <c r="D50" s="1047"/>
      <c r="E50" s="1183"/>
      <c r="F50" s="1182"/>
      <c r="G50" s="1182" t="s">
        <v>69</v>
      </c>
      <c r="H50" s="766">
        <v>0</v>
      </c>
      <c r="I50" s="736" t="s">
        <v>481</v>
      </c>
      <c r="J50" s="1047"/>
      <c r="K50" s="1104"/>
      <c r="L50" s="828"/>
      <c r="M50" s="728"/>
      <c r="N50" s="728"/>
      <c r="O50" s="728"/>
      <c r="P50" s="728"/>
      <c r="Q50" s="728"/>
      <c r="R50" s="728"/>
      <c r="S50" s="728"/>
      <c r="T50" s="728"/>
      <c r="U50" s="728"/>
      <c r="V50" s="728"/>
      <c r="W50" s="728"/>
      <c r="X50" s="728"/>
      <c r="Y50" s="728"/>
    </row>
    <row r="51" spans="1:25" ht="18" customHeight="1">
      <c r="A51" s="1166"/>
      <c r="B51" s="798" t="s">
        <v>228</v>
      </c>
      <c r="C51" s="1044"/>
      <c r="D51" s="1044"/>
      <c r="E51" s="1044"/>
      <c r="F51" s="1044"/>
      <c r="G51" s="1044"/>
      <c r="H51" s="1044"/>
      <c r="I51" s="1044"/>
      <c r="J51" s="1044"/>
      <c r="K51" s="1181"/>
      <c r="L51" s="828"/>
      <c r="M51" s="728"/>
      <c r="N51" s="728"/>
      <c r="O51" s="728"/>
      <c r="P51" s="728"/>
      <c r="Q51" s="728"/>
      <c r="R51" s="728"/>
      <c r="S51" s="728"/>
      <c r="T51" s="728"/>
      <c r="U51" s="728"/>
      <c r="V51" s="728"/>
      <c r="W51" s="728"/>
      <c r="X51" s="728"/>
      <c r="Y51" s="728"/>
    </row>
    <row r="52" spans="1:25" ht="29.25" customHeight="1">
      <c r="A52" s="1166"/>
      <c r="B52" s="799" t="s">
        <v>14</v>
      </c>
      <c r="C52" s="1044"/>
      <c r="D52" s="1044"/>
      <c r="E52" s="769" t="s">
        <v>15</v>
      </c>
      <c r="F52" s="769" t="s">
        <v>17</v>
      </c>
      <c r="G52" s="769" t="s">
        <v>18</v>
      </c>
      <c r="H52" s="768" t="s">
        <v>19</v>
      </c>
      <c r="I52" s="767"/>
      <c r="J52" s="1044"/>
      <c r="K52" s="1181"/>
      <c r="L52" s="828"/>
      <c r="M52" s="728"/>
      <c r="N52" s="728"/>
      <c r="O52" s="728"/>
      <c r="P52" s="728"/>
      <c r="Q52" s="728"/>
      <c r="R52" s="728"/>
      <c r="S52" s="728"/>
      <c r="T52" s="728"/>
      <c r="U52" s="728"/>
      <c r="V52" s="728"/>
      <c r="W52" s="728"/>
      <c r="X52" s="728"/>
      <c r="Y52" s="728"/>
    </row>
    <row r="53" spans="1:25" ht="97.5" customHeight="1">
      <c r="A53" s="1166"/>
      <c r="B53" s="800" t="s">
        <v>483</v>
      </c>
      <c r="C53" s="1047"/>
      <c r="D53" s="1047"/>
      <c r="E53" s="1182"/>
      <c r="F53" s="1183"/>
      <c r="G53" s="1182" t="s">
        <v>69</v>
      </c>
      <c r="H53" s="766">
        <v>0</v>
      </c>
      <c r="I53" s="736" t="s">
        <v>484</v>
      </c>
      <c r="J53" s="1047"/>
      <c r="K53" s="1104"/>
      <c r="L53" s="828"/>
      <c r="M53" s="728"/>
      <c r="N53" s="728"/>
      <c r="O53" s="728"/>
      <c r="P53" s="728"/>
      <c r="Q53" s="728"/>
      <c r="R53" s="728"/>
      <c r="S53" s="728"/>
      <c r="T53" s="728"/>
      <c r="U53" s="728"/>
      <c r="V53" s="728"/>
      <c r="W53" s="728"/>
      <c r="X53" s="728"/>
      <c r="Y53" s="728"/>
    </row>
    <row r="54" spans="1:25" ht="19.5" customHeight="1">
      <c r="A54" s="1166"/>
      <c r="B54" s="801" t="s">
        <v>25</v>
      </c>
      <c r="C54" s="1044"/>
      <c r="D54" s="1044"/>
      <c r="E54" s="1044"/>
      <c r="F54" s="1044"/>
      <c r="G54" s="1044"/>
      <c r="H54" s="1044"/>
      <c r="I54" s="1124">
        <f>AVERAGE(H23:H53)</f>
        <v>0.13636363636363635</v>
      </c>
      <c r="J54" s="1044"/>
      <c r="K54" s="802">
        <f>(I54*I20)</f>
        <v>4.4999999999999998E-2</v>
      </c>
      <c r="L54" s="828"/>
      <c r="M54" s="728"/>
      <c r="N54" s="728"/>
      <c r="O54" s="728"/>
      <c r="P54" s="728"/>
      <c r="Q54" s="728"/>
      <c r="R54" s="728"/>
      <c r="S54" s="728"/>
      <c r="T54" s="728"/>
      <c r="U54" s="728"/>
      <c r="V54" s="728"/>
      <c r="W54" s="728"/>
      <c r="X54" s="728"/>
      <c r="Y54" s="728"/>
    </row>
    <row r="55" spans="1:25" ht="19.5" customHeight="1">
      <c r="A55" s="1166"/>
      <c r="B55" s="797" t="s">
        <v>27</v>
      </c>
      <c r="C55" s="1044"/>
      <c r="D55" s="1044"/>
      <c r="E55" s="1044"/>
      <c r="F55" s="1044"/>
      <c r="G55" s="1044"/>
      <c r="H55" s="1044"/>
      <c r="I55" s="1019">
        <v>0.67</v>
      </c>
      <c r="J55" s="1044"/>
      <c r="K55" s="1181"/>
      <c r="L55" s="828"/>
      <c r="M55" s="728"/>
      <c r="N55" s="728"/>
      <c r="O55" s="728"/>
      <c r="P55" s="728"/>
      <c r="Q55" s="728"/>
      <c r="R55" s="728"/>
      <c r="S55" s="728"/>
      <c r="T55" s="728"/>
      <c r="U55" s="728"/>
      <c r="V55" s="728"/>
      <c r="W55" s="728"/>
      <c r="X55" s="728"/>
      <c r="Y55" s="728"/>
    </row>
    <row r="56" spans="1:25" ht="20.100000000000001" customHeight="1">
      <c r="A56" s="1166"/>
      <c r="B56" s="803" t="s">
        <v>28</v>
      </c>
      <c r="C56" s="1044"/>
      <c r="D56" s="1044"/>
      <c r="E56" s="1044"/>
      <c r="F56" s="1044"/>
      <c r="G56" s="1044"/>
      <c r="H56" s="1044"/>
      <c r="I56" s="1044"/>
      <c r="J56" s="757"/>
      <c r="K56" s="808">
        <v>0.5</v>
      </c>
      <c r="L56" s="830" t="s">
        <v>30</v>
      </c>
      <c r="M56" s="730"/>
      <c r="N56" s="730"/>
      <c r="O56" s="730"/>
      <c r="P56" s="730"/>
      <c r="Q56" s="730"/>
      <c r="R56" s="730"/>
      <c r="S56" s="730"/>
      <c r="T56" s="730"/>
      <c r="U56" s="730"/>
      <c r="V56" s="730"/>
      <c r="W56" s="730"/>
      <c r="X56" s="730"/>
      <c r="Y56" s="730"/>
    </row>
    <row r="57" spans="1:25" ht="91.5" customHeight="1">
      <c r="A57" s="1166"/>
      <c r="B57" s="805" t="s">
        <v>485</v>
      </c>
      <c r="C57" s="1047"/>
      <c r="D57" s="1047"/>
      <c r="E57" s="1047"/>
      <c r="F57" s="1047"/>
      <c r="G57" s="1048"/>
      <c r="H57" s="1258">
        <v>0</v>
      </c>
      <c r="I57" s="736" t="s">
        <v>486</v>
      </c>
      <c r="J57" s="1047"/>
      <c r="K57" s="1104"/>
      <c r="L57" s="828" t="s">
        <v>32</v>
      </c>
      <c r="M57" s="728"/>
      <c r="N57" s="728"/>
      <c r="O57" s="728"/>
      <c r="P57" s="728"/>
      <c r="Q57" s="728"/>
      <c r="R57" s="728"/>
      <c r="S57" s="728"/>
      <c r="T57" s="728"/>
      <c r="U57" s="728"/>
      <c r="V57" s="728"/>
      <c r="W57" s="728"/>
      <c r="X57" s="728"/>
      <c r="Y57" s="728"/>
    </row>
    <row r="58" spans="1:25" ht="20.100000000000001" customHeight="1">
      <c r="A58" s="1166"/>
      <c r="B58" s="806" t="s">
        <v>33</v>
      </c>
      <c r="C58" s="1044"/>
      <c r="D58" s="1044"/>
      <c r="E58" s="1044"/>
      <c r="F58" s="1044"/>
      <c r="G58" s="1044"/>
      <c r="H58" s="1044"/>
      <c r="I58" s="1044"/>
      <c r="J58" s="732">
        <f>SUM(H57)</f>
        <v>0</v>
      </c>
      <c r="K58" s="809">
        <f>+(H57*K56)/100%</f>
        <v>0</v>
      </c>
      <c r="L58" s="831"/>
      <c r="M58" s="730"/>
      <c r="N58" s="730"/>
      <c r="O58" s="730"/>
      <c r="P58" s="730"/>
      <c r="Q58" s="730"/>
      <c r="R58" s="730"/>
      <c r="S58" s="730"/>
      <c r="T58" s="730"/>
      <c r="U58" s="730"/>
      <c r="V58" s="730"/>
      <c r="W58" s="730"/>
      <c r="X58" s="730"/>
      <c r="Y58" s="730"/>
    </row>
    <row r="59" spans="1:25" ht="20.100000000000001" customHeight="1">
      <c r="A59" s="1166"/>
      <c r="B59" s="803" t="s">
        <v>35</v>
      </c>
      <c r="C59" s="1044"/>
      <c r="D59" s="1044"/>
      <c r="E59" s="1044"/>
      <c r="F59" s="1044"/>
      <c r="G59" s="1044"/>
      <c r="H59" s="759"/>
      <c r="I59" s="758"/>
      <c r="J59" s="757"/>
      <c r="K59" s="808">
        <v>0.2</v>
      </c>
      <c r="L59" s="831"/>
      <c r="M59" s="1029"/>
      <c r="N59" s="730"/>
      <c r="O59" s="730"/>
      <c r="P59" s="730"/>
      <c r="Q59" s="730"/>
      <c r="R59" s="730"/>
      <c r="S59" s="730"/>
      <c r="T59" s="730"/>
      <c r="U59" s="730"/>
      <c r="V59" s="730"/>
      <c r="W59" s="730"/>
      <c r="X59" s="730"/>
      <c r="Y59" s="730"/>
    </row>
    <row r="60" spans="1:25" ht="392.25" customHeight="1">
      <c r="A60" s="1166"/>
      <c r="B60" s="805" t="s">
        <v>487</v>
      </c>
      <c r="C60" s="1259"/>
      <c r="D60" s="1259"/>
      <c r="E60" s="1259"/>
      <c r="F60" s="1259"/>
      <c r="G60" s="1260"/>
      <c r="H60" s="760">
        <f>5/12</f>
        <v>0.41666666666666669</v>
      </c>
      <c r="I60" s="736" t="s">
        <v>488</v>
      </c>
      <c r="J60" s="1047"/>
      <c r="K60" s="1104"/>
      <c r="L60" s="828" t="s">
        <v>32</v>
      </c>
      <c r="M60" s="728"/>
      <c r="N60" s="728"/>
      <c r="O60" s="728"/>
      <c r="P60" s="728"/>
      <c r="Q60" s="728"/>
      <c r="R60" s="728"/>
      <c r="S60" s="728"/>
      <c r="T60" s="728"/>
      <c r="U60" s="728"/>
      <c r="V60" s="728"/>
      <c r="W60" s="728"/>
      <c r="X60" s="728"/>
      <c r="Y60" s="728"/>
    </row>
    <row r="61" spans="1:25" ht="20.100000000000001" customHeight="1">
      <c r="A61" s="1166"/>
      <c r="B61" s="806" t="s">
        <v>75</v>
      </c>
      <c r="C61" s="1044"/>
      <c r="D61" s="1044"/>
      <c r="E61" s="1044"/>
      <c r="F61" s="1044"/>
      <c r="G61" s="1044"/>
      <c r="H61" s="1044"/>
      <c r="I61" s="1044"/>
      <c r="J61" s="732">
        <f>SUM(H60)</f>
        <v>0.41666666666666669</v>
      </c>
      <c r="K61" s="809">
        <f>+(H60*K59)/100%</f>
        <v>8.3333333333333343E-2</v>
      </c>
      <c r="L61" s="831"/>
      <c r="M61" s="730"/>
      <c r="N61" s="730"/>
      <c r="O61" s="730"/>
      <c r="P61" s="730"/>
      <c r="Q61" s="730"/>
      <c r="R61" s="730"/>
      <c r="S61" s="730"/>
      <c r="T61" s="730"/>
      <c r="U61" s="730"/>
      <c r="V61" s="730"/>
      <c r="W61" s="730"/>
      <c r="X61" s="730"/>
      <c r="Y61" s="730"/>
    </row>
    <row r="62" spans="1:25" ht="20.100000000000001" customHeight="1">
      <c r="A62" s="1166"/>
      <c r="B62" s="803" t="s">
        <v>38</v>
      </c>
      <c r="C62" s="1044"/>
      <c r="D62" s="1044"/>
      <c r="E62" s="1044"/>
      <c r="F62" s="1044"/>
      <c r="G62" s="1044"/>
      <c r="H62" s="759"/>
      <c r="I62" s="758"/>
      <c r="J62" s="757"/>
      <c r="K62" s="808">
        <v>0.15</v>
      </c>
      <c r="L62" s="831"/>
      <c r="M62" s="1029"/>
      <c r="N62" s="730"/>
      <c r="O62" s="730"/>
      <c r="P62" s="730"/>
      <c r="Q62" s="730"/>
      <c r="R62" s="730"/>
      <c r="S62" s="730"/>
      <c r="T62" s="730"/>
      <c r="U62" s="730"/>
      <c r="V62" s="730"/>
      <c r="W62" s="730"/>
      <c r="X62" s="730"/>
      <c r="Y62" s="730"/>
    </row>
    <row r="63" spans="1:25" ht="36" customHeight="1">
      <c r="A63" s="1166"/>
      <c r="B63" s="810" t="s">
        <v>39</v>
      </c>
      <c r="C63" s="1044"/>
      <c r="D63" s="1045"/>
      <c r="E63" s="738" t="s">
        <v>40</v>
      </c>
      <c r="F63" s="1044"/>
      <c r="G63" s="1045"/>
      <c r="H63" s="751" t="s">
        <v>41</v>
      </c>
      <c r="I63" s="738" t="s">
        <v>42</v>
      </c>
      <c r="J63" s="1044"/>
      <c r="K63" s="1181"/>
      <c r="L63" s="828"/>
      <c r="M63" s="728"/>
      <c r="N63" s="728"/>
      <c r="O63" s="728"/>
      <c r="P63" s="728"/>
      <c r="Q63" s="728"/>
      <c r="R63" s="728"/>
      <c r="S63" s="728"/>
      <c r="T63" s="728"/>
      <c r="U63" s="728"/>
      <c r="V63" s="728"/>
      <c r="W63" s="728"/>
      <c r="X63" s="728"/>
      <c r="Y63" s="728"/>
    </row>
    <row r="64" spans="1:25" ht="111.75" customHeight="1">
      <c r="A64" s="1166"/>
      <c r="B64" s="812" t="s">
        <v>43</v>
      </c>
      <c r="C64" s="1044"/>
      <c r="D64" s="1045"/>
      <c r="E64" s="736" t="s">
        <v>489</v>
      </c>
      <c r="F64" s="1047"/>
      <c r="G64" s="1048"/>
      <c r="H64" s="760">
        <v>1</v>
      </c>
      <c r="I64" s="736" t="s">
        <v>490</v>
      </c>
      <c r="J64" s="1047"/>
      <c r="K64" s="1104"/>
      <c r="L64" s="828"/>
      <c r="M64" s="728"/>
      <c r="N64" s="728"/>
      <c r="O64" s="728"/>
      <c r="P64" s="728"/>
      <c r="Q64" s="728"/>
      <c r="R64" s="728"/>
      <c r="S64" s="728"/>
      <c r="T64" s="728"/>
      <c r="U64" s="728"/>
      <c r="V64" s="728"/>
      <c r="W64" s="728"/>
      <c r="X64" s="728"/>
      <c r="Y64" s="728"/>
    </row>
    <row r="65" spans="1:25" ht="141" customHeight="1">
      <c r="A65" s="1166"/>
      <c r="B65" s="812" t="s">
        <v>45</v>
      </c>
      <c r="C65" s="1044"/>
      <c r="D65" s="1045"/>
      <c r="E65" s="736" t="s">
        <v>491</v>
      </c>
      <c r="F65" s="1047"/>
      <c r="G65" s="1048"/>
      <c r="H65" s="760">
        <f>8/13</f>
        <v>0.61538461538461542</v>
      </c>
      <c r="I65" s="736" t="s">
        <v>492</v>
      </c>
      <c r="J65" s="1047"/>
      <c r="K65" s="1104"/>
      <c r="L65" s="828"/>
      <c r="M65" s="728"/>
      <c r="N65" s="728"/>
      <c r="O65" s="728"/>
      <c r="P65" s="728"/>
      <c r="Q65" s="728"/>
      <c r="R65" s="728"/>
      <c r="S65" s="728"/>
      <c r="T65" s="728"/>
      <c r="U65" s="728"/>
      <c r="V65" s="728"/>
      <c r="W65" s="728"/>
      <c r="X65" s="728"/>
      <c r="Y65" s="728"/>
    </row>
    <row r="66" spans="1:25" ht="302.25" customHeight="1">
      <c r="A66" s="1166"/>
      <c r="B66" s="812" t="s">
        <v>47</v>
      </c>
      <c r="C66" s="1044"/>
      <c r="D66" s="1045"/>
      <c r="E66" s="736" t="s">
        <v>48</v>
      </c>
      <c r="F66" s="1047"/>
      <c r="G66" s="1048"/>
      <c r="H66" s="760">
        <f>3/8</f>
        <v>0.375</v>
      </c>
      <c r="I66" s="736" t="s">
        <v>493</v>
      </c>
      <c r="J66" s="1047"/>
      <c r="K66" s="1104"/>
      <c r="L66" s="828"/>
      <c r="M66" s="728"/>
      <c r="N66" s="728"/>
      <c r="O66" s="728"/>
      <c r="P66" s="728"/>
      <c r="Q66" s="728"/>
      <c r="R66" s="728"/>
      <c r="S66" s="728"/>
      <c r="T66" s="728"/>
      <c r="U66" s="728"/>
      <c r="V66" s="728"/>
      <c r="W66" s="728"/>
      <c r="X66" s="728"/>
      <c r="Y66" s="728"/>
    </row>
    <row r="67" spans="1:25" ht="20.100000000000001" customHeight="1">
      <c r="A67" s="1166"/>
      <c r="B67" s="806" t="s">
        <v>49</v>
      </c>
      <c r="C67" s="1044"/>
      <c r="D67" s="1044"/>
      <c r="E67" s="1044"/>
      <c r="F67" s="1044"/>
      <c r="G67" s="1044"/>
      <c r="H67" s="1044"/>
      <c r="I67" s="1044"/>
      <c r="J67" s="732">
        <f>AVERAGEA(H64:H66)</f>
        <v>0.66346153846153844</v>
      </c>
      <c r="K67" s="809">
        <f>+(J67*K62)/100%</f>
        <v>9.9519230769230763E-2</v>
      </c>
      <c r="L67" s="831"/>
      <c r="M67" s="730"/>
      <c r="N67" s="730"/>
      <c r="O67" s="730"/>
      <c r="P67" s="730"/>
      <c r="Q67" s="730"/>
      <c r="R67" s="730"/>
      <c r="S67" s="730"/>
      <c r="T67" s="730"/>
      <c r="U67" s="730"/>
      <c r="V67" s="730"/>
      <c r="W67" s="730"/>
      <c r="X67" s="730"/>
      <c r="Y67" s="730"/>
    </row>
    <row r="68" spans="1:25" ht="20.100000000000001" customHeight="1">
      <c r="A68" s="1166"/>
      <c r="B68" s="803" t="s">
        <v>50</v>
      </c>
      <c r="C68" s="1044"/>
      <c r="D68" s="1044"/>
      <c r="E68" s="1044"/>
      <c r="F68" s="1044"/>
      <c r="G68" s="1044"/>
      <c r="H68" s="1044"/>
      <c r="I68" s="1044"/>
      <c r="J68" s="1044"/>
      <c r="K68" s="808">
        <v>0.1</v>
      </c>
      <c r="L68" s="831"/>
      <c r="M68" s="730"/>
      <c r="N68" s="730"/>
      <c r="O68" s="730"/>
      <c r="P68" s="730"/>
      <c r="Q68" s="730"/>
      <c r="R68" s="730"/>
      <c r="S68" s="730"/>
      <c r="T68" s="730"/>
      <c r="U68" s="730"/>
      <c r="V68" s="730"/>
      <c r="W68" s="730"/>
      <c r="X68" s="730"/>
      <c r="Y68" s="730"/>
    </row>
    <row r="69" spans="1:25" ht="39" customHeight="1">
      <c r="A69" s="1166"/>
      <c r="B69" s="810" t="s">
        <v>39</v>
      </c>
      <c r="C69" s="1044"/>
      <c r="D69" s="1045"/>
      <c r="E69" s="738" t="s">
        <v>40</v>
      </c>
      <c r="F69" s="1044"/>
      <c r="G69" s="1045"/>
      <c r="H69" s="751" t="s">
        <v>41</v>
      </c>
      <c r="I69" s="738" t="s">
        <v>42</v>
      </c>
      <c r="J69" s="1044"/>
      <c r="K69" s="1181"/>
      <c r="L69" s="828"/>
      <c r="M69" s="728"/>
      <c r="N69" s="728"/>
      <c r="O69" s="728"/>
      <c r="P69" s="728"/>
      <c r="Q69" s="728"/>
      <c r="R69" s="728"/>
      <c r="S69" s="728"/>
      <c r="T69" s="728"/>
      <c r="U69" s="728"/>
      <c r="V69" s="728"/>
      <c r="W69" s="728"/>
      <c r="X69" s="728"/>
      <c r="Y69" s="728"/>
    </row>
    <row r="70" spans="1:25" ht="90" customHeight="1">
      <c r="A70" s="1166"/>
      <c r="B70" s="805" t="s">
        <v>51</v>
      </c>
      <c r="C70" s="1047"/>
      <c r="D70" s="1048"/>
      <c r="E70" s="750" t="s">
        <v>494</v>
      </c>
      <c r="F70" s="749"/>
      <c r="G70" s="748"/>
      <c r="H70" s="1131">
        <f>4/7</f>
        <v>0.5714285714285714</v>
      </c>
      <c r="I70" s="750" t="s">
        <v>495</v>
      </c>
      <c r="J70" s="1261"/>
      <c r="K70" s="1270"/>
      <c r="L70" s="828"/>
      <c r="M70" s="728"/>
      <c r="N70" s="728"/>
      <c r="O70" s="728"/>
      <c r="P70" s="728"/>
      <c r="Q70" s="728"/>
      <c r="R70" s="728"/>
      <c r="S70" s="728"/>
      <c r="T70" s="728"/>
      <c r="U70" s="728"/>
      <c r="V70" s="728"/>
      <c r="W70" s="728"/>
      <c r="X70" s="728"/>
      <c r="Y70" s="728"/>
    </row>
    <row r="71" spans="1:25" ht="90" customHeight="1">
      <c r="A71" s="1166"/>
      <c r="B71" s="805" t="s">
        <v>93</v>
      </c>
      <c r="C71" s="1047"/>
      <c r="D71" s="1048"/>
      <c r="E71" s="1133"/>
      <c r="F71" s="1134"/>
      <c r="G71" s="1135"/>
      <c r="H71" s="1262"/>
      <c r="I71" s="1263"/>
      <c r="J71" s="1264"/>
      <c r="K71" s="1271"/>
      <c r="L71" s="828"/>
      <c r="M71" s="728"/>
      <c r="N71" s="728"/>
      <c r="O71" s="728"/>
      <c r="P71" s="728"/>
      <c r="Q71" s="728"/>
      <c r="R71" s="728"/>
      <c r="S71" s="728"/>
      <c r="T71" s="728"/>
      <c r="U71" s="728"/>
      <c r="V71" s="728"/>
      <c r="W71" s="728"/>
      <c r="X71" s="728"/>
      <c r="Y71" s="728"/>
    </row>
    <row r="72" spans="1:25" ht="96" customHeight="1">
      <c r="A72" s="1166"/>
      <c r="B72" s="1272" t="s">
        <v>53</v>
      </c>
      <c r="C72" s="1047"/>
      <c r="D72" s="1048"/>
      <c r="E72" s="742"/>
      <c r="F72" s="1138"/>
      <c r="G72" s="1139"/>
      <c r="H72" s="760">
        <f>6/7</f>
        <v>0.8571428571428571</v>
      </c>
      <c r="I72" s="736" t="s">
        <v>496</v>
      </c>
      <c r="J72" s="1047"/>
      <c r="K72" s="1104"/>
      <c r="L72" s="828"/>
      <c r="M72" s="728"/>
      <c r="N72" s="728"/>
      <c r="O72" s="728"/>
      <c r="P72" s="728"/>
      <c r="Q72" s="728"/>
      <c r="R72" s="728"/>
      <c r="S72" s="728"/>
      <c r="T72" s="728"/>
      <c r="U72" s="728"/>
      <c r="V72" s="728"/>
      <c r="W72" s="728"/>
      <c r="X72" s="728"/>
      <c r="Y72" s="728"/>
    </row>
    <row r="73" spans="1:25" ht="20.100000000000001" customHeight="1">
      <c r="A73" s="1166"/>
      <c r="B73" s="806" t="s">
        <v>54</v>
      </c>
      <c r="C73" s="1044"/>
      <c r="D73" s="1044"/>
      <c r="E73" s="1044"/>
      <c r="F73" s="1044"/>
      <c r="G73" s="1044"/>
      <c r="H73" s="1044"/>
      <c r="I73" s="1044"/>
      <c r="J73" s="732">
        <f>AVERAGEA(H70:H72)</f>
        <v>0.71428571428571419</v>
      </c>
      <c r="K73" s="809">
        <f>+(J73*K68)/100%</f>
        <v>7.1428571428571425E-2</v>
      </c>
      <c r="L73" s="831"/>
      <c r="M73" s="730"/>
      <c r="N73" s="730"/>
      <c r="O73" s="730"/>
      <c r="P73" s="730"/>
      <c r="Q73" s="730"/>
      <c r="R73" s="730"/>
      <c r="S73" s="730"/>
      <c r="T73" s="730"/>
      <c r="U73" s="730"/>
      <c r="V73" s="730"/>
      <c r="W73" s="730"/>
      <c r="X73" s="730"/>
      <c r="Y73" s="730"/>
    </row>
    <row r="74" spans="1:25" ht="20.100000000000001" customHeight="1">
      <c r="A74" s="1166"/>
      <c r="B74" s="803" t="s">
        <v>55</v>
      </c>
      <c r="C74" s="1044"/>
      <c r="D74" s="1044"/>
      <c r="E74" s="1044"/>
      <c r="F74" s="1044"/>
      <c r="G74" s="1044"/>
      <c r="H74" s="1044"/>
      <c r="I74" s="1044"/>
      <c r="J74" s="1044"/>
      <c r="K74" s="808">
        <v>0.05</v>
      </c>
      <c r="L74" s="831"/>
      <c r="M74" s="730"/>
      <c r="N74" s="730"/>
      <c r="O74" s="730"/>
      <c r="P74" s="730"/>
      <c r="Q74" s="730"/>
      <c r="R74" s="730"/>
      <c r="S74" s="730"/>
      <c r="T74" s="730"/>
      <c r="U74" s="730"/>
      <c r="V74" s="730"/>
      <c r="W74" s="730"/>
      <c r="X74" s="730"/>
      <c r="Y74" s="730"/>
    </row>
    <row r="75" spans="1:25" ht="15" customHeight="1">
      <c r="A75" s="1166"/>
      <c r="B75" s="816" t="s">
        <v>39</v>
      </c>
      <c r="C75" s="1044"/>
      <c r="D75" s="1045"/>
      <c r="E75" s="737" t="s">
        <v>56</v>
      </c>
      <c r="F75" s="1044"/>
      <c r="G75" s="1044"/>
      <c r="H75" s="1045"/>
      <c r="I75" s="737" t="s">
        <v>57</v>
      </c>
      <c r="J75" s="1044"/>
      <c r="K75" s="1181"/>
      <c r="L75" s="828"/>
      <c r="M75" s="728"/>
      <c r="N75" s="728"/>
      <c r="O75" s="728"/>
      <c r="P75" s="728"/>
      <c r="Q75" s="728"/>
      <c r="R75" s="728"/>
      <c r="S75" s="728"/>
      <c r="T75" s="728"/>
      <c r="U75" s="728"/>
      <c r="V75" s="728"/>
      <c r="W75" s="728"/>
      <c r="X75" s="728"/>
      <c r="Y75" s="728"/>
    </row>
    <row r="76" spans="1:25" ht="188.25" customHeight="1">
      <c r="A76" s="1166"/>
      <c r="B76" s="805" t="s">
        <v>497</v>
      </c>
      <c r="C76" s="1047"/>
      <c r="D76" s="1048"/>
      <c r="E76" s="735">
        <f>10/12</f>
        <v>0.83333333333333337</v>
      </c>
      <c r="F76" s="1044"/>
      <c r="G76" s="1044"/>
      <c r="H76" s="1045"/>
      <c r="I76" s="734" t="s">
        <v>498</v>
      </c>
      <c r="J76" s="1047"/>
      <c r="K76" s="1104"/>
      <c r="L76" s="828"/>
      <c r="M76" s="728"/>
      <c r="N76" s="728"/>
      <c r="O76" s="728"/>
      <c r="P76" s="728"/>
      <c r="Q76" s="728"/>
      <c r="R76" s="728"/>
      <c r="S76" s="728"/>
      <c r="T76" s="728"/>
      <c r="U76" s="728"/>
      <c r="V76" s="728"/>
      <c r="W76" s="728"/>
      <c r="X76" s="728"/>
      <c r="Y76" s="728"/>
    </row>
    <row r="77" spans="1:25" ht="15" customHeight="1">
      <c r="A77" s="1166"/>
      <c r="B77" s="806" t="s">
        <v>60</v>
      </c>
      <c r="C77" s="1044"/>
      <c r="D77" s="1044"/>
      <c r="E77" s="1044"/>
      <c r="F77" s="1044"/>
      <c r="G77" s="1044"/>
      <c r="H77" s="1044"/>
      <c r="I77" s="1044"/>
      <c r="J77" s="732">
        <f>E76</f>
        <v>0.83333333333333337</v>
      </c>
      <c r="K77" s="809">
        <f>+(J77*K74)/100%</f>
        <v>4.1666666666666671E-2</v>
      </c>
      <c r="L77" s="832"/>
      <c r="M77" s="731"/>
      <c r="N77" s="730"/>
      <c r="O77" s="730"/>
      <c r="P77" s="730"/>
      <c r="Q77" s="730"/>
      <c r="R77" s="730"/>
      <c r="S77" s="730"/>
      <c r="T77" s="730"/>
      <c r="U77" s="730"/>
      <c r="V77" s="730"/>
      <c r="W77" s="730"/>
      <c r="X77" s="730"/>
      <c r="Y77" s="730"/>
    </row>
    <row r="78" spans="1:25" ht="20.100000000000001" customHeight="1">
      <c r="A78" s="1166"/>
      <c r="B78" s="801" t="s">
        <v>58</v>
      </c>
      <c r="C78" s="1044"/>
      <c r="D78" s="1044"/>
      <c r="E78" s="1044"/>
      <c r="F78" s="1044"/>
      <c r="G78" s="1044"/>
      <c r="H78" s="1044"/>
      <c r="I78" s="1044"/>
      <c r="J78" s="729">
        <f>+K58+K61+K67+K73+K77</f>
        <v>0.2959478021978022</v>
      </c>
      <c r="K78" s="817">
        <f>J78*I55</f>
        <v>0.19828502747252749</v>
      </c>
      <c r="L78" s="828"/>
      <c r="M78" s="728"/>
      <c r="N78" s="728"/>
      <c r="O78" s="728"/>
      <c r="P78" s="728"/>
      <c r="Q78" s="728"/>
      <c r="R78" s="728"/>
      <c r="S78" s="728"/>
      <c r="T78" s="728"/>
      <c r="U78" s="728"/>
      <c r="V78" s="728"/>
      <c r="W78" s="728"/>
      <c r="X78" s="728"/>
      <c r="Y78" s="728"/>
    </row>
    <row r="79" spans="1:25" ht="24" customHeight="1" thickBot="1">
      <c r="A79" s="1166"/>
      <c r="B79" s="818" t="s">
        <v>61</v>
      </c>
      <c r="C79" s="1199"/>
      <c r="D79" s="1199"/>
      <c r="E79" s="1199"/>
      <c r="F79" s="1199"/>
      <c r="G79" s="1199"/>
      <c r="H79" s="1199"/>
      <c r="I79" s="1199"/>
      <c r="J79" s="1199"/>
      <c r="K79" s="820">
        <f>+K54+K78</f>
        <v>0.2432850274725275</v>
      </c>
      <c r="L79" s="828"/>
      <c r="M79" s="728"/>
      <c r="N79" s="728"/>
      <c r="O79" s="728"/>
      <c r="P79" s="728"/>
      <c r="Q79" s="728"/>
      <c r="R79" s="728"/>
      <c r="S79" s="728"/>
      <c r="T79" s="728"/>
      <c r="U79" s="728"/>
      <c r="V79" s="728"/>
      <c r="W79" s="728"/>
      <c r="X79" s="728"/>
      <c r="Y79" s="728"/>
    </row>
    <row r="80" spans="1:25" ht="14.25">
      <c r="A80" s="1166"/>
      <c r="B80" s="1160" t="s">
        <v>499</v>
      </c>
      <c r="C80" s="1200"/>
      <c r="D80" s="1200"/>
      <c r="E80" s="1200"/>
      <c r="F80" s="1200"/>
      <c r="G80" s="1200"/>
      <c r="H80" s="1200"/>
      <c r="I80" s="1200"/>
      <c r="J80" s="1200"/>
      <c r="K80" s="1201"/>
      <c r="L80" s="828"/>
      <c r="M80" s="728"/>
      <c r="N80" s="728"/>
      <c r="O80" s="728"/>
      <c r="P80" s="728"/>
      <c r="Q80" s="728"/>
      <c r="R80" s="728"/>
      <c r="S80" s="728"/>
      <c r="T80" s="728"/>
      <c r="U80" s="728"/>
      <c r="V80" s="728"/>
      <c r="W80" s="728"/>
      <c r="X80" s="728"/>
      <c r="Y80" s="728"/>
    </row>
    <row r="81" spans="1:25" ht="14.25">
      <c r="A81" s="1166"/>
      <c r="B81" s="1202"/>
      <c r="C81" s="1203"/>
      <c r="D81" s="1203"/>
      <c r="E81" s="1203"/>
      <c r="F81" s="1203"/>
      <c r="G81" s="1203"/>
      <c r="H81" s="1203"/>
      <c r="I81" s="1203"/>
      <c r="J81" s="1203"/>
      <c r="K81" s="1204"/>
      <c r="L81" s="828"/>
      <c r="M81" s="728"/>
      <c r="N81" s="728"/>
      <c r="O81" s="728"/>
      <c r="P81" s="728"/>
      <c r="Q81" s="728"/>
      <c r="R81" s="728"/>
      <c r="S81" s="728"/>
      <c r="T81" s="728"/>
      <c r="U81" s="728"/>
      <c r="V81" s="728"/>
      <c r="W81" s="728"/>
      <c r="X81" s="728"/>
      <c r="Y81" s="728"/>
    </row>
    <row r="82" spans="1:25" ht="14.25">
      <c r="A82" s="1166"/>
      <c r="B82" s="1202"/>
      <c r="C82" s="1203"/>
      <c r="D82" s="1203"/>
      <c r="E82" s="1203"/>
      <c r="F82" s="1203"/>
      <c r="G82" s="1203"/>
      <c r="H82" s="1203"/>
      <c r="I82" s="1203"/>
      <c r="J82" s="1203"/>
      <c r="K82" s="1204"/>
      <c r="L82" s="828"/>
      <c r="M82" s="728"/>
      <c r="N82" s="728"/>
      <c r="O82" s="728"/>
      <c r="P82" s="728"/>
      <c r="Q82" s="728"/>
      <c r="R82" s="728"/>
      <c r="S82" s="728"/>
      <c r="T82" s="728"/>
      <c r="U82" s="728"/>
      <c r="V82" s="728"/>
      <c r="W82" s="728"/>
      <c r="X82" s="728"/>
      <c r="Y82" s="728"/>
    </row>
    <row r="83" spans="1:25" ht="14.25">
      <c r="A83" s="1166"/>
      <c r="B83" s="1202"/>
      <c r="C83" s="1203"/>
      <c r="D83" s="1203"/>
      <c r="E83" s="1203"/>
      <c r="F83" s="1203"/>
      <c r="G83" s="1203"/>
      <c r="H83" s="1203"/>
      <c r="I83" s="1203"/>
      <c r="J83" s="1203"/>
      <c r="K83" s="1204"/>
      <c r="L83" s="828"/>
      <c r="M83" s="728"/>
      <c r="N83" s="728"/>
      <c r="O83" s="728"/>
      <c r="P83" s="728"/>
      <c r="Q83" s="728"/>
      <c r="R83" s="728"/>
      <c r="S83" s="728"/>
      <c r="T83" s="728"/>
      <c r="U83" s="728"/>
      <c r="V83" s="728"/>
      <c r="W83" s="728"/>
      <c r="X83" s="728"/>
      <c r="Y83" s="728"/>
    </row>
    <row r="84" spans="1:25" ht="14.25">
      <c r="A84" s="1166"/>
      <c r="B84" s="1202"/>
      <c r="C84" s="1203"/>
      <c r="D84" s="1203"/>
      <c r="E84" s="1203"/>
      <c r="F84" s="1203"/>
      <c r="G84" s="1203"/>
      <c r="H84" s="1203"/>
      <c r="I84" s="1203"/>
      <c r="J84" s="1203"/>
      <c r="K84" s="1204"/>
      <c r="L84" s="828"/>
      <c r="M84" s="728"/>
      <c r="N84" s="728"/>
      <c r="O84" s="728"/>
      <c r="P84" s="728"/>
      <c r="Q84" s="728"/>
      <c r="R84" s="728"/>
      <c r="S84" s="728"/>
      <c r="T84" s="728"/>
      <c r="U84" s="728"/>
      <c r="V84" s="728"/>
      <c r="W84" s="728"/>
      <c r="X84" s="728"/>
      <c r="Y84" s="728"/>
    </row>
    <row r="85" spans="1:25" ht="14.25">
      <c r="A85" s="1166"/>
      <c r="B85" s="1202"/>
      <c r="C85" s="1203"/>
      <c r="D85" s="1203"/>
      <c r="E85" s="1203"/>
      <c r="F85" s="1203"/>
      <c r="G85" s="1203"/>
      <c r="H85" s="1203"/>
      <c r="I85" s="1203"/>
      <c r="J85" s="1203"/>
      <c r="K85" s="1204"/>
      <c r="L85" s="828"/>
      <c r="M85" s="728"/>
      <c r="N85" s="728"/>
      <c r="O85" s="728"/>
      <c r="P85" s="728"/>
      <c r="Q85" s="728"/>
      <c r="R85" s="728"/>
      <c r="S85" s="728"/>
      <c r="T85" s="728"/>
      <c r="U85" s="728"/>
      <c r="V85" s="728"/>
      <c r="W85" s="728"/>
      <c r="X85" s="728"/>
      <c r="Y85" s="728"/>
    </row>
    <row r="86" spans="1:25" ht="14.25">
      <c r="A86" s="1166"/>
      <c r="B86" s="1202"/>
      <c r="C86" s="1203"/>
      <c r="D86" s="1203"/>
      <c r="E86" s="1203"/>
      <c r="F86" s="1203"/>
      <c r="G86" s="1203"/>
      <c r="H86" s="1203"/>
      <c r="I86" s="1203"/>
      <c r="J86" s="1203"/>
      <c r="K86" s="1204"/>
      <c r="L86" s="828"/>
      <c r="M86" s="728"/>
      <c r="N86" s="728"/>
      <c r="O86" s="728"/>
      <c r="P86" s="728"/>
      <c r="Q86" s="728"/>
      <c r="R86" s="728"/>
      <c r="S86" s="728"/>
      <c r="T86" s="728"/>
      <c r="U86" s="728"/>
      <c r="V86" s="728"/>
      <c r="W86" s="728"/>
      <c r="X86" s="728"/>
      <c r="Y86" s="728"/>
    </row>
    <row r="87" spans="1:25" ht="14.25">
      <c r="A87" s="1166"/>
      <c r="B87" s="1202"/>
      <c r="C87" s="1203"/>
      <c r="D87" s="1203"/>
      <c r="E87" s="1203"/>
      <c r="F87" s="1203"/>
      <c r="G87" s="1203"/>
      <c r="H87" s="1203"/>
      <c r="I87" s="1203"/>
      <c r="J87" s="1203"/>
      <c r="K87" s="1204"/>
      <c r="L87" s="828"/>
      <c r="M87" s="728"/>
      <c r="N87" s="728"/>
      <c r="O87" s="728"/>
      <c r="P87" s="728"/>
      <c r="Q87" s="728"/>
      <c r="R87" s="728"/>
      <c r="S87" s="728"/>
      <c r="T87" s="728"/>
      <c r="U87" s="728"/>
      <c r="V87" s="728"/>
      <c r="W87" s="728"/>
      <c r="X87" s="728"/>
      <c r="Y87" s="728"/>
    </row>
    <row r="88" spans="1:25" ht="14.25">
      <c r="A88" s="1166"/>
      <c r="B88" s="1202"/>
      <c r="C88" s="1203"/>
      <c r="D88" s="1203"/>
      <c r="E88" s="1203"/>
      <c r="F88" s="1203"/>
      <c r="G88" s="1203"/>
      <c r="H88" s="1203"/>
      <c r="I88" s="1203"/>
      <c r="J88" s="1203"/>
      <c r="K88" s="1204"/>
      <c r="L88" s="828"/>
      <c r="M88" s="728"/>
      <c r="N88" s="728"/>
      <c r="O88" s="728"/>
      <c r="P88" s="728"/>
      <c r="Q88" s="728"/>
      <c r="R88" s="728"/>
      <c r="S88" s="728"/>
      <c r="T88" s="728"/>
      <c r="U88" s="728"/>
      <c r="V88" s="728"/>
      <c r="W88" s="728"/>
      <c r="X88" s="728"/>
      <c r="Y88" s="728"/>
    </row>
    <row r="89" spans="1:25" ht="14.25">
      <c r="A89" s="1166"/>
      <c r="B89" s="1202"/>
      <c r="C89" s="1203"/>
      <c r="D89" s="1203"/>
      <c r="E89" s="1203"/>
      <c r="F89" s="1203"/>
      <c r="G89" s="1203"/>
      <c r="H89" s="1203"/>
      <c r="I89" s="1203"/>
      <c r="J89" s="1203"/>
      <c r="K89" s="1204"/>
      <c r="L89" s="828"/>
      <c r="M89" s="728"/>
      <c r="N89" s="728"/>
      <c r="O89" s="728"/>
      <c r="P89" s="728"/>
      <c r="Q89" s="728"/>
      <c r="R89" s="728"/>
      <c r="S89" s="728"/>
      <c r="T89" s="728"/>
      <c r="U89" s="728"/>
      <c r="V89" s="728"/>
      <c r="W89" s="728"/>
      <c r="X89" s="728"/>
      <c r="Y89" s="728"/>
    </row>
    <row r="90" spans="1:25" ht="14.25">
      <c r="A90" s="1166"/>
      <c r="B90" s="1202"/>
      <c r="C90" s="1203"/>
      <c r="D90" s="1203"/>
      <c r="E90" s="1203"/>
      <c r="F90" s="1203"/>
      <c r="G90" s="1203"/>
      <c r="H90" s="1203"/>
      <c r="I90" s="1203"/>
      <c r="J90" s="1203"/>
      <c r="K90" s="1204"/>
      <c r="L90" s="828"/>
      <c r="M90" s="728"/>
      <c r="N90" s="728"/>
      <c r="O90" s="728"/>
      <c r="P90" s="728"/>
      <c r="Q90" s="728"/>
      <c r="R90" s="728"/>
      <c r="S90" s="728"/>
      <c r="T90" s="728"/>
      <c r="U90" s="728"/>
      <c r="V90" s="728"/>
      <c r="W90" s="728"/>
      <c r="X90" s="728"/>
      <c r="Y90" s="728"/>
    </row>
    <row r="91" spans="1:25" ht="14.25">
      <c r="A91" s="1166"/>
      <c r="B91" s="1202"/>
      <c r="C91" s="1203"/>
      <c r="D91" s="1203"/>
      <c r="E91" s="1203"/>
      <c r="F91" s="1203"/>
      <c r="G91" s="1203"/>
      <c r="H91" s="1203"/>
      <c r="I91" s="1203"/>
      <c r="J91" s="1203"/>
      <c r="K91" s="1204"/>
      <c r="L91" s="828"/>
      <c r="M91" s="728"/>
      <c r="N91" s="728"/>
      <c r="O91" s="728"/>
      <c r="P91" s="728"/>
      <c r="Q91" s="728"/>
      <c r="R91" s="728"/>
      <c r="S91" s="728"/>
      <c r="T91" s="728"/>
      <c r="U91" s="728"/>
      <c r="V91" s="728"/>
      <c r="W91" s="728"/>
      <c r="X91" s="728"/>
      <c r="Y91" s="728"/>
    </row>
    <row r="92" spans="1:25" ht="14.25">
      <c r="A92" s="1166"/>
      <c r="B92" s="1202"/>
      <c r="C92" s="1203"/>
      <c r="D92" s="1203"/>
      <c r="E92" s="1203"/>
      <c r="F92" s="1203"/>
      <c r="G92" s="1203"/>
      <c r="H92" s="1203"/>
      <c r="I92" s="1203"/>
      <c r="J92" s="1203"/>
      <c r="K92" s="1204"/>
      <c r="L92" s="828"/>
      <c r="M92" s="728"/>
      <c r="N92" s="728"/>
      <c r="O92" s="728"/>
      <c r="P92" s="728"/>
      <c r="Q92" s="728"/>
      <c r="R92" s="728"/>
      <c r="S92" s="728"/>
      <c r="T92" s="728"/>
      <c r="U92" s="728"/>
      <c r="V92" s="728"/>
      <c r="W92" s="728"/>
      <c r="X92" s="728"/>
      <c r="Y92" s="728"/>
    </row>
    <row r="93" spans="1:25" ht="14.25">
      <c r="A93" s="1166"/>
      <c r="B93" s="1202"/>
      <c r="C93" s="1203"/>
      <c r="D93" s="1203"/>
      <c r="E93" s="1203"/>
      <c r="F93" s="1203"/>
      <c r="G93" s="1203"/>
      <c r="H93" s="1203"/>
      <c r="I93" s="1203"/>
      <c r="J93" s="1203"/>
      <c r="K93" s="1204"/>
      <c r="L93" s="828"/>
      <c r="M93" s="728"/>
      <c r="N93" s="728"/>
      <c r="O93" s="728"/>
      <c r="P93" s="728"/>
      <c r="Q93" s="728"/>
      <c r="R93" s="728"/>
      <c r="S93" s="728"/>
      <c r="T93" s="728"/>
      <c r="U93" s="728"/>
      <c r="V93" s="728"/>
      <c r="W93" s="728"/>
      <c r="X93" s="728"/>
      <c r="Y93" s="728"/>
    </row>
    <row r="94" spans="1:25" ht="14.25">
      <c r="A94" s="1166"/>
      <c r="B94" s="1202"/>
      <c r="C94" s="1203"/>
      <c r="D94" s="1203"/>
      <c r="E94" s="1203"/>
      <c r="F94" s="1203"/>
      <c r="G94" s="1203"/>
      <c r="H94" s="1203"/>
      <c r="I94" s="1203"/>
      <c r="J94" s="1203"/>
      <c r="K94" s="1204"/>
      <c r="L94" s="828"/>
      <c r="M94" s="728"/>
      <c r="N94" s="728"/>
      <c r="O94" s="728"/>
      <c r="P94" s="728"/>
      <c r="Q94" s="728"/>
      <c r="R94" s="728"/>
      <c r="S94" s="728"/>
      <c r="T94" s="728"/>
      <c r="U94" s="728"/>
      <c r="V94" s="728"/>
      <c r="W94" s="728"/>
      <c r="X94" s="728"/>
      <c r="Y94" s="728"/>
    </row>
    <row r="95" spans="1:25" ht="14.25">
      <c r="A95" s="1166"/>
      <c r="B95" s="1202"/>
      <c r="C95" s="1203"/>
      <c r="D95" s="1203"/>
      <c r="E95" s="1203"/>
      <c r="F95" s="1203"/>
      <c r="G95" s="1203"/>
      <c r="H95" s="1203"/>
      <c r="I95" s="1203"/>
      <c r="J95" s="1203"/>
      <c r="K95" s="1204"/>
      <c r="L95" s="828"/>
      <c r="M95" s="728"/>
      <c r="N95" s="728"/>
      <c r="O95" s="728"/>
      <c r="P95" s="728"/>
      <c r="Q95" s="728"/>
      <c r="R95" s="728"/>
      <c r="S95" s="728"/>
      <c r="T95" s="728"/>
      <c r="U95" s="728"/>
      <c r="V95" s="728"/>
      <c r="W95" s="728"/>
      <c r="X95" s="728"/>
      <c r="Y95" s="728"/>
    </row>
    <row r="96" spans="1:25" ht="14.25">
      <c r="A96" s="1166"/>
      <c r="B96" s="1202"/>
      <c r="C96" s="1203"/>
      <c r="D96" s="1203"/>
      <c r="E96" s="1203"/>
      <c r="F96" s="1203"/>
      <c r="G96" s="1203"/>
      <c r="H96" s="1203"/>
      <c r="I96" s="1203"/>
      <c r="J96" s="1203"/>
      <c r="K96" s="1204"/>
      <c r="L96" s="828"/>
      <c r="M96" s="728"/>
      <c r="N96" s="728"/>
      <c r="O96" s="728"/>
      <c r="P96" s="728"/>
      <c r="Q96" s="728"/>
      <c r="R96" s="728"/>
      <c r="S96" s="728"/>
      <c r="T96" s="728"/>
      <c r="U96" s="728"/>
      <c r="V96" s="728"/>
      <c r="W96" s="728"/>
      <c r="X96" s="728"/>
      <c r="Y96" s="728"/>
    </row>
    <row r="97" spans="1:25" thickBot="1">
      <c r="A97" s="1166"/>
      <c r="B97" s="1205"/>
      <c r="C97" s="1206"/>
      <c r="D97" s="1206"/>
      <c r="E97" s="1206"/>
      <c r="F97" s="1206"/>
      <c r="G97" s="1206"/>
      <c r="H97" s="1206"/>
      <c r="I97" s="1206"/>
      <c r="J97" s="1206"/>
      <c r="K97" s="1207"/>
      <c r="L97" s="828"/>
      <c r="M97" s="728"/>
      <c r="N97" s="728"/>
      <c r="O97" s="728"/>
      <c r="P97" s="728"/>
      <c r="Q97" s="728"/>
      <c r="R97" s="728"/>
      <c r="S97" s="728"/>
      <c r="T97" s="728"/>
      <c r="U97" s="728"/>
      <c r="V97" s="728"/>
      <c r="W97" s="728"/>
      <c r="X97" s="728"/>
      <c r="Y97" s="728"/>
    </row>
    <row r="98" spans="1:25" ht="14.25">
      <c r="A98" s="1166"/>
      <c r="B98" s="1265" t="s">
        <v>500</v>
      </c>
      <c r="C98" s="1200"/>
      <c r="D98" s="1200"/>
      <c r="E98" s="1200"/>
      <c r="F98" s="1200"/>
      <c r="G98" s="1200"/>
      <c r="H98" s="1200"/>
      <c r="I98" s="1200"/>
      <c r="J98" s="1200"/>
      <c r="K98" s="1201"/>
      <c r="L98" s="828"/>
      <c r="M98" s="728"/>
      <c r="N98" s="728"/>
      <c r="O98" s="728"/>
      <c r="P98" s="728"/>
      <c r="Q98" s="728"/>
      <c r="R98" s="728"/>
      <c r="S98" s="728"/>
      <c r="T98" s="728"/>
      <c r="U98" s="728"/>
      <c r="V98" s="728"/>
      <c r="W98" s="728"/>
      <c r="X98" s="728"/>
      <c r="Y98" s="728"/>
    </row>
    <row r="99" spans="1:25" ht="14.25">
      <c r="A99" s="1166"/>
      <c r="B99" s="1202"/>
      <c r="C99" s="1203"/>
      <c r="D99" s="1203"/>
      <c r="E99" s="1203"/>
      <c r="F99" s="1203"/>
      <c r="G99" s="1203"/>
      <c r="H99" s="1203"/>
      <c r="I99" s="1203"/>
      <c r="J99" s="1203"/>
      <c r="K99" s="1204"/>
      <c r="L99" s="828"/>
      <c r="M99" s="728"/>
      <c r="N99" s="728"/>
      <c r="O99" s="728"/>
      <c r="P99" s="728"/>
      <c r="Q99" s="728"/>
      <c r="R99" s="728"/>
      <c r="S99" s="728"/>
      <c r="T99" s="728"/>
      <c r="U99" s="728"/>
      <c r="V99" s="728"/>
      <c r="W99" s="728"/>
      <c r="X99" s="728"/>
      <c r="Y99" s="728"/>
    </row>
    <row r="100" spans="1:25" ht="14.25">
      <c r="A100" s="1166"/>
      <c r="B100" s="1202"/>
      <c r="C100" s="1203"/>
      <c r="D100" s="1203"/>
      <c r="E100" s="1203"/>
      <c r="F100" s="1203"/>
      <c r="G100" s="1203"/>
      <c r="H100" s="1203"/>
      <c r="I100" s="1203"/>
      <c r="J100" s="1203"/>
      <c r="K100" s="1204"/>
      <c r="L100" s="828"/>
      <c r="M100" s="728"/>
      <c r="N100" s="728"/>
      <c r="O100" s="728"/>
      <c r="P100" s="728"/>
      <c r="Q100" s="728"/>
      <c r="R100" s="728"/>
      <c r="S100" s="728"/>
      <c r="T100" s="728"/>
      <c r="U100" s="728"/>
      <c r="V100" s="728"/>
      <c r="W100" s="728"/>
      <c r="X100" s="728"/>
      <c r="Y100" s="728"/>
    </row>
    <row r="101" spans="1:25" ht="14.25">
      <c r="A101" s="1166"/>
      <c r="B101" s="1202"/>
      <c r="C101" s="1203"/>
      <c r="D101" s="1203"/>
      <c r="E101" s="1203"/>
      <c r="F101" s="1203"/>
      <c r="G101" s="1203"/>
      <c r="H101" s="1203"/>
      <c r="I101" s="1203"/>
      <c r="J101" s="1203"/>
      <c r="K101" s="1204"/>
      <c r="L101" s="828"/>
      <c r="M101" s="728"/>
      <c r="N101" s="728"/>
      <c r="O101" s="728"/>
      <c r="P101" s="728"/>
      <c r="Q101" s="728"/>
      <c r="R101" s="728"/>
      <c r="S101" s="728"/>
      <c r="T101" s="728"/>
      <c r="U101" s="728"/>
      <c r="V101" s="728"/>
      <c r="W101" s="728"/>
      <c r="X101" s="728"/>
      <c r="Y101" s="728"/>
    </row>
    <row r="102" spans="1:25" ht="14.25">
      <c r="A102" s="1166"/>
      <c r="B102" s="1202"/>
      <c r="C102" s="1203"/>
      <c r="D102" s="1203"/>
      <c r="E102" s="1203"/>
      <c r="F102" s="1203"/>
      <c r="G102" s="1203"/>
      <c r="H102" s="1203"/>
      <c r="I102" s="1203"/>
      <c r="J102" s="1203"/>
      <c r="K102" s="1204"/>
      <c r="L102" s="828"/>
      <c r="M102" s="728"/>
      <c r="N102" s="728"/>
      <c r="O102" s="728"/>
      <c r="P102" s="728"/>
      <c r="Q102" s="728"/>
      <c r="R102" s="728"/>
      <c r="S102" s="728"/>
      <c r="T102" s="728"/>
      <c r="U102" s="728"/>
      <c r="V102" s="728"/>
      <c r="W102" s="728"/>
      <c r="X102" s="728"/>
      <c r="Y102" s="728"/>
    </row>
    <row r="103" spans="1:25" ht="14.25">
      <c r="A103" s="1166"/>
      <c r="B103" s="1202"/>
      <c r="C103" s="1203"/>
      <c r="D103" s="1203"/>
      <c r="E103" s="1203"/>
      <c r="F103" s="1203"/>
      <c r="G103" s="1203"/>
      <c r="H103" s="1203"/>
      <c r="I103" s="1203"/>
      <c r="J103" s="1203"/>
      <c r="K103" s="1204"/>
      <c r="L103" s="828"/>
      <c r="M103" s="728"/>
      <c r="N103" s="728"/>
      <c r="O103" s="728"/>
      <c r="P103" s="728"/>
      <c r="Q103" s="728"/>
      <c r="R103" s="728"/>
      <c r="S103" s="728"/>
      <c r="T103" s="728"/>
      <c r="U103" s="728"/>
      <c r="V103" s="728"/>
      <c r="W103" s="728"/>
      <c r="X103" s="728"/>
      <c r="Y103" s="728"/>
    </row>
    <row r="104" spans="1:25" ht="14.25">
      <c r="A104" s="1166"/>
      <c r="B104" s="1202"/>
      <c r="C104" s="1203"/>
      <c r="D104" s="1203"/>
      <c r="E104" s="1203"/>
      <c r="F104" s="1203"/>
      <c r="G104" s="1203"/>
      <c r="H104" s="1203"/>
      <c r="I104" s="1203"/>
      <c r="J104" s="1203"/>
      <c r="K104" s="1204"/>
      <c r="L104" s="828"/>
      <c r="M104" s="728"/>
      <c r="N104" s="728"/>
      <c r="O104" s="728"/>
      <c r="P104" s="728"/>
      <c r="Q104" s="728"/>
      <c r="R104" s="728"/>
      <c r="S104" s="728"/>
      <c r="T104" s="728"/>
      <c r="U104" s="728"/>
      <c r="V104" s="728"/>
      <c r="W104" s="728"/>
      <c r="X104" s="728"/>
      <c r="Y104" s="728"/>
    </row>
    <row r="105" spans="1:25" ht="14.25">
      <c r="A105" s="1166"/>
      <c r="B105" s="1202"/>
      <c r="C105" s="1203"/>
      <c r="D105" s="1203"/>
      <c r="E105" s="1203"/>
      <c r="F105" s="1203"/>
      <c r="G105" s="1203"/>
      <c r="H105" s="1203"/>
      <c r="I105" s="1203"/>
      <c r="J105" s="1203"/>
      <c r="K105" s="1204"/>
      <c r="L105" s="828"/>
      <c r="M105" s="728"/>
      <c r="N105" s="728"/>
      <c r="O105" s="728"/>
      <c r="P105" s="728"/>
      <c r="Q105" s="728"/>
      <c r="R105" s="728"/>
      <c r="S105" s="728"/>
      <c r="T105" s="728"/>
      <c r="U105" s="728"/>
      <c r="V105" s="728"/>
      <c r="W105" s="728"/>
      <c r="X105" s="728"/>
      <c r="Y105" s="728"/>
    </row>
    <row r="106" spans="1:25" ht="14.25">
      <c r="A106" s="1166"/>
      <c r="B106" s="1202"/>
      <c r="C106" s="1203"/>
      <c r="D106" s="1203"/>
      <c r="E106" s="1203"/>
      <c r="F106" s="1203"/>
      <c r="G106" s="1203"/>
      <c r="H106" s="1203"/>
      <c r="I106" s="1203"/>
      <c r="J106" s="1203"/>
      <c r="K106" s="1204"/>
      <c r="L106" s="828"/>
      <c r="M106" s="728"/>
      <c r="N106" s="728"/>
      <c r="O106" s="728"/>
      <c r="P106" s="728"/>
      <c r="Q106" s="728"/>
      <c r="R106" s="728"/>
      <c r="S106" s="728"/>
      <c r="T106" s="728"/>
      <c r="U106" s="728"/>
      <c r="V106" s="728"/>
      <c r="W106" s="728"/>
      <c r="X106" s="728"/>
      <c r="Y106" s="728"/>
    </row>
    <row r="107" spans="1:25" ht="14.25">
      <c r="A107" s="1166"/>
      <c r="B107" s="1202"/>
      <c r="C107" s="1203"/>
      <c r="D107" s="1203"/>
      <c r="E107" s="1203"/>
      <c r="F107" s="1203"/>
      <c r="G107" s="1203"/>
      <c r="H107" s="1203"/>
      <c r="I107" s="1203"/>
      <c r="J107" s="1203"/>
      <c r="K107" s="1204"/>
      <c r="L107" s="828"/>
      <c r="M107" s="728"/>
      <c r="N107" s="728"/>
      <c r="O107" s="728"/>
      <c r="P107" s="728"/>
      <c r="Q107" s="728"/>
      <c r="R107" s="728"/>
      <c r="S107" s="728"/>
      <c r="T107" s="728"/>
      <c r="U107" s="728"/>
      <c r="V107" s="728"/>
      <c r="W107" s="728"/>
      <c r="X107" s="728"/>
      <c r="Y107" s="728"/>
    </row>
    <row r="108" spans="1:25" ht="14.25">
      <c r="A108" s="1166"/>
      <c r="B108" s="1202"/>
      <c r="C108" s="1203"/>
      <c r="D108" s="1203"/>
      <c r="E108" s="1203"/>
      <c r="F108" s="1203"/>
      <c r="G108" s="1203"/>
      <c r="H108" s="1203"/>
      <c r="I108" s="1203"/>
      <c r="J108" s="1203"/>
      <c r="K108" s="1204"/>
      <c r="L108" s="828"/>
      <c r="M108" s="728"/>
      <c r="N108" s="728"/>
      <c r="O108" s="728"/>
      <c r="P108" s="728"/>
      <c r="Q108" s="728"/>
      <c r="R108" s="728"/>
      <c r="S108" s="728"/>
      <c r="T108" s="728"/>
      <c r="U108" s="728"/>
      <c r="V108" s="728"/>
      <c r="W108" s="728"/>
      <c r="X108" s="728"/>
      <c r="Y108" s="728"/>
    </row>
    <row r="109" spans="1:25" ht="14.25">
      <c r="A109" s="1166"/>
      <c r="B109" s="1202"/>
      <c r="C109" s="1203"/>
      <c r="D109" s="1203"/>
      <c r="E109" s="1203"/>
      <c r="F109" s="1203"/>
      <c r="G109" s="1203"/>
      <c r="H109" s="1203"/>
      <c r="I109" s="1203"/>
      <c r="J109" s="1203"/>
      <c r="K109" s="1204"/>
      <c r="L109" s="828"/>
      <c r="M109" s="728"/>
      <c r="N109" s="728"/>
      <c r="O109" s="728"/>
      <c r="P109" s="728"/>
      <c r="Q109" s="728"/>
      <c r="R109" s="728"/>
      <c r="S109" s="728"/>
      <c r="T109" s="728"/>
      <c r="U109" s="728"/>
      <c r="V109" s="728"/>
      <c r="W109" s="728"/>
      <c r="X109" s="728"/>
      <c r="Y109" s="728"/>
    </row>
    <row r="110" spans="1:25" ht="14.25">
      <c r="A110" s="1166"/>
      <c r="B110" s="1202"/>
      <c r="C110" s="1203"/>
      <c r="D110" s="1203"/>
      <c r="E110" s="1203"/>
      <c r="F110" s="1203"/>
      <c r="G110" s="1203"/>
      <c r="H110" s="1203"/>
      <c r="I110" s="1203"/>
      <c r="J110" s="1203"/>
      <c r="K110" s="1204"/>
      <c r="L110" s="828"/>
      <c r="M110" s="728"/>
      <c r="N110" s="728"/>
      <c r="O110" s="728"/>
      <c r="P110" s="728"/>
      <c r="Q110" s="728"/>
      <c r="R110" s="728"/>
      <c r="S110" s="728"/>
      <c r="T110" s="728"/>
      <c r="U110" s="728"/>
      <c r="V110" s="728"/>
      <c r="W110" s="728"/>
      <c r="X110" s="728"/>
      <c r="Y110" s="728"/>
    </row>
    <row r="111" spans="1:25" ht="14.25">
      <c r="A111" s="1166"/>
      <c r="B111" s="1202"/>
      <c r="C111" s="1203"/>
      <c r="D111" s="1203"/>
      <c r="E111" s="1203"/>
      <c r="F111" s="1203"/>
      <c r="G111" s="1203"/>
      <c r="H111" s="1203"/>
      <c r="I111" s="1203"/>
      <c r="J111" s="1203"/>
      <c r="K111" s="1204"/>
      <c r="L111" s="828"/>
      <c r="M111" s="728"/>
      <c r="N111" s="728"/>
      <c r="O111" s="728"/>
      <c r="P111" s="728"/>
      <c r="Q111" s="728"/>
      <c r="R111" s="728"/>
      <c r="S111" s="728"/>
      <c r="T111" s="728"/>
      <c r="U111" s="728"/>
      <c r="V111" s="728"/>
      <c r="W111" s="728"/>
      <c r="X111" s="728"/>
      <c r="Y111" s="728"/>
    </row>
    <row r="112" spans="1:25" ht="14.25">
      <c r="A112" s="1166"/>
      <c r="B112" s="1202"/>
      <c r="C112" s="1203"/>
      <c r="D112" s="1203"/>
      <c r="E112" s="1203"/>
      <c r="F112" s="1203"/>
      <c r="G112" s="1203"/>
      <c r="H112" s="1203"/>
      <c r="I112" s="1203"/>
      <c r="J112" s="1203"/>
      <c r="K112" s="1204"/>
      <c r="L112" s="828"/>
      <c r="M112" s="728"/>
      <c r="N112" s="728"/>
      <c r="O112" s="728"/>
      <c r="P112" s="728"/>
      <c r="Q112" s="728"/>
      <c r="R112" s="728"/>
      <c r="S112" s="728"/>
      <c r="T112" s="728"/>
      <c r="U112" s="728"/>
      <c r="V112" s="728"/>
      <c r="W112" s="728"/>
      <c r="X112" s="728"/>
      <c r="Y112" s="728"/>
    </row>
    <row r="113" spans="1:25" ht="14.25">
      <c r="A113" s="1166"/>
      <c r="B113" s="1202"/>
      <c r="C113" s="1203"/>
      <c r="D113" s="1203"/>
      <c r="E113" s="1203"/>
      <c r="F113" s="1203"/>
      <c r="G113" s="1203"/>
      <c r="H113" s="1203"/>
      <c r="I113" s="1203"/>
      <c r="J113" s="1203"/>
      <c r="K113" s="1204"/>
      <c r="L113" s="828"/>
      <c r="M113" s="728"/>
      <c r="N113" s="728"/>
      <c r="O113" s="728"/>
      <c r="P113" s="728"/>
      <c r="Q113" s="728"/>
      <c r="R113" s="728"/>
      <c r="S113" s="728"/>
      <c r="T113" s="728"/>
      <c r="U113" s="728"/>
      <c r="V113" s="728"/>
      <c r="W113" s="728"/>
      <c r="X113" s="728"/>
      <c r="Y113" s="728"/>
    </row>
    <row r="114" spans="1:25" thickBot="1">
      <c r="A114" s="1166"/>
      <c r="B114" s="1205"/>
      <c r="C114" s="1206"/>
      <c r="D114" s="1206"/>
      <c r="E114" s="1206"/>
      <c r="F114" s="1206"/>
      <c r="G114" s="1206"/>
      <c r="H114" s="1206"/>
      <c r="I114" s="1206"/>
      <c r="J114" s="1206"/>
      <c r="K114" s="1207"/>
      <c r="L114" s="828"/>
      <c r="M114" s="728"/>
      <c r="N114" s="728"/>
      <c r="O114" s="728"/>
      <c r="P114" s="728"/>
      <c r="Q114" s="728"/>
      <c r="R114" s="728"/>
      <c r="S114" s="728"/>
      <c r="T114" s="728"/>
      <c r="U114" s="728"/>
      <c r="V114" s="728"/>
      <c r="W114" s="728"/>
      <c r="X114" s="728"/>
      <c r="Y114" s="728"/>
    </row>
    <row r="115" spans="1:25" ht="14.25">
      <c r="A115" s="1166"/>
      <c r="B115" s="1162" t="s">
        <v>82</v>
      </c>
      <c r="C115" s="1175"/>
      <c r="D115" s="1175"/>
      <c r="E115" s="1175"/>
      <c r="F115" s="1175"/>
      <c r="G115" s="1175"/>
      <c r="H115" s="1175"/>
      <c r="I115" s="1175"/>
      <c r="J115" s="1175"/>
      <c r="K115" s="1208"/>
      <c r="L115" s="828"/>
      <c r="M115" s="728"/>
      <c r="N115" s="728"/>
      <c r="O115" s="728"/>
      <c r="P115" s="728"/>
      <c r="Q115" s="728"/>
      <c r="R115" s="728"/>
      <c r="S115" s="728"/>
      <c r="T115" s="728"/>
      <c r="U115" s="728"/>
      <c r="V115" s="728"/>
      <c r="W115" s="728"/>
      <c r="X115" s="728"/>
      <c r="Y115" s="728"/>
    </row>
    <row r="116" spans="1:25" thickBot="1">
      <c r="A116" s="1166"/>
      <c r="B116" s="1211"/>
      <c r="C116" s="1212"/>
      <c r="D116" s="1212"/>
      <c r="E116" s="1212"/>
      <c r="F116" s="1212"/>
      <c r="G116" s="1212"/>
      <c r="H116" s="1212"/>
      <c r="I116" s="1212"/>
      <c r="J116" s="1212"/>
      <c r="K116" s="1213"/>
      <c r="L116" s="828"/>
      <c r="M116" s="728"/>
      <c r="N116" s="728"/>
      <c r="O116" s="728"/>
      <c r="P116" s="728"/>
      <c r="Q116" s="728"/>
      <c r="R116" s="728"/>
      <c r="S116" s="728"/>
      <c r="T116" s="728"/>
      <c r="U116" s="728"/>
      <c r="V116" s="728"/>
      <c r="W116" s="728"/>
      <c r="X116" s="728"/>
      <c r="Y116" s="728"/>
    </row>
    <row r="117" spans="1:25" ht="14.25">
      <c r="A117" s="1166"/>
      <c r="B117" s="824" t="s">
        <v>62</v>
      </c>
      <c r="C117" s="1163" t="s">
        <v>706</v>
      </c>
      <c r="D117" s="1175"/>
      <c r="E117" s="1175"/>
      <c r="F117" s="1175"/>
      <c r="G117" s="1175"/>
      <c r="H117" s="1175"/>
      <c r="I117" s="1175"/>
      <c r="J117" s="1175"/>
      <c r="K117" s="1208"/>
      <c r="L117" s="828"/>
      <c r="M117" s="728"/>
      <c r="N117" s="728"/>
      <c r="O117" s="728"/>
      <c r="P117" s="728"/>
      <c r="Q117" s="728"/>
      <c r="R117" s="728"/>
      <c r="S117" s="728"/>
      <c r="T117" s="728"/>
      <c r="U117" s="728"/>
      <c r="V117" s="728"/>
      <c r="W117" s="728"/>
      <c r="X117" s="728"/>
      <c r="Y117" s="728"/>
    </row>
    <row r="118" spans="1:25" ht="14.25">
      <c r="A118" s="1166"/>
      <c r="B118" s="1214"/>
      <c r="C118" s="1215"/>
      <c r="D118" s="1168"/>
      <c r="E118" s="1168"/>
      <c r="F118" s="1168"/>
      <c r="G118" s="1168"/>
      <c r="H118" s="1168"/>
      <c r="I118" s="1168"/>
      <c r="J118" s="1168"/>
      <c r="K118" s="1210"/>
      <c r="L118" s="828"/>
      <c r="M118" s="728"/>
      <c r="N118" s="728"/>
      <c r="O118" s="728"/>
      <c r="P118" s="728"/>
      <c r="Q118" s="728"/>
      <c r="R118" s="728"/>
      <c r="S118" s="728"/>
      <c r="T118" s="728"/>
      <c r="U118" s="728"/>
      <c r="V118" s="728"/>
      <c r="W118" s="728"/>
      <c r="X118" s="728"/>
      <c r="Y118" s="728"/>
    </row>
    <row r="119" spans="1:25" ht="14.25">
      <c r="A119" s="1166"/>
      <c r="B119" s="1214"/>
      <c r="C119" s="1215"/>
      <c r="D119" s="1168"/>
      <c r="E119" s="1168"/>
      <c r="F119" s="1168"/>
      <c r="G119" s="1168"/>
      <c r="H119" s="1168"/>
      <c r="I119" s="1168"/>
      <c r="J119" s="1168"/>
      <c r="K119" s="1210"/>
      <c r="L119" s="828"/>
      <c r="M119" s="728"/>
      <c r="N119" s="728"/>
      <c r="O119" s="728"/>
      <c r="P119" s="728"/>
      <c r="Q119" s="728"/>
      <c r="R119" s="728"/>
      <c r="S119" s="728"/>
      <c r="T119" s="728"/>
      <c r="U119" s="728"/>
      <c r="V119" s="728"/>
      <c r="W119" s="728"/>
      <c r="X119" s="728"/>
      <c r="Y119" s="728"/>
    </row>
    <row r="120" spans="1:25" ht="14.25">
      <c r="A120" s="1166"/>
      <c r="B120" s="1214"/>
      <c r="C120" s="1215"/>
      <c r="D120" s="1168"/>
      <c r="E120" s="1168"/>
      <c r="F120" s="1168"/>
      <c r="G120" s="1168"/>
      <c r="H120" s="1168"/>
      <c r="I120" s="1168"/>
      <c r="J120" s="1168"/>
      <c r="K120" s="1210"/>
      <c r="L120" s="828"/>
      <c r="M120" s="728"/>
      <c r="N120" s="728"/>
      <c r="O120" s="728"/>
      <c r="P120" s="728"/>
      <c r="Q120" s="728"/>
      <c r="R120" s="728"/>
      <c r="S120" s="728"/>
      <c r="T120" s="728"/>
      <c r="U120" s="728"/>
      <c r="V120" s="728"/>
      <c r="W120" s="728"/>
      <c r="X120" s="728"/>
      <c r="Y120" s="728"/>
    </row>
    <row r="121" spans="1:25" ht="14.25">
      <c r="A121" s="1166"/>
      <c r="B121" s="1214"/>
      <c r="C121" s="1215"/>
      <c r="D121" s="1168"/>
      <c r="E121" s="1168"/>
      <c r="F121" s="1168"/>
      <c r="G121" s="1168"/>
      <c r="H121" s="1168"/>
      <c r="I121" s="1168"/>
      <c r="J121" s="1168"/>
      <c r="K121" s="1210"/>
      <c r="L121" s="828"/>
      <c r="M121" s="728"/>
      <c r="N121" s="728"/>
      <c r="O121" s="728"/>
      <c r="P121" s="728"/>
      <c r="Q121" s="728"/>
      <c r="R121" s="728"/>
      <c r="S121" s="728"/>
      <c r="T121" s="728"/>
      <c r="U121" s="728"/>
      <c r="V121" s="728"/>
      <c r="W121" s="728"/>
      <c r="X121" s="728"/>
      <c r="Y121" s="728"/>
    </row>
    <row r="122" spans="1:25" ht="14.25" hidden="1">
      <c r="A122" s="1166"/>
      <c r="B122" s="1214"/>
      <c r="C122" s="1215"/>
      <c r="D122" s="1168"/>
      <c r="E122" s="1168"/>
      <c r="F122" s="1168"/>
      <c r="G122" s="1168"/>
      <c r="H122" s="1168"/>
      <c r="I122" s="1168"/>
      <c r="J122" s="1168"/>
      <c r="K122" s="1210"/>
      <c r="L122" s="828"/>
      <c r="M122" s="728"/>
      <c r="N122" s="728"/>
      <c r="O122" s="728"/>
      <c r="P122" s="728"/>
      <c r="Q122" s="728"/>
      <c r="R122" s="728"/>
      <c r="S122" s="728"/>
      <c r="T122" s="728"/>
      <c r="U122" s="728"/>
      <c r="V122" s="728"/>
      <c r="W122" s="728"/>
      <c r="X122" s="728"/>
      <c r="Y122" s="728"/>
    </row>
    <row r="123" spans="1:25" ht="14.25" hidden="1">
      <c r="A123" s="1166"/>
      <c r="B123" s="1214"/>
      <c r="C123" s="1215"/>
      <c r="D123" s="1168"/>
      <c r="E123" s="1168"/>
      <c r="F123" s="1168"/>
      <c r="G123" s="1168"/>
      <c r="H123" s="1168"/>
      <c r="I123" s="1168"/>
      <c r="J123" s="1168"/>
      <c r="K123" s="1210"/>
      <c r="L123" s="828"/>
      <c r="M123" s="728"/>
      <c r="N123" s="728"/>
      <c r="O123" s="728"/>
      <c r="P123" s="728"/>
      <c r="Q123" s="728"/>
      <c r="R123" s="728"/>
      <c r="S123" s="728"/>
      <c r="T123" s="728"/>
      <c r="U123" s="728"/>
      <c r="V123" s="728"/>
      <c r="W123" s="728"/>
      <c r="X123" s="728"/>
      <c r="Y123" s="728"/>
    </row>
    <row r="124" spans="1:25" ht="14.25" hidden="1">
      <c r="A124" s="1166"/>
      <c r="B124" s="1214"/>
      <c r="C124" s="1215"/>
      <c r="D124" s="1168"/>
      <c r="E124" s="1168"/>
      <c r="F124" s="1168"/>
      <c r="G124" s="1168"/>
      <c r="H124" s="1168"/>
      <c r="I124" s="1168"/>
      <c r="J124" s="1168"/>
      <c r="K124" s="1210"/>
      <c r="L124" s="828"/>
      <c r="M124" s="728"/>
      <c r="N124" s="728"/>
      <c r="O124" s="728"/>
      <c r="P124" s="728"/>
      <c r="Q124" s="728"/>
      <c r="R124" s="728"/>
      <c r="S124" s="728"/>
      <c r="T124" s="728"/>
      <c r="U124" s="728"/>
      <c r="V124" s="728"/>
      <c r="W124" s="728"/>
      <c r="X124" s="728"/>
      <c r="Y124" s="728"/>
    </row>
    <row r="125" spans="1:25" ht="14.25" hidden="1">
      <c r="A125" s="1166"/>
      <c r="B125" s="1214"/>
      <c r="C125" s="1215"/>
      <c r="D125" s="1168"/>
      <c r="E125" s="1168"/>
      <c r="F125" s="1168"/>
      <c r="G125" s="1168"/>
      <c r="H125" s="1168"/>
      <c r="I125" s="1168"/>
      <c r="J125" s="1168"/>
      <c r="K125" s="1210"/>
      <c r="L125" s="828"/>
      <c r="M125" s="728"/>
      <c r="N125" s="728"/>
      <c r="O125" s="728"/>
      <c r="P125" s="728"/>
      <c r="Q125" s="728"/>
      <c r="R125" s="728"/>
      <c r="S125" s="728"/>
      <c r="T125" s="728"/>
      <c r="U125" s="728"/>
      <c r="V125" s="728"/>
      <c r="W125" s="728"/>
      <c r="X125" s="728"/>
      <c r="Y125" s="728"/>
    </row>
    <row r="126" spans="1:25" ht="14.25" hidden="1">
      <c r="A126" s="1166"/>
      <c r="B126" s="1214"/>
      <c r="C126" s="1215"/>
      <c r="D126" s="1168"/>
      <c r="E126" s="1168"/>
      <c r="F126" s="1168"/>
      <c r="G126" s="1168"/>
      <c r="H126" s="1168"/>
      <c r="I126" s="1168"/>
      <c r="J126" s="1168"/>
      <c r="K126" s="1210"/>
      <c r="L126" s="828"/>
      <c r="M126" s="728"/>
      <c r="N126" s="728"/>
      <c r="O126" s="728"/>
      <c r="P126" s="728"/>
      <c r="Q126" s="728"/>
      <c r="R126" s="728"/>
      <c r="S126" s="728"/>
      <c r="T126" s="728"/>
      <c r="U126" s="728"/>
      <c r="V126" s="728"/>
      <c r="W126" s="728"/>
      <c r="X126" s="728"/>
      <c r="Y126" s="728"/>
    </row>
    <row r="127" spans="1:25" ht="14.25" hidden="1">
      <c r="A127" s="1166"/>
      <c r="B127" s="1214"/>
      <c r="C127" s="1215"/>
      <c r="D127" s="1168"/>
      <c r="E127" s="1168"/>
      <c r="F127" s="1168"/>
      <c r="G127" s="1168"/>
      <c r="H127" s="1168"/>
      <c r="I127" s="1168"/>
      <c r="J127" s="1168"/>
      <c r="K127" s="1210"/>
      <c r="L127" s="828"/>
      <c r="M127" s="728"/>
      <c r="N127" s="728"/>
      <c r="O127" s="728"/>
      <c r="P127" s="728"/>
      <c r="Q127" s="728"/>
      <c r="R127" s="728"/>
      <c r="S127" s="728"/>
      <c r="T127" s="728"/>
      <c r="U127" s="728"/>
      <c r="V127" s="728"/>
      <c r="W127" s="728"/>
      <c r="X127" s="728"/>
      <c r="Y127" s="728"/>
    </row>
    <row r="128" spans="1:25" thickBot="1">
      <c r="A128" s="1166"/>
      <c r="B128" s="1216"/>
      <c r="C128" s="1217"/>
      <c r="D128" s="1212"/>
      <c r="E128" s="1212"/>
      <c r="F128" s="1212"/>
      <c r="G128" s="1212"/>
      <c r="H128" s="1212"/>
      <c r="I128" s="1212"/>
      <c r="J128" s="1212"/>
      <c r="K128" s="1213"/>
      <c r="L128" s="828"/>
      <c r="M128" s="728"/>
      <c r="N128" s="728"/>
      <c r="O128" s="728"/>
      <c r="P128" s="728"/>
      <c r="Q128" s="728"/>
      <c r="R128" s="728"/>
      <c r="S128" s="728"/>
      <c r="T128" s="728"/>
      <c r="U128" s="728"/>
      <c r="V128" s="728"/>
      <c r="W128" s="728"/>
      <c r="X128" s="728"/>
      <c r="Y128" s="728"/>
    </row>
    <row r="129" spans="1:25" ht="14.25">
      <c r="A129" s="1166"/>
      <c r="B129" s="828"/>
      <c r="C129" s="828"/>
      <c r="D129" s="828"/>
      <c r="E129" s="828"/>
      <c r="F129" s="828"/>
      <c r="G129" s="828"/>
      <c r="H129" s="828"/>
      <c r="I129" s="828"/>
      <c r="J129" s="828"/>
      <c r="K129" s="828"/>
      <c r="L129" s="828"/>
      <c r="M129" s="728"/>
      <c r="N129" s="728"/>
      <c r="O129" s="728"/>
      <c r="P129" s="728"/>
      <c r="Q129" s="728"/>
      <c r="R129" s="728"/>
      <c r="S129" s="728"/>
      <c r="T129" s="728"/>
      <c r="U129" s="728"/>
      <c r="V129" s="728"/>
      <c r="W129" s="728"/>
      <c r="X129" s="728"/>
      <c r="Y129" s="728"/>
    </row>
    <row r="130" spans="1:25" ht="12.75" hidden="1" customHeight="1">
      <c r="B130" s="728"/>
      <c r="C130" s="728"/>
      <c r="D130" s="728"/>
      <c r="E130" s="728"/>
      <c r="F130" s="728"/>
      <c r="G130" s="728"/>
      <c r="H130" s="728"/>
      <c r="I130" s="728"/>
      <c r="J130" s="728"/>
      <c r="K130" s="728"/>
      <c r="L130" s="728"/>
      <c r="M130" s="728"/>
      <c r="N130" s="728"/>
      <c r="O130" s="728"/>
      <c r="P130" s="728"/>
      <c r="Q130" s="728"/>
      <c r="R130" s="728"/>
      <c r="S130" s="728"/>
      <c r="T130" s="728"/>
      <c r="U130" s="728"/>
      <c r="V130" s="728"/>
      <c r="W130" s="728"/>
      <c r="X130" s="728"/>
      <c r="Y130" s="728"/>
    </row>
    <row r="131" spans="1:25" ht="12.75" hidden="1" customHeight="1">
      <c r="B131" s="728"/>
      <c r="C131" s="728"/>
      <c r="D131" s="728"/>
      <c r="E131" s="728"/>
      <c r="F131" s="728"/>
      <c r="G131" s="728"/>
      <c r="H131" s="728"/>
      <c r="I131" s="728"/>
      <c r="J131" s="728"/>
      <c r="K131" s="728"/>
      <c r="L131" s="728"/>
      <c r="M131" s="728"/>
      <c r="N131" s="728"/>
      <c r="O131" s="728"/>
      <c r="P131" s="728"/>
      <c r="Q131" s="728"/>
      <c r="R131" s="728"/>
      <c r="S131" s="728"/>
      <c r="T131" s="728"/>
      <c r="U131" s="728"/>
      <c r="V131" s="728"/>
      <c r="W131" s="728"/>
      <c r="X131" s="728"/>
      <c r="Y131" s="728"/>
    </row>
    <row r="132" spans="1:25" ht="12.75" hidden="1" customHeight="1">
      <c r="B132" s="728"/>
      <c r="C132" s="728"/>
      <c r="D132" s="728"/>
      <c r="E132" s="728"/>
      <c r="F132" s="728"/>
      <c r="G132" s="728"/>
      <c r="H132" s="728"/>
      <c r="I132" s="728"/>
      <c r="J132" s="728"/>
      <c r="K132" s="728"/>
      <c r="L132" s="728"/>
      <c r="M132" s="728"/>
      <c r="N132" s="728"/>
      <c r="O132" s="728"/>
      <c r="P132" s="728"/>
      <c r="Q132" s="728"/>
      <c r="R132" s="728"/>
      <c r="S132" s="728"/>
      <c r="T132" s="728"/>
      <c r="U132" s="728"/>
      <c r="V132" s="728"/>
      <c r="W132" s="728"/>
      <c r="X132" s="728"/>
      <c r="Y132" s="728"/>
    </row>
    <row r="133" spans="1:25" ht="12.75" hidden="1" customHeight="1">
      <c r="B133" s="728"/>
      <c r="C133" s="728"/>
      <c r="D133" s="728"/>
      <c r="E133" s="728"/>
      <c r="F133" s="728"/>
      <c r="G133" s="728"/>
      <c r="H133" s="728"/>
      <c r="I133" s="728"/>
      <c r="J133" s="728"/>
      <c r="K133" s="728"/>
      <c r="L133" s="728"/>
      <c r="M133" s="728"/>
      <c r="N133" s="728"/>
      <c r="O133" s="728"/>
      <c r="P133" s="728"/>
      <c r="Q133" s="728"/>
      <c r="R133" s="728"/>
      <c r="S133" s="728"/>
      <c r="T133" s="728"/>
      <c r="U133" s="728"/>
      <c r="V133" s="728"/>
      <c r="W133" s="728"/>
      <c r="X133" s="728"/>
      <c r="Y133" s="728"/>
    </row>
    <row r="134" spans="1:25" ht="12.75" hidden="1" customHeight="1">
      <c r="B134" s="728"/>
      <c r="C134" s="728"/>
      <c r="D134" s="728"/>
      <c r="E134" s="728"/>
      <c r="F134" s="728"/>
      <c r="G134" s="728"/>
      <c r="H134" s="728"/>
      <c r="I134" s="728"/>
      <c r="J134" s="728"/>
      <c r="K134" s="728"/>
      <c r="L134" s="728"/>
      <c r="M134" s="728"/>
      <c r="N134" s="728"/>
      <c r="O134" s="728"/>
      <c r="P134" s="728"/>
      <c r="Q134" s="728"/>
      <c r="R134" s="728"/>
      <c r="S134" s="728"/>
      <c r="T134" s="728"/>
      <c r="U134" s="728"/>
      <c r="V134" s="728"/>
      <c r="W134" s="728"/>
      <c r="X134" s="728"/>
      <c r="Y134" s="728"/>
    </row>
    <row r="135" spans="1:25" ht="12.75" hidden="1" customHeight="1">
      <c r="B135" s="728"/>
      <c r="C135" s="728"/>
      <c r="D135" s="728"/>
      <c r="E135" s="728"/>
      <c r="F135" s="728"/>
      <c r="G135" s="728"/>
      <c r="H135" s="728"/>
      <c r="I135" s="728"/>
      <c r="J135" s="728"/>
      <c r="K135" s="728"/>
      <c r="L135" s="728"/>
      <c r="M135" s="728"/>
      <c r="N135" s="728"/>
      <c r="O135" s="728"/>
      <c r="P135" s="728"/>
      <c r="Q135" s="728"/>
      <c r="R135" s="728"/>
      <c r="S135" s="728"/>
      <c r="T135" s="728"/>
      <c r="U135" s="728"/>
      <c r="V135" s="728"/>
      <c r="W135" s="728"/>
      <c r="X135" s="728"/>
      <c r="Y135" s="728"/>
    </row>
    <row r="136" spans="1:25" ht="12.75" hidden="1" customHeight="1">
      <c r="B136" s="728"/>
      <c r="C136" s="728"/>
      <c r="D136" s="728"/>
      <c r="E136" s="728"/>
      <c r="F136" s="728"/>
      <c r="G136" s="728"/>
      <c r="H136" s="728"/>
      <c r="I136" s="728"/>
      <c r="J136" s="728"/>
      <c r="K136" s="728"/>
      <c r="L136" s="728"/>
      <c r="M136" s="728"/>
      <c r="N136" s="728"/>
      <c r="O136" s="728"/>
      <c r="P136" s="728"/>
      <c r="Q136" s="728"/>
      <c r="R136" s="728"/>
      <c r="S136" s="728"/>
      <c r="T136" s="728"/>
      <c r="U136" s="728"/>
      <c r="V136" s="728"/>
      <c r="W136" s="728"/>
      <c r="X136" s="728"/>
      <c r="Y136" s="728"/>
    </row>
    <row r="137" spans="1:25" ht="12.75" hidden="1" customHeight="1">
      <c r="B137" s="728"/>
      <c r="C137" s="728"/>
      <c r="D137" s="728"/>
      <c r="E137" s="728"/>
      <c r="F137" s="728"/>
      <c r="G137" s="728"/>
      <c r="H137" s="728"/>
      <c r="I137" s="728"/>
      <c r="J137" s="728"/>
      <c r="K137" s="728"/>
      <c r="L137" s="728"/>
      <c r="M137" s="728"/>
      <c r="N137" s="728"/>
      <c r="O137" s="728"/>
      <c r="P137" s="728"/>
      <c r="Q137" s="728"/>
      <c r="R137" s="728"/>
      <c r="S137" s="728"/>
      <c r="T137" s="728"/>
      <c r="U137" s="728"/>
      <c r="V137" s="728"/>
      <c r="W137" s="728"/>
      <c r="X137" s="728"/>
      <c r="Y137" s="728"/>
    </row>
    <row r="138" spans="1:25" ht="12.75" hidden="1" customHeight="1">
      <c r="B138" s="728"/>
      <c r="C138" s="728"/>
      <c r="D138" s="728"/>
      <c r="E138" s="728"/>
      <c r="F138" s="728"/>
      <c r="G138" s="728"/>
      <c r="H138" s="728"/>
      <c r="I138" s="728"/>
      <c r="J138" s="728"/>
      <c r="K138" s="728"/>
      <c r="L138" s="728"/>
      <c r="M138" s="728"/>
      <c r="N138" s="728"/>
      <c r="O138" s="728"/>
      <c r="P138" s="728"/>
      <c r="Q138" s="728"/>
      <c r="R138" s="728"/>
      <c r="S138" s="728"/>
      <c r="T138" s="728"/>
      <c r="U138" s="728"/>
      <c r="V138" s="728"/>
      <c r="W138" s="728"/>
      <c r="X138" s="728"/>
      <c r="Y138" s="728"/>
    </row>
    <row r="139" spans="1:25" ht="12.75" hidden="1" customHeight="1">
      <c r="B139" s="728"/>
      <c r="C139" s="728"/>
      <c r="D139" s="728"/>
      <c r="E139" s="728"/>
      <c r="F139" s="728"/>
      <c r="G139" s="728"/>
      <c r="H139" s="728"/>
      <c r="I139" s="728"/>
      <c r="J139" s="728"/>
      <c r="K139" s="728"/>
      <c r="L139" s="728"/>
      <c r="M139" s="728"/>
      <c r="N139" s="728"/>
      <c r="O139" s="728"/>
      <c r="P139" s="728"/>
      <c r="Q139" s="728"/>
      <c r="R139" s="728"/>
      <c r="S139" s="728"/>
      <c r="T139" s="728"/>
      <c r="U139" s="728"/>
      <c r="V139" s="728"/>
      <c r="W139" s="728"/>
      <c r="X139" s="728"/>
      <c r="Y139" s="728"/>
    </row>
    <row r="140" spans="1:25" ht="12.75" hidden="1" customHeight="1">
      <c r="B140" s="728"/>
      <c r="C140" s="728"/>
      <c r="D140" s="728"/>
      <c r="E140" s="728"/>
      <c r="F140" s="728"/>
      <c r="G140" s="728"/>
      <c r="H140" s="728"/>
      <c r="I140" s="728"/>
      <c r="J140" s="728"/>
      <c r="K140" s="728"/>
      <c r="L140" s="728"/>
      <c r="M140" s="728"/>
      <c r="N140" s="728"/>
      <c r="O140" s="728"/>
      <c r="P140" s="728"/>
      <c r="Q140" s="728"/>
      <c r="R140" s="728"/>
      <c r="S140" s="728"/>
      <c r="T140" s="728"/>
      <c r="U140" s="728"/>
      <c r="V140" s="728"/>
      <c r="W140" s="728"/>
      <c r="X140" s="728"/>
      <c r="Y140" s="728"/>
    </row>
    <row r="141" spans="1:25" ht="12.75" hidden="1" customHeight="1">
      <c r="B141" s="728"/>
      <c r="C141" s="728"/>
      <c r="D141" s="728"/>
      <c r="E141" s="728"/>
      <c r="F141" s="728"/>
      <c r="G141" s="728"/>
      <c r="H141" s="728"/>
      <c r="I141" s="728"/>
      <c r="J141" s="728"/>
      <c r="K141" s="728"/>
      <c r="L141" s="728"/>
      <c r="M141" s="728"/>
      <c r="N141" s="728"/>
      <c r="O141" s="728"/>
      <c r="P141" s="728"/>
      <c r="Q141" s="728"/>
      <c r="R141" s="728"/>
      <c r="S141" s="728"/>
      <c r="T141" s="728"/>
      <c r="U141" s="728"/>
      <c r="V141" s="728"/>
      <c r="W141" s="728"/>
      <c r="X141" s="728"/>
      <c r="Y141" s="728"/>
    </row>
    <row r="142" spans="1:25" ht="12.75" hidden="1" customHeight="1">
      <c r="B142" s="728"/>
      <c r="C142" s="728"/>
      <c r="D142" s="728"/>
      <c r="E142" s="728"/>
      <c r="F142" s="728"/>
      <c r="G142" s="728"/>
      <c r="H142" s="728"/>
      <c r="I142" s="728"/>
      <c r="J142" s="728"/>
      <c r="K142" s="728"/>
      <c r="L142" s="728"/>
      <c r="M142" s="728"/>
      <c r="N142" s="728"/>
      <c r="O142" s="728"/>
      <c r="P142" s="728"/>
      <c r="Q142" s="728"/>
      <c r="R142" s="728"/>
      <c r="S142" s="728"/>
      <c r="T142" s="728"/>
      <c r="U142" s="728"/>
      <c r="V142" s="728"/>
      <c r="W142" s="728"/>
      <c r="X142" s="728"/>
      <c r="Y142" s="728"/>
    </row>
    <row r="143" spans="1:25" ht="12.75" hidden="1" customHeight="1">
      <c r="B143" s="728"/>
      <c r="C143" s="728"/>
      <c r="D143" s="728"/>
      <c r="E143" s="728"/>
      <c r="F143" s="728"/>
      <c r="G143" s="728"/>
      <c r="H143" s="728"/>
      <c r="I143" s="728"/>
      <c r="J143" s="728"/>
      <c r="K143" s="728"/>
      <c r="L143" s="728"/>
      <c r="M143" s="728"/>
      <c r="N143" s="728"/>
      <c r="O143" s="728"/>
      <c r="P143" s="728"/>
      <c r="Q143" s="728"/>
      <c r="R143" s="728"/>
      <c r="S143" s="728"/>
      <c r="T143" s="728"/>
      <c r="U143" s="728"/>
      <c r="V143" s="728"/>
      <c r="W143" s="728"/>
      <c r="X143" s="728"/>
      <c r="Y143" s="728"/>
    </row>
    <row r="144" spans="1:25" ht="12.75" hidden="1" customHeight="1">
      <c r="B144" s="728"/>
      <c r="C144" s="728"/>
      <c r="D144" s="728"/>
      <c r="E144" s="728"/>
      <c r="F144" s="728"/>
      <c r="G144" s="728"/>
      <c r="H144" s="728"/>
      <c r="I144" s="728"/>
      <c r="J144" s="728"/>
      <c r="K144" s="728"/>
      <c r="L144" s="728"/>
      <c r="M144" s="728"/>
      <c r="N144" s="728"/>
      <c r="O144" s="728"/>
      <c r="P144" s="728"/>
      <c r="Q144" s="728"/>
      <c r="R144" s="728"/>
      <c r="S144" s="728"/>
      <c r="T144" s="728"/>
      <c r="U144" s="728"/>
      <c r="V144" s="728"/>
      <c r="W144" s="728"/>
      <c r="X144" s="728"/>
      <c r="Y144" s="728"/>
    </row>
    <row r="145" spans="2:25" ht="12.75" hidden="1" customHeight="1">
      <c r="B145" s="728"/>
      <c r="C145" s="728"/>
      <c r="D145" s="728"/>
      <c r="E145" s="728"/>
      <c r="F145" s="728"/>
      <c r="G145" s="728"/>
      <c r="H145" s="728"/>
      <c r="I145" s="728"/>
      <c r="J145" s="728"/>
      <c r="K145" s="728"/>
      <c r="L145" s="728"/>
      <c r="M145" s="728"/>
      <c r="N145" s="728"/>
      <c r="O145" s="728"/>
      <c r="P145" s="728"/>
      <c r="Q145" s="728"/>
      <c r="R145" s="728"/>
      <c r="S145" s="728"/>
      <c r="T145" s="728"/>
      <c r="U145" s="728"/>
      <c r="V145" s="728"/>
      <c r="W145" s="728"/>
      <c r="X145" s="728"/>
      <c r="Y145" s="728"/>
    </row>
    <row r="146" spans="2:25" ht="12.75" hidden="1" customHeight="1">
      <c r="B146" s="728"/>
      <c r="C146" s="728"/>
      <c r="D146" s="728"/>
      <c r="E146" s="728"/>
      <c r="F146" s="728"/>
      <c r="G146" s="728"/>
      <c r="H146" s="728"/>
      <c r="I146" s="728"/>
      <c r="J146" s="728"/>
      <c r="K146" s="728"/>
      <c r="L146" s="728"/>
      <c r="M146" s="728"/>
      <c r="N146" s="728"/>
      <c r="O146" s="728"/>
      <c r="P146" s="728"/>
      <c r="Q146" s="728"/>
      <c r="R146" s="728"/>
      <c r="S146" s="728"/>
      <c r="T146" s="728"/>
      <c r="U146" s="728"/>
      <c r="V146" s="728"/>
      <c r="W146" s="728"/>
      <c r="X146" s="728"/>
      <c r="Y146" s="728"/>
    </row>
    <row r="147" spans="2:25" ht="12.75" hidden="1" customHeight="1">
      <c r="B147" s="728"/>
      <c r="C147" s="728"/>
      <c r="D147" s="728"/>
      <c r="E147" s="728"/>
      <c r="F147" s="728"/>
      <c r="G147" s="728"/>
      <c r="H147" s="728"/>
      <c r="I147" s="728"/>
      <c r="J147" s="728"/>
      <c r="K147" s="728"/>
      <c r="L147" s="728"/>
      <c r="M147" s="728"/>
      <c r="N147" s="728"/>
      <c r="O147" s="728"/>
      <c r="P147" s="728"/>
      <c r="Q147" s="728"/>
      <c r="R147" s="728"/>
      <c r="S147" s="728"/>
      <c r="T147" s="728"/>
      <c r="U147" s="728"/>
      <c r="V147" s="728"/>
      <c r="W147" s="728"/>
      <c r="X147" s="728"/>
      <c r="Y147" s="728"/>
    </row>
    <row r="148" spans="2:25" ht="12.75" hidden="1" customHeight="1">
      <c r="B148" s="728"/>
      <c r="C148" s="728"/>
      <c r="D148" s="728"/>
      <c r="E148" s="728"/>
      <c r="F148" s="728"/>
      <c r="G148" s="728"/>
      <c r="H148" s="728"/>
      <c r="I148" s="728"/>
      <c r="J148" s="728"/>
      <c r="K148" s="728"/>
      <c r="L148" s="728"/>
      <c r="M148" s="728"/>
      <c r="N148" s="728"/>
      <c r="O148" s="728"/>
      <c r="P148" s="728"/>
      <c r="Q148" s="728"/>
      <c r="R148" s="728"/>
      <c r="S148" s="728"/>
      <c r="T148" s="728"/>
      <c r="U148" s="728"/>
      <c r="V148" s="728"/>
      <c r="W148" s="728"/>
      <c r="X148" s="728"/>
      <c r="Y148" s="728"/>
    </row>
    <row r="149" spans="2:25" ht="12.75" hidden="1" customHeight="1">
      <c r="B149" s="728"/>
      <c r="C149" s="728"/>
      <c r="D149" s="728"/>
      <c r="E149" s="728"/>
      <c r="F149" s="728"/>
      <c r="G149" s="728"/>
      <c r="H149" s="728"/>
      <c r="I149" s="728"/>
      <c r="J149" s="728"/>
      <c r="K149" s="728"/>
      <c r="L149" s="728"/>
      <c r="M149" s="728"/>
      <c r="N149" s="728"/>
      <c r="O149" s="728"/>
      <c r="P149" s="728"/>
      <c r="Q149" s="728"/>
      <c r="R149" s="728"/>
      <c r="S149" s="728"/>
      <c r="T149" s="728"/>
      <c r="U149" s="728"/>
      <c r="V149" s="728"/>
      <c r="W149" s="728"/>
      <c r="X149" s="728"/>
      <c r="Y149" s="728"/>
    </row>
    <row r="150" spans="2:25" ht="12.75" hidden="1" customHeight="1">
      <c r="B150" s="728"/>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row>
    <row r="151" spans="2:25" ht="12.75" hidden="1" customHeight="1">
      <c r="B151" s="728"/>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row>
    <row r="152" spans="2:25" ht="12.75" hidden="1" customHeight="1">
      <c r="B152" s="728"/>
      <c r="C152" s="728"/>
      <c r="D152" s="728"/>
      <c r="E152" s="728"/>
      <c r="F152" s="728"/>
      <c r="G152" s="728"/>
      <c r="H152" s="728"/>
      <c r="I152" s="728"/>
      <c r="J152" s="728"/>
      <c r="K152" s="728"/>
      <c r="L152" s="728"/>
      <c r="M152" s="728"/>
      <c r="N152" s="728"/>
      <c r="O152" s="728"/>
      <c r="P152" s="728"/>
      <c r="Q152" s="728"/>
      <c r="R152" s="728"/>
      <c r="S152" s="728"/>
      <c r="T152" s="728"/>
      <c r="U152" s="728"/>
      <c r="V152" s="728"/>
      <c r="W152" s="728"/>
      <c r="X152" s="728"/>
      <c r="Y152" s="728"/>
    </row>
    <row r="153" spans="2:25" ht="12.75" hidden="1" customHeight="1">
      <c r="B153" s="728"/>
      <c r="C153" s="728"/>
      <c r="D153" s="728"/>
      <c r="E153" s="728"/>
      <c r="F153" s="728"/>
      <c r="G153" s="728"/>
      <c r="H153" s="728"/>
      <c r="I153" s="728"/>
      <c r="J153" s="728"/>
      <c r="K153" s="728"/>
      <c r="L153" s="728"/>
      <c r="M153" s="728"/>
      <c r="N153" s="728"/>
      <c r="O153" s="728"/>
      <c r="P153" s="728"/>
      <c r="Q153" s="728"/>
      <c r="R153" s="728"/>
      <c r="S153" s="728"/>
      <c r="T153" s="728"/>
      <c r="U153" s="728"/>
      <c r="V153" s="728"/>
      <c r="W153" s="728"/>
      <c r="X153" s="728"/>
      <c r="Y153" s="728"/>
    </row>
    <row r="154" spans="2:25" ht="12.75" hidden="1" customHeight="1">
      <c r="B154" s="728"/>
      <c r="C154" s="728"/>
      <c r="D154" s="728"/>
      <c r="E154" s="728"/>
      <c r="F154" s="728"/>
      <c r="G154" s="728"/>
      <c r="H154" s="728"/>
      <c r="I154" s="728"/>
      <c r="J154" s="728"/>
      <c r="K154" s="728"/>
      <c r="L154" s="728"/>
      <c r="M154" s="728"/>
      <c r="N154" s="728"/>
      <c r="O154" s="728"/>
      <c r="P154" s="728"/>
      <c r="Q154" s="728"/>
      <c r="R154" s="728"/>
      <c r="S154" s="728"/>
      <c r="T154" s="728"/>
      <c r="U154" s="728"/>
      <c r="V154" s="728"/>
      <c r="W154" s="728"/>
      <c r="X154" s="728"/>
      <c r="Y154" s="728"/>
    </row>
    <row r="155" spans="2:25" ht="12.75" hidden="1" customHeight="1">
      <c r="B155" s="728"/>
      <c r="C155" s="728"/>
      <c r="D155" s="728"/>
      <c r="E155" s="728"/>
      <c r="F155" s="728"/>
      <c r="G155" s="728"/>
      <c r="H155" s="728"/>
      <c r="I155" s="728"/>
      <c r="J155" s="728"/>
      <c r="K155" s="728"/>
      <c r="L155" s="728"/>
      <c r="M155" s="728"/>
      <c r="N155" s="728"/>
      <c r="O155" s="728"/>
      <c r="P155" s="728"/>
      <c r="Q155" s="728"/>
      <c r="R155" s="728"/>
      <c r="S155" s="728"/>
      <c r="T155" s="728"/>
      <c r="U155" s="728"/>
      <c r="V155" s="728"/>
      <c r="W155" s="728"/>
      <c r="X155" s="728"/>
      <c r="Y155" s="728"/>
    </row>
    <row r="156" spans="2:25" ht="12.75" hidden="1" customHeight="1">
      <c r="B156" s="728"/>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row>
    <row r="157" spans="2:25" ht="12.75" hidden="1" customHeight="1">
      <c r="B157" s="728"/>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row>
    <row r="158" spans="2:25" ht="12.75" hidden="1" customHeight="1">
      <c r="B158" s="728"/>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row>
    <row r="159" spans="2:25" ht="12.75" hidden="1" customHeight="1">
      <c r="B159" s="728"/>
      <c r="C159" s="728"/>
      <c r="D159" s="728"/>
      <c r="E159" s="728"/>
      <c r="F159" s="728"/>
      <c r="G159" s="728"/>
      <c r="H159" s="728"/>
      <c r="I159" s="728"/>
      <c r="J159" s="728"/>
      <c r="K159" s="728"/>
      <c r="L159" s="728"/>
      <c r="M159" s="728"/>
      <c r="N159" s="728"/>
      <c r="O159" s="728"/>
      <c r="P159" s="728"/>
      <c r="Q159" s="728"/>
      <c r="R159" s="728"/>
      <c r="S159" s="728"/>
      <c r="T159" s="728"/>
      <c r="U159" s="728"/>
      <c r="V159" s="728"/>
      <c r="W159" s="728"/>
      <c r="X159" s="728"/>
      <c r="Y159" s="728"/>
    </row>
    <row r="160" spans="2:25" ht="12.75" hidden="1" customHeight="1">
      <c r="B160" s="728"/>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row>
    <row r="161" spans="2:25" ht="12.75" hidden="1" customHeight="1">
      <c r="B161" s="728"/>
      <c r="C161" s="728"/>
      <c r="D161" s="728"/>
      <c r="E161" s="728"/>
      <c r="F161" s="728"/>
      <c r="G161" s="728"/>
      <c r="H161" s="728"/>
      <c r="I161" s="728"/>
      <c r="J161" s="728"/>
      <c r="K161" s="728"/>
      <c r="L161" s="728"/>
      <c r="M161" s="728"/>
      <c r="N161" s="728"/>
      <c r="O161" s="728"/>
      <c r="P161" s="728"/>
      <c r="Q161" s="728"/>
      <c r="R161" s="728"/>
      <c r="S161" s="728"/>
      <c r="T161" s="728"/>
      <c r="U161" s="728"/>
      <c r="V161" s="728"/>
      <c r="W161" s="728"/>
      <c r="X161" s="728"/>
      <c r="Y161" s="728"/>
    </row>
    <row r="162" spans="2:25" ht="12.75" hidden="1" customHeight="1">
      <c r="B162" s="728"/>
      <c r="C162" s="728"/>
      <c r="D162" s="728"/>
      <c r="E162" s="728"/>
      <c r="F162" s="728"/>
      <c r="G162" s="728"/>
      <c r="H162" s="728"/>
      <c r="I162" s="728"/>
      <c r="J162" s="728"/>
      <c r="K162" s="728"/>
      <c r="L162" s="728"/>
      <c r="M162" s="728"/>
      <c r="N162" s="728"/>
      <c r="O162" s="728"/>
      <c r="P162" s="728"/>
      <c r="Q162" s="728"/>
      <c r="R162" s="728"/>
      <c r="S162" s="728"/>
      <c r="T162" s="728"/>
      <c r="U162" s="728"/>
      <c r="V162" s="728"/>
      <c r="W162" s="728"/>
      <c r="X162" s="728"/>
      <c r="Y162" s="728"/>
    </row>
    <row r="163" spans="2:25" ht="12.75" hidden="1" customHeight="1">
      <c r="B163" s="728"/>
      <c r="C163" s="728"/>
      <c r="D163" s="728"/>
      <c r="E163" s="728"/>
      <c r="F163" s="728"/>
      <c r="G163" s="728"/>
      <c r="H163" s="728"/>
      <c r="I163" s="728"/>
      <c r="J163" s="728"/>
      <c r="K163" s="728"/>
      <c r="L163" s="728"/>
      <c r="M163" s="728"/>
      <c r="N163" s="728"/>
      <c r="O163" s="728"/>
      <c r="P163" s="728"/>
      <c r="Q163" s="728"/>
      <c r="R163" s="728"/>
      <c r="S163" s="728"/>
      <c r="T163" s="728"/>
      <c r="U163" s="728"/>
      <c r="V163" s="728"/>
      <c r="W163" s="728"/>
      <c r="X163" s="728"/>
      <c r="Y163" s="728"/>
    </row>
    <row r="164" spans="2:25" ht="12.75" hidden="1" customHeight="1">
      <c r="B164" s="728"/>
      <c r="C164" s="728"/>
      <c r="D164" s="728"/>
      <c r="E164" s="728"/>
      <c r="F164" s="728"/>
      <c r="G164" s="728"/>
      <c r="H164" s="728"/>
      <c r="I164" s="728"/>
      <c r="J164" s="728"/>
      <c r="K164" s="728"/>
      <c r="L164" s="728"/>
      <c r="M164" s="728"/>
      <c r="N164" s="728"/>
      <c r="O164" s="728"/>
      <c r="P164" s="728"/>
      <c r="Q164" s="728"/>
      <c r="R164" s="728"/>
      <c r="S164" s="728"/>
      <c r="T164" s="728"/>
      <c r="U164" s="728"/>
      <c r="V164" s="728"/>
      <c r="W164" s="728"/>
      <c r="X164" s="728"/>
      <c r="Y164" s="728"/>
    </row>
    <row r="165" spans="2:25" ht="12.75" hidden="1" customHeight="1">
      <c r="B165" s="728"/>
      <c r="C165" s="728"/>
      <c r="D165" s="728"/>
      <c r="E165" s="728"/>
      <c r="F165" s="728"/>
      <c r="G165" s="728"/>
      <c r="H165" s="728"/>
      <c r="I165" s="728"/>
      <c r="J165" s="728"/>
      <c r="K165" s="728"/>
      <c r="L165" s="728"/>
      <c r="M165" s="728"/>
      <c r="N165" s="728"/>
      <c r="O165" s="728"/>
      <c r="P165" s="728"/>
      <c r="Q165" s="728"/>
      <c r="R165" s="728"/>
      <c r="S165" s="728"/>
      <c r="T165" s="728"/>
      <c r="U165" s="728"/>
      <c r="V165" s="728"/>
      <c r="W165" s="728"/>
      <c r="X165" s="728"/>
      <c r="Y165" s="728"/>
    </row>
    <row r="166" spans="2:25" ht="12.75" hidden="1" customHeight="1">
      <c r="B166" s="728"/>
      <c r="C166" s="728"/>
      <c r="D166" s="728"/>
      <c r="E166" s="728"/>
      <c r="F166" s="728"/>
      <c r="G166" s="728"/>
      <c r="H166" s="728"/>
      <c r="I166" s="728"/>
      <c r="J166" s="728"/>
      <c r="K166" s="728"/>
      <c r="L166" s="728"/>
      <c r="M166" s="728"/>
      <c r="N166" s="728"/>
      <c r="O166" s="728"/>
      <c r="P166" s="728"/>
      <c r="Q166" s="728"/>
      <c r="R166" s="728"/>
      <c r="S166" s="728"/>
      <c r="T166" s="728"/>
      <c r="U166" s="728"/>
      <c r="V166" s="728"/>
      <c r="W166" s="728"/>
      <c r="X166" s="728"/>
      <c r="Y166" s="728"/>
    </row>
    <row r="167" spans="2:25" ht="12.75" hidden="1" customHeight="1">
      <c r="B167" s="728"/>
      <c r="C167" s="728"/>
      <c r="D167" s="728"/>
      <c r="E167" s="728"/>
      <c r="F167" s="728"/>
      <c r="G167" s="728"/>
      <c r="H167" s="728"/>
      <c r="I167" s="728"/>
      <c r="J167" s="728"/>
      <c r="K167" s="728"/>
      <c r="L167" s="728"/>
      <c r="M167" s="728"/>
      <c r="N167" s="728"/>
      <c r="O167" s="728"/>
      <c r="P167" s="728"/>
      <c r="Q167" s="728"/>
      <c r="R167" s="728"/>
      <c r="S167" s="728"/>
      <c r="T167" s="728"/>
      <c r="U167" s="728"/>
      <c r="V167" s="728"/>
      <c r="W167" s="728"/>
      <c r="X167" s="728"/>
      <c r="Y167" s="728"/>
    </row>
    <row r="168" spans="2:25" ht="12.75" hidden="1" customHeight="1">
      <c r="B168" s="728"/>
      <c r="C168" s="728"/>
      <c r="D168" s="728"/>
      <c r="E168" s="728"/>
      <c r="F168" s="728"/>
      <c r="G168" s="728"/>
      <c r="H168" s="728"/>
      <c r="I168" s="728"/>
      <c r="J168" s="728"/>
      <c r="K168" s="728"/>
      <c r="L168" s="728"/>
      <c r="M168" s="728"/>
      <c r="N168" s="728"/>
      <c r="O168" s="728"/>
      <c r="P168" s="728"/>
      <c r="Q168" s="728"/>
      <c r="R168" s="728"/>
      <c r="S168" s="728"/>
      <c r="T168" s="728"/>
      <c r="U168" s="728"/>
      <c r="V168" s="728"/>
      <c r="W168" s="728"/>
      <c r="X168" s="728"/>
      <c r="Y168" s="728"/>
    </row>
    <row r="169" spans="2:25" ht="12.75" hidden="1" customHeight="1">
      <c r="B169" s="728"/>
      <c r="C169" s="728"/>
      <c r="D169" s="728"/>
      <c r="E169" s="728"/>
      <c r="F169" s="728"/>
      <c r="G169" s="728"/>
      <c r="H169" s="728"/>
      <c r="I169" s="728"/>
      <c r="J169" s="728"/>
      <c r="K169" s="728"/>
      <c r="L169" s="728"/>
      <c r="M169" s="728"/>
      <c r="N169" s="728"/>
      <c r="O169" s="728"/>
      <c r="P169" s="728"/>
      <c r="Q169" s="728"/>
      <c r="R169" s="728"/>
      <c r="S169" s="728"/>
      <c r="T169" s="728"/>
      <c r="U169" s="728"/>
      <c r="V169" s="728"/>
      <c r="W169" s="728"/>
      <c r="X169" s="728"/>
      <c r="Y169" s="728"/>
    </row>
    <row r="170" spans="2:25" ht="12.75" hidden="1" customHeight="1">
      <c r="B170" s="728"/>
      <c r="C170" s="728"/>
      <c r="D170" s="728"/>
      <c r="E170" s="728"/>
      <c r="F170" s="728"/>
      <c r="G170" s="728"/>
      <c r="H170" s="728"/>
      <c r="I170" s="728"/>
      <c r="J170" s="728"/>
      <c r="K170" s="728"/>
      <c r="L170" s="728"/>
      <c r="M170" s="728"/>
      <c r="N170" s="728"/>
      <c r="O170" s="728"/>
      <c r="P170" s="728"/>
      <c r="Q170" s="728"/>
      <c r="R170" s="728"/>
      <c r="S170" s="728"/>
      <c r="T170" s="728"/>
      <c r="U170" s="728"/>
      <c r="V170" s="728"/>
      <c r="W170" s="728"/>
      <c r="X170" s="728"/>
      <c r="Y170" s="728"/>
    </row>
    <row r="171" spans="2:25" ht="12.75" hidden="1" customHeight="1">
      <c r="B171" s="728"/>
      <c r="C171" s="728"/>
      <c r="D171" s="728"/>
      <c r="E171" s="728"/>
      <c r="F171" s="728"/>
      <c r="G171" s="728"/>
      <c r="H171" s="728"/>
      <c r="I171" s="728"/>
      <c r="J171" s="728"/>
      <c r="K171" s="728"/>
      <c r="L171" s="728"/>
      <c r="M171" s="728"/>
      <c r="N171" s="728"/>
      <c r="O171" s="728"/>
      <c r="P171" s="728"/>
      <c r="Q171" s="728"/>
      <c r="R171" s="728"/>
      <c r="S171" s="728"/>
      <c r="T171" s="728"/>
      <c r="U171" s="728"/>
      <c r="V171" s="728"/>
      <c r="W171" s="728"/>
      <c r="X171" s="728"/>
      <c r="Y171" s="728"/>
    </row>
    <row r="172" spans="2:25" ht="12.75" hidden="1" customHeight="1">
      <c r="B172" s="728"/>
      <c r="C172" s="728"/>
      <c r="D172" s="728"/>
      <c r="E172" s="728"/>
      <c r="F172" s="728"/>
      <c r="G172" s="728"/>
      <c r="H172" s="728"/>
      <c r="I172" s="728"/>
      <c r="J172" s="728"/>
      <c r="K172" s="728"/>
      <c r="L172" s="728"/>
      <c r="M172" s="728"/>
      <c r="N172" s="728"/>
      <c r="O172" s="728"/>
      <c r="P172" s="728"/>
      <c r="Q172" s="728"/>
      <c r="R172" s="728"/>
      <c r="S172" s="728"/>
      <c r="T172" s="728"/>
      <c r="U172" s="728"/>
      <c r="V172" s="728"/>
      <c r="W172" s="728"/>
      <c r="X172" s="728"/>
      <c r="Y172" s="728"/>
    </row>
    <row r="173" spans="2:25" ht="12.75" hidden="1" customHeight="1">
      <c r="B173" s="728"/>
      <c r="C173" s="728"/>
      <c r="D173" s="728"/>
      <c r="E173" s="728"/>
      <c r="F173" s="728"/>
      <c r="G173" s="728"/>
      <c r="H173" s="728"/>
      <c r="I173" s="728"/>
      <c r="J173" s="728"/>
      <c r="K173" s="728"/>
      <c r="L173" s="728"/>
      <c r="M173" s="728"/>
      <c r="N173" s="728"/>
      <c r="O173" s="728"/>
      <c r="P173" s="728"/>
      <c r="Q173" s="728"/>
      <c r="R173" s="728"/>
      <c r="S173" s="728"/>
      <c r="T173" s="728"/>
      <c r="U173" s="728"/>
      <c r="V173" s="728"/>
      <c r="W173" s="728"/>
      <c r="X173" s="728"/>
      <c r="Y173" s="728"/>
    </row>
    <row r="174" spans="2:25" ht="12.75" hidden="1" customHeight="1">
      <c r="B174" s="728"/>
      <c r="C174" s="728"/>
      <c r="D174" s="728"/>
      <c r="E174" s="728"/>
      <c r="F174" s="728"/>
      <c r="G174" s="728"/>
      <c r="H174" s="728"/>
      <c r="I174" s="728"/>
      <c r="J174" s="728"/>
      <c r="K174" s="728"/>
      <c r="L174" s="728"/>
      <c r="M174" s="728"/>
      <c r="N174" s="728"/>
      <c r="O174" s="728"/>
      <c r="P174" s="728"/>
      <c r="Q174" s="728"/>
      <c r="R174" s="728"/>
      <c r="S174" s="728"/>
      <c r="T174" s="728"/>
      <c r="U174" s="728"/>
      <c r="V174" s="728"/>
      <c r="W174" s="728"/>
      <c r="X174" s="728"/>
      <c r="Y174" s="728"/>
    </row>
    <row r="175" spans="2:25" ht="12.75" hidden="1" customHeight="1">
      <c r="B175" s="728"/>
      <c r="C175" s="728"/>
      <c r="D175" s="728"/>
      <c r="E175" s="728"/>
      <c r="F175" s="728"/>
      <c r="G175" s="728"/>
      <c r="H175" s="728"/>
      <c r="I175" s="728"/>
      <c r="J175" s="728"/>
      <c r="K175" s="728"/>
      <c r="L175" s="728"/>
      <c r="M175" s="728"/>
      <c r="N175" s="728"/>
      <c r="O175" s="728"/>
      <c r="P175" s="728"/>
      <c r="Q175" s="728"/>
      <c r="R175" s="728"/>
      <c r="S175" s="728"/>
      <c r="T175" s="728"/>
      <c r="U175" s="728"/>
      <c r="V175" s="728"/>
      <c r="W175" s="728"/>
      <c r="X175" s="728"/>
      <c r="Y175" s="728"/>
    </row>
    <row r="176" spans="2:25" ht="12.75" hidden="1" customHeight="1">
      <c r="B176" s="728"/>
      <c r="C176" s="728"/>
      <c r="D176" s="728"/>
      <c r="E176" s="728"/>
      <c r="F176" s="728"/>
      <c r="G176" s="728"/>
      <c r="H176" s="728"/>
      <c r="I176" s="728"/>
      <c r="J176" s="728"/>
      <c r="K176" s="728"/>
      <c r="L176" s="728"/>
      <c r="M176" s="728"/>
      <c r="N176" s="728"/>
      <c r="O176" s="728"/>
      <c r="P176" s="728"/>
      <c r="Q176" s="728"/>
      <c r="R176" s="728"/>
      <c r="S176" s="728"/>
      <c r="T176" s="728"/>
      <c r="U176" s="728"/>
      <c r="V176" s="728"/>
      <c r="W176" s="728"/>
      <c r="X176" s="728"/>
      <c r="Y176" s="728"/>
    </row>
    <row r="177" spans="2:25" ht="12.75" hidden="1" customHeight="1">
      <c r="B177" s="728"/>
      <c r="C177" s="728"/>
      <c r="D177" s="728"/>
      <c r="E177" s="728"/>
      <c r="F177" s="728"/>
      <c r="G177" s="728"/>
      <c r="H177" s="728"/>
      <c r="I177" s="728"/>
      <c r="J177" s="728"/>
      <c r="K177" s="728"/>
      <c r="L177" s="728"/>
      <c r="M177" s="728"/>
      <c r="N177" s="728"/>
      <c r="O177" s="728"/>
      <c r="P177" s="728"/>
      <c r="Q177" s="728"/>
      <c r="R177" s="728"/>
      <c r="S177" s="728"/>
      <c r="T177" s="728"/>
      <c r="U177" s="728"/>
      <c r="V177" s="728"/>
      <c r="W177" s="728"/>
      <c r="X177" s="728"/>
      <c r="Y177" s="728"/>
    </row>
    <row r="178" spans="2:25" ht="12.75" hidden="1" customHeight="1">
      <c r="B178" s="728"/>
      <c r="C178" s="728"/>
      <c r="D178" s="728"/>
      <c r="E178" s="728"/>
      <c r="F178" s="728"/>
      <c r="G178" s="728"/>
      <c r="H178" s="728"/>
      <c r="I178" s="728"/>
      <c r="J178" s="728"/>
      <c r="K178" s="728"/>
      <c r="L178" s="728"/>
      <c r="M178" s="728"/>
      <c r="N178" s="728"/>
      <c r="O178" s="728"/>
      <c r="P178" s="728"/>
      <c r="Q178" s="728"/>
      <c r="R178" s="728"/>
      <c r="S178" s="728"/>
      <c r="T178" s="728"/>
      <c r="U178" s="728"/>
      <c r="V178" s="728"/>
      <c r="W178" s="728"/>
      <c r="X178" s="728"/>
      <c r="Y178" s="728"/>
    </row>
    <row r="179" spans="2:25" ht="12.75" hidden="1" customHeight="1">
      <c r="B179" s="728"/>
      <c r="C179" s="728"/>
      <c r="D179" s="728"/>
      <c r="E179" s="728"/>
      <c r="F179" s="728"/>
      <c r="G179" s="728"/>
      <c r="H179" s="728"/>
      <c r="I179" s="728"/>
      <c r="J179" s="728"/>
      <c r="K179" s="728"/>
      <c r="L179" s="728"/>
      <c r="M179" s="728"/>
      <c r="N179" s="728"/>
      <c r="O179" s="728"/>
      <c r="P179" s="728"/>
      <c r="Q179" s="728"/>
      <c r="R179" s="728"/>
      <c r="S179" s="728"/>
      <c r="T179" s="728"/>
      <c r="U179" s="728"/>
      <c r="V179" s="728"/>
      <c r="W179" s="728"/>
      <c r="X179" s="728"/>
      <c r="Y179" s="728"/>
    </row>
    <row r="180" spans="2:25" ht="12.75" hidden="1" customHeight="1">
      <c r="B180" s="728"/>
      <c r="C180" s="728"/>
      <c r="D180" s="728"/>
      <c r="E180" s="728"/>
      <c r="F180" s="728"/>
      <c r="G180" s="728"/>
      <c r="H180" s="728"/>
      <c r="I180" s="728"/>
      <c r="J180" s="728"/>
      <c r="K180" s="728"/>
      <c r="L180" s="728"/>
      <c r="M180" s="728"/>
      <c r="N180" s="728"/>
      <c r="O180" s="728"/>
      <c r="P180" s="728"/>
      <c r="Q180" s="728"/>
      <c r="R180" s="728"/>
      <c r="S180" s="728"/>
      <c r="T180" s="728"/>
      <c r="U180" s="728"/>
      <c r="V180" s="728"/>
      <c r="W180" s="728"/>
      <c r="X180" s="728"/>
      <c r="Y180" s="728"/>
    </row>
    <row r="181" spans="2:25" ht="12.75" hidden="1" customHeight="1">
      <c r="B181" s="728"/>
      <c r="C181" s="728"/>
      <c r="D181" s="728"/>
      <c r="E181" s="728"/>
      <c r="F181" s="728"/>
      <c r="G181" s="728"/>
      <c r="H181" s="728"/>
      <c r="I181" s="728"/>
      <c r="J181" s="728"/>
      <c r="K181" s="728"/>
      <c r="L181" s="728"/>
      <c r="M181" s="728"/>
      <c r="N181" s="728"/>
      <c r="O181" s="728"/>
      <c r="P181" s="728"/>
      <c r="Q181" s="728"/>
      <c r="R181" s="728"/>
      <c r="S181" s="728"/>
      <c r="T181" s="728"/>
      <c r="U181" s="728"/>
      <c r="V181" s="728"/>
      <c r="W181" s="728"/>
      <c r="X181" s="728"/>
      <c r="Y181" s="728"/>
    </row>
    <row r="182" spans="2:25" ht="12.75" hidden="1" customHeight="1">
      <c r="B182" s="728"/>
      <c r="C182" s="728"/>
      <c r="D182" s="728"/>
      <c r="E182" s="728"/>
      <c r="F182" s="728"/>
      <c r="G182" s="728"/>
      <c r="H182" s="728"/>
      <c r="I182" s="728"/>
      <c r="J182" s="728"/>
      <c r="K182" s="728"/>
      <c r="L182" s="728"/>
      <c r="M182" s="728"/>
      <c r="N182" s="728"/>
      <c r="O182" s="728"/>
      <c r="P182" s="728"/>
      <c r="Q182" s="728"/>
      <c r="R182" s="728"/>
      <c r="S182" s="728"/>
      <c r="T182" s="728"/>
      <c r="U182" s="728"/>
      <c r="V182" s="728"/>
      <c r="W182" s="728"/>
      <c r="X182" s="728"/>
      <c r="Y182" s="728"/>
    </row>
    <row r="183" spans="2:25" ht="12.75" hidden="1" customHeight="1">
      <c r="B183" s="728"/>
      <c r="C183" s="728"/>
      <c r="D183" s="728"/>
      <c r="E183" s="728"/>
      <c r="F183" s="728"/>
      <c r="G183" s="728"/>
      <c r="H183" s="728"/>
      <c r="I183" s="728"/>
      <c r="J183" s="728"/>
      <c r="K183" s="728"/>
      <c r="L183" s="728"/>
      <c r="M183" s="728"/>
      <c r="N183" s="728"/>
      <c r="O183" s="728"/>
      <c r="P183" s="728"/>
      <c r="Q183" s="728"/>
      <c r="R183" s="728"/>
      <c r="S183" s="728"/>
      <c r="T183" s="728"/>
      <c r="U183" s="728"/>
      <c r="V183" s="728"/>
      <c r="W183" s="728"/>
      <c r="X183" s="728"/>
      <c r="Y183" s="728"/>
    </row>
    <row r="184" spans="2:25" ht="12.75" hidden="1" customHeight="1">
      <c r="B184" s="728"/>
      <c r="C184" s="728"/>
      <c r="D184" s="728"/>
      <c r="E184" s="728"/>
      <c r="F184" s="728"/>
      <c r="G184" s="728"/>
      <c r="H184" s="728"/>
      <c r="I184" s="728"/>
      <c r="J184" s="728"/>
      <c r="K184" s="728"/>
      <c r="L184" s="728"/>
      <c r="M184" s="728"/>
      <c r="N184" s="728"/>
      <c r="O184" s="728"/>
      <c r="P184" s="728"/>
      <c r="Q184" s="728"/>
      <c r="R184" s="728"/>
      <c r="S184" s="728"/>
      <c r="T184" s="728"/>
      <c r="U184" s="728"/>
      <c r="V184" s="728"/>
      <c r="W184" s="728"/>
      <c r="X184" s="728"/>
      <c r="Y184" s="728"/>
    </row>
    <row r="185" spans="2:25" ht="12.75" hidden="1" customHeight="1">
      <c r="B185" s="728"/>
      <c r="C185" s="728"/>
      <c r="D185" s="728"/>
      <c r="E185" s="728"/>
      <c r="F185" s="728"/>
      <c r="G185" s="728"/>
      <c r="H185" s="728"/>
      <c r="I185" s="728"/>
      <c r="J185" s="728"/>
      <c r="K185" s="728"/>
      <c r="L185" s="728"/>
      <c r="M185" s="728"/>
      <c r="N185" s="728"/>
      <c r="O185" s="728"/>
      <c r="P185" s="728"/>
      <c r="Q185" s="728"/>
      <c r="R185" s="728"/>
      <c r="S185" s="728"/>
      <c r="T185" s="728"/>
      <c r="U185" s="728"/>
      <c r="V185" s="728"/>
      <c r="W185" s="728"/>
      <c r="X185" s="728"/>
      <c r="Y185" s="728"/>
    </row>
    <row r="186" spans="2:25" ht="12.75" hidden="1" customHeight="1">
      <c r="B186" s="728"/>
      <c r="C186" s="728"/>
      <c r="D186" s="728"/>
      <c r="E186" s="728"/>
      <c r="F186" s="728"/>
      <c r="G186" s="728"/>
      <c r="H186" s="728"/>
      <c r="I186" s="728"/>
      <c r="J186" s="728"/>
      <c r="K186" s="728"/>
      <c r="L186" s="728"/>
      <c r="M186" s="728"/>
      <c r="N186" s="728"/>
      <c r="O186" s="728"/>
      <c r="P186" s="728"/>
      <c r="Q186" s="728"/>
      <c r="R186" s="728"/>
      <c r="S186" s="728"/>
      <c r="T186" s="728"/>
      <c r="U186" s="728"/>
      <c r="V186" s="728"/>
      <c r="W186" s="728"/>
      <c r="X186" s="728"/>
      <c r="Y186" s="728"/>
    </row>
    <row r="187" spans="2:25" ht="12.75" hidden="1" customHeight="1">
      <c r="B187" s="728"/>
      <c r="C187" s="728"/>
      <c r="D187" s="728"/>
      <c r="E187" s="728"/>
      <c r="F187" s="728"/>
      <c r="G187" s="728"/>
      <c r="H187" s="728"/>
      <c r="I187" s="728"/>
      <c r="J187" s="728"/>
      <c r="K187" s="728"/>
      <c r="L187" s="728"/>
      <c r="M187" s="728"/>
      <c r="N187" s="728"/>
      <c r="O187" s="728"/>
      <c r="P187" s="728"/>
      <c r="Q187" s="728"/>
      <c r="R187" s="728"/>
      <c r="S187" s="728"/>
      <c r="T187" s="728"/>
      <c r="U187" s="728"/>
      <c r="V187" s="728"/>
      <c r="W187" s="728"/>
      <c r="X187" s="728"/>
      <c r="Y187" s="728"/>
    </row>
    <row r="188" spans="2:25" ht="12.75" hidden="1" customHeight="1">
      <c r="B188" s="728"/>
      <c r="C188" s="728"/>
      <c r="D188" s="728"/>
      <c r="E188" s="728"/>
      <c r="F188" s="728"/>
      <c r="G188" s="728"/>
      <c r="H188" s="728"/>
      <c r="I188" s="728"/>
      <c r="J188" s="728"/>
      <c r="K188" s="728"/>
      <c r="L188" s="728"/>
      <c r="M188" s="728"/>
      <c r="N188" s="728"/>
      <c r="O188" s="728"/>
      <c r="P188" s="728"/>
      <c r="Q188" s="728"/>
      <c r="R188" s="728"/>
      <c r="S188" s="728"/>
      <c r="T188" s="728"/>
      <c r="U188" s="728"/>
      <c r="V188" s="728"/>
      <c r="W188" s="728"/>
      <c r="X188" s="728"/>
      <c r="Y188" s="728"/>
    </row>
    <row r="189" spans="2:25" ht="12.75" hidden="1" customHeight="1">
      <c r="B189" s="728"/>
      <c r="C189" s="728"/>
      <c r="D189" s="728"/>
      <c r="E189" s="728"/>
      <c r="F189" s="728"/>
      <c r="G189" s="728"/>
      <c r="H189" s="728"/>
      <c r="I189" s="728"/>
      <c r="J189" s="728"/>
      <c r="K189" s="728"/>
      <c r="L189" s="728"/>
      <c r="M189" s="728"/>
      <c r="N189" s="728"/>
      <c r="O189" s="728"/>
      <c r="P189" s="728"/>
      <c r="Q189" s="728"/>
      <c r="R189" s="728"/>
      <c r="S189" s="728"/>
      <c r="T189" s="728"/>
      <c r="U189" s="728"/>
      <c r="V189" s="728"/>
      <c r="W189" s="728"/>
      <c r="X189" s="728"/>
      <c r="Y189" s="728"/>
    </row>
    <row r="190" spans="2:25" ht="12.75" hidden="1" customHeight="1">
      <c r="B190" s="728"/>
      <c r="C190" s="728"/>
      <c r="D190" s="728"/>
      <c r="E190" s="728"/>
      <c r="F190" s="728"/>
      <c r="G190" s="728"/>
      <c r="H190" s="728"/>
      <c r="I190" s="728"/>
      <c r="J190" s="728"/>
      <c r="K190" s="728"/>
      <c r="L190" s="728"/>
      <c r="M190" s="728"/>
      <c r="N190" s="728"/>
      <c r="O190" s="728"/>
      <c r="P190" s="728"/>
      <c r="Q190" s="728"/>
      <c r="R190" s="728"/>
      <c r="S190" s="728"/>
      <c r="T190" s="728"/>
      <c r="U190" s="728"/>
      <c r="V190" s="728"/>
      <c r="W190" s="728"/>
      <c r="X190" s="728"/>
      <c r="Y190" s="728"/>
    </row>
    <row r="191" spans="2:25" ht="12.75" hidden="1" customHeight="1">
      <c r="B191" s="728"/>
      <c r="C191" s="728"/>
      <c r="D191" s="728"/>
      <c r="E191" s="728"/>
      <c r="F191" s="728"/>
      <c r="G191" s="728"/>
      <c r="H191" s="728"/>
      <c r="I191" s="728"/>
      <c r="J191" s="728"/>
      <c r="K191" s="728"/>
      <c r="L191" s="728"/>
      <c r="M191" s="728"/>
      <c r="N191" s="728"/>
      <c r="O191" s="728"/>
      <c r="P191" s="728"/>
      <c r="Q191" s="728"/>
      <c r="R191" s="728"/>
      <c r="S191" s="728"/>
      <c r="T191" s="728"/>
      <c r="U191" s="728"/>
      <c r="V191" s="728"/>
      <c r="W191" s="728"/>
      <c r="X191" s="728"/>
      <c r="Y191" s="728"/>
    </row>
    <row r="192" spans="2:25" ht="12.75" hidden="1" customHeight="1">
      <c r="B192" s="728"/>
      <c r="C192" s="728"/>
      <c r="D192" s="728"/>
      <c r="E192" s="728"/>
      <c r="F192" s="728"/>
      <c r="G192" s="728"/>
      <c r="H192" s="728"/>
      <c r="I192" s="728"/>
      <c r="J192" s="728"/>
      <c r="K192" s="728"/>
      <c r="L192" s="728"/>
      <c r="M192" s="728"/>
      <c r="N192" s="728"/>
      <c r="O192" s="728"/>
      <c r="P192" s="728"/>
      <c r="Q192" s="728"/>
      <c r="R192" s="728"/>
      <c r="S192" s="728"/>
      <c r="T192" s="728"/>
      <c r="U192" s="728"/>
      <c r="V192" s="728"/>
      <c r="W192" s="728"/>
      <c r="X192" s="728"/>
      <c r="Y192" s="728"/>
    </row>
    <row r="193" spans="2:25" ht="12.75" hidden="1" customHeight="1">
      <c r="B193" s="728"/>
      <c r="C193" s="728"/>
      <c r="D193" s="728"/>
      <c r="E193" s="728"/>
      <c r="F193" s="728"/>
      <c r="G193" s="728"/>
      <c r="H193" s="728"/>
      <c r="I193" s="728"/>
      <c r="J193" s="728"/>
      <c r="K193" s="728"/>
      <c r="L193" s="728"/>
      <c r="M193" s="728"/>
      <c r="N193" s="728"/>
      <c r="O193" s="728"/>
      <c r="P193" s="728"/>
      <c r="Q193" s="728"/>
      <c r="R193" s="728"/>
      <c r="S193" s="728"/>
      <c r="T193" s="728"/>
      <c r="U193" s="728"/>
      <c r="V193" s="728"/>
      <c r="W193" s="728"/>
      <c r="X193" s="728"/>
      <c r="Y193" s="728"/>
    </row>
    <row r="194" spans="2:25" ht="12.75" hidden="1" customHeight="1">
      <c r="B194" s="728"/>
      <c r="C194" s="728"/>
      <c r="D194" s="728"/>
      <c r="E194" s="728"/>
      <c r="F194" s="728"/>
      <c r="G194" s="728"/>
      <c r="H194" s="728"/>
      <c r="I194" s="728"/>
      <c r="J194" s="728"/>
      <c r="K194" s="728"/>
      <c r="L194" s="728"/>
      <c r="M194" s="728"/>
      <c r="N194" s="728"/>
      <c r="O194" s="728"/>
      <c r="P194" s="728"/>
      <c r="Q194" s="728"/>
      <c r="R194" s="728"/>
      <c r="S194" s="728"/>
      <c r="T194" s="728"/>
      <c r="U194" s="728"/>
      <c r="V194" s="728"/>
      <c r="W194" s="728"/>
      <c r="X194" s="728"/>
      <c r="Y194" s="728"/>
    </row>
    <row r="195" spans="2:25" ht="12.75" hidden="1" customHeight="1">
      <c r="B195" s="728"/>
      <c r="C195" s="728"/>
      <c r="D195" s="728"/>
      <c r="E195" s="728"/>
      <c r="F195" s="728"/>
      <c r="G195" s="728"/>
      <c r="H195" s="728"/>
      <c r="I195" s="728"/>
      <c r="J195" s="728"/>
      <c r="K195" s="728"/>
      <c r="L195" s="728"/>
      <c r="M195" s="728"/>
      <c r="N195" s="728"/>
      <c r="O195" s="728"/>
      <c r="P195" s="728"/>
      <c r="Q195" s="728"/>
      <c r="R195" s="728"/>
      <c r="S195" s="728"/>
      <c r="T195" s="728"/>
      <c r="U195" s="728"/>
      <c r="V195" s="728"/>
      <c r="W195" s="728"/>
      <c r="X195" s="728"/>
      <c r="Y195" s="728"/>
    </row>
    <row r="196" spans="2:25" ht="12.75" hidden="1" customHeight="1">
      <c r="B196" s="728"/>
      <c r="C196" s="728"/>
      <c r="D196" s="728"/>
      <c r="E196" s="728"/>
      <c r="F196" s="728"/>
      <c r="G196" s="728"/>
      <c r="H196" s="728"/>
      <c r="I196" s="728"/>
      <c r="J196" s="728"/>
      <c r="K196" s="728"/>
      <c r="L196" s="728"/>
      <c r="M196" s="728"/>
      <c r="N196" s="728"/>
      <c r="O196" s="728"/>
      <c r="P196" s="728"/>
      <c r="Q196" s="728"/>
      <c r="R196" s="728"/>
      <c r="S196" s="728"/>
      <c r="T196" s="728"/>
      <c r="U196" s="728"/>
      <c r="V196" s="728"/>
      <c r="W196" s="728"/>
      <c r="X196" s="728"/>
      <c r="Y196" s="728"/>
    </row>
    <row r="197" spans="2:25" ht="12.75" hidden="1" customHeight="1">
      <c r="B197" s="728"/>
      <c r="C197" s="728"/>
      <c r="D197" s="728"/>
      <c r="E197" s="728"/>
      <c r="F197" s="728"/>
      <c r="G197" s="728"/>
      <c r="H197" s="728"/>
      <c r="I197" s="728"/>
      <c r="J197" s="728"/>
      <c r="K197" s="728"/>
      <c r="L197" s="728"/>
      <c r="M197" s="728"/>
      <c r="N197" s="728"/>
      <c r="O197" s="728"/>
      <c r="P197" s="728"/>
      <c r="Q197" s="728"/>
      <c r="R197" s="728"/>
      <c r="S197" s="728"/>
      <c r="T197" s="728"/>
      <c r="U197" s="728"/>
      <c r="V197" s="728"/>
      <c r="W197" s="728"/>
      <c r="X197" s="728"/>
      <c r="Y197" s="728"/>
    </row>
    <row r="198" spans="2:25" ht="12.75" hidden="1" customHeight="1">
      <c r="B198" s="728"/>
      <c r="C198" s="728"/>
      <c r="D198" s="728"/>
      <c r="E198" s="728"/>
      <c r="F198" s="728"/>
      <c r="G198" s="728"/>
      <c r="H198" s="728"/>
      <c r="I198" s="728"/>
      <c r="J198" s="728"/>
      <c r="K198" s="728"/>
      <c r="L198" s="728"/>
      <c r="M198" s="728"/>
      <c r="N198" s="728"/>
      <c r="O198" s="728"/>
      <c r="P198" s="728"/>
      <c r="Q198" s="728"/>
      <c r="R198" s="728"/>
      <c r="S198" s="728"/>
      <c r="T198" s="728"/>
      <c r="U198" s="728"/>
      <c r="V198" s="728"/>
      <c r="W198" s="728"/>
      <c r="X198" s="728"/>
      <c r="Y198" s="728"/>
    </row>
    <row r="199" spans="2:25" ht="12.75" hidden="1" customHeight="1">
      <c r="B199" s="728"/>
      <c r="C199" s="728"/>
      <c r="D199" s="728"/>
      <c r="E199" s="728"/>
      <c r="F199" s="728"/>
      <c r="G199" s="728"/>
      <c r="H199" s="728"/>
      <c r="I199" s="728"/>
      <c r="J199" s="728"/>
      <c r="K199" s="728"/>
      <c r="L199" s="728"/>
      <c r="M199" s="728"/>
      <c r="N199" s="728"/>
      <c r="O199" s="728"/>
      <c r="P199" s="728"/>
      <c r="Q199" s="728"/>
      <c r="R199" s="728"/>
      <c r="S199" s="728"/>
      <c r="T199" s="728"/>
      <c r="U199" s="728"/>
      <c r="V199" s="728"/>
      <c r="W199" s="728"/>
      <c r="X199" s="728"/>
      <c r="Y199" s="728"/>
    </row>
    <row r="200" spans="2:25" ht="12.75" hidden="1" customHeight="1">
      <c r="B200" s="728"/>
      <c r="C200" s="728"/>
      <c r="D200" s="728"/>
      <c r="E200" s="728"/>
      <c r="F200" s="728"/>
      <c r="G200" s="728"/>
      <c r="H200" s="728"/>
      <c r="I200" s="728"/>
      <c r="J200" s="728"/>
      <c r="K200" s="728"/>
      <c r="L200" s="728"/>
      <c r="M200" s="728"/>
      <c r="N200" s="728"/>
      <c r="O200" s="728"/>
      <c r="P200" s="728"/>
      <c r="Q200" s="728"/>
      <c r="R200" s="728"/>
      <c r="S200" s="728"/>
      <c r="T200" s="728"/>
      <c r="U200" s="728"/>
      <c r="V200" s="728"/>
      <c r="W200" s="728"/>
      <c r="X200" s="728"/>
      <c r="Y200" s="728"/>
    </row>
    <row r="201" spans="2:25" ht="12.75" hidden="1" customHeight="1">
      <c r="B201" s="728"/>
      <c r="C201" s="728"/>
      <c r="D201" s="728"/>
      <c r="E201" s="728"/>
      <c r="F201" s="728"/>
      <c r="G201" s="728"/>
      <c r="H201" s="728"/>
      <c r="I201" s="728"/>
      <c r="J201" s="728"/>
      <c r="K201" s="728"/>
      <c r="L201" s="728"/>
      <c r="M201" s="728"/>
      <c r="N201" s="728"/>
      <c r="O201" s="728"/>
      <c r="P201" s="728"/>
      <c r="Q201" s="728"/>
      <c r="R201" s="728"/>
      <c r="S201" s="728"/>
      <c r="T201" s="728"/>
      <c r="U201" s="728"/>
      <c r="V201" s="728"/>
      <c r="W201" s="728"/>
      <c r="X201" s="728"/>
      <c r="Y201" s="728"/>
    </row>
    <row r="202" spans="2:25" ht="12.75" hidden="1" customHeight="1">
      <c r="B202" s="728"/>
      <c r="C202" s="728"/>
      <c r="D202" s="728"/>
      <c r="E202" s="728"/>
      <c r="F202" s="728"/>
      <c r="G202" s="728"/>
      <c r="H202" s="728"/>
      <c r="I202" s="728"/>
      <c r="J202" s="728"/>
      <c r="K202" s="728"/>
      <c r="L202" s="728"/>
      <c r="M202" s="728"/>
      <c r="N202" s="728"/>
      <c r="O202" s="728"/>
      <c r="P202" s="728"/>
      <c r="Q202" s="728"/>
      <c r="R202" s="728"/>
      <c r="S202" s="728"/>
      <c r="T202" s="728"/>
      <c r="U202" s="728"/>
      <c r="V202" s="728"/>
      <c r="W202" s="728"/>
      <c r="X202" s="728"/>
      <c r="Y202" s="728"/>
    </row>
    <row r="203" spans="2:25" ht="12.75" hidden="1" customHeight="1">
      <c r="B203" s="728"/>
      <c r="C203" s="728"/>
      <c r="D203" s="728"/>
      <c r="E203" s="728"/>
      <c r="F203" s="728"/>
      <c r="G203" s="728"/>
      <c r="H203" s="728"/>
      <c r="I203" s="728"/>
      <c r="J203" s="728"/>
      <c r="K203" s="728"/>
      <c r="L203" s="728"/>
      <c r="M203" s="728"/>
      <c r="N203" s="728"/>
      <c r="O203" s="728"/>
      <c r="P203" s="728"/>
      <c r="Q203" s="728"/>
      <c r="R203" s="728"/>
      <c r="S203" s="728"/>
      <c r="T203" s="728"/>
      <c r="U203" s="728"/>
      <c r="V203" s="728"/>
      <c r="W203" s="728"/>
      <c r="X203" s="728"/>
      <c r="Y203" s="728"/>
    </row>
    <row r="204" spans="2:25" ht="12.75" hidden="1" customHeight="1">
      <c r="B204" s="728"/>
      <c r="C204" s="728"/>
      <c r="D204" s="728"/>
      <c r="E204" s="728"/>
      <c r="F204" s="728"/>
      <c r="G204" s="728"/>
      <c r="H204" s="728"/>
      <c r="I204" s="728"/>
      <c r="J204" s="728"/>
      <c r="K204" s="728"/>
      <c r="L204" s="728"/>
      <c r="M204" s="728"/>
      <c r="N204" s="728"/>
      <c r="O204" s="728"/>
      <c r="P204" s="728"/>
      <c r="Q204" s="728"/>
      <c r="R204" s="728"/>
      <c r="S204" s="728"/>
      <c r="T204" s="728"/>
      <c r="U204" s="728"/>
      <c r="V204" s="728"/>
      <c r="W204" s="728"/>
      <c r="X204" s="728"/>
      <c r="Y204" s="728"/>
    </row>
    <row r="205" spans="2:25" ht="12.75" hidden="1" customHeight="1">
      <c r="B205" s="728"/>
      <c r="C205" s="728"/>
      <c r="D205" s="728"/>
      <c r="E205" s="728"/>
      <c r="F205" s="728"/>
      <c r="G205" s="728"/>
      <c r="H205" s="728"/>
      <c r="I205" s="728"/>
      <c r="J205" s="728"/>
      <c r="K205" s="728"/>
      <c r="L205" s="728"/>
      <c r="M205" s="728"/>
      <c r="N205" s="728"/>
      <c r="O205" s="728"/>
      <c r="P205" s="728"/>
      <c r="Q205" s="728"/>
      <c r="R205" s="728"/>
      <c r="S205" s="728"/>
      <c r="T205" s="728"/>
      <c r="U205" s="728"/>
      <c r="V205" s="728"/>
      <c r="W205" s="728"/>
      <c r="X205" s="728"/>
      <c r="Y205" s="728"/>
    </row>
    <row r="206" spans="2:25" ht="12.75" hidden="1" customHeight="1">
      <c r="B206" s="728"/>
      <c r="C206" s="728"/>
      <c r="D206" s="728"/>
      <c r="E206" s="728"/>
      <c r="F206" s="728"/>
      <c r="G206" s="728"/>
      <c r="H206" s="728"/>
      <c r="I206" s="728"/>
      <c r="J206" s="728"/>
      <c r="K206" s="728"/>
      <c r="L206" s="728"/>
      <c r="M206" s="728"/>
      <c r="N206" s="728"/>
      <c r="O206" s="728"/>
      <c r="P206" s="728"/>
      <c r="Q206" s="728"/>
      <c r="R206" s="728"/>
      <c r="S206" s="728"/>
      <c r="T206" s="728"/>
      <c r="U206" s="728"/>
      <c r="V206" s="728"/>
      <c r="W206" s="728"/>
      <c r="X206" s="728"/>
      <c r="Y206" s="728"/>
    </row>
    <row r="207" spans="2:25" ht="12.75" hidden="1" customHeight="1">
      <c r="B207" s="728"/>
      <c r="C207" s="728"/>
      <c r="D207" s="728"/>
      <c r="E207" s="728"/>
      <c r="F207" s="728"/>
      <c r="G207" s="728"/>
      <c r="H207" s="728"/>
      <c r="I207" s="728"/>
      <c r="J207" s="728"/>
      <c r="K207" s="728"/>
      <c r="L207" s="728"/>
      <c r="M207" s="728"/>
      <c r="N207" s="728"/>
      <c r="O207" s="728"/>
      <c r="P207" s="728"/>
      <c r="Q207" s="728"/>
      <c r="R207" s="728"/>
      <c r="S207" s="728"/>
      <c r="T207" s="728"/>
      <c r="U207" s="728"/>
      <c r="V207" s="728"/>
      <c r="W207" s="728"/>
      <c r="X207" s="728"/>
      <c r="Y207" s="728"/>
    </row>
    <row r="208" spans="2:25" ht="12.75" hidden="1" customHeight="1">
      <c r="B208" s="728"/>
      <c r="C208" s="728"/>
      <c r="D208" s="728"/>
      <c r="E208" s="728"/>
      <c r="F208" s="728"/>
      <c r="G208" s="728"/>
      <c r="H208" s="728"/>
      <c r="I208" s="728"/>
      <c r="J208" s="728"/>
      <c r="K208" s="728"/>
      <c r="L208" s="728"/>
      <c r="M208" s="728"/>
      <c r="N208" s="728"/>
      <c r="O208" s="728"/>
      <c r="P208" s="728"/>
      <c r="Q208" s="728"/>
      <c r="R208" s="728"/>
      <c r="S208" s="728"/>
      <c r="T208" s="728"/>
      <c r="U208" s="728"/>
      <c r="V208" s="728"/>
      <c r="W208" s="728"/>
      <c r="X208" s="728"/>
      <c r="Y208" s="728"/>
    </row>
    <row r="209" spans="2:25" ht="12.75" hidden="1" customHeight="1">
      <c r="B209" s="728"/>
      <c r="C209" s="728"/>
      <c r="D209" s="728"/>
      <c r="E209" s="728"/>
      <c r="F209" s="728"/>
      <c r="G209" s="728"/>
      <c r="H209" s="728"/>
      <c r="I209" s="728"/>
      <c r="J209" s="728"/>
      <c r="K209" s="728"/>
      <c r="L209" s="728"/>
      <c r="M209" s="728"/>
      <c r="N209" s="728"/>
      <c r="O209" s="728"/>
      <c r="P209" s="728"/>
      <c r="Q209" s="728"/>
      <c r="R209" s="728"/>
      <c r="S209" s="728"/>
      <c r="T209" s="728"/>
      <c r="U209" s="728"/>
      <c r="V209" s="728"/>
      <c r="W209" s="728"/>
      <c r="X209" s="728"/>
      <c r="Y209" s="728"/>
    </row>
    <row r="210" spans="2:25" ht="12.75" hidden="1" customHeight="1">
      <c r="B210" s="728"/>
      <c r="C210" s="728"/>
      <c r="D210" s="728"/>
      <c r="E210" s="728"/>
      <c r="F210" s="728"/>
      <c r="G210" s="728"/>
      <c r="H210" s="728"/>
      <c r="I210" s="728"/>
      <c r="J210" s="728"/>
      <c r="K210" s="728"/>
      <c r="L210" s="728"/>
      <c r="M210" s="728"/>
      <c r="N210" s="728"/>
      <c r="O210" s="728"/>
      <c r="P210" s="728"/>
      <c r="Q210" s="728"/>
      <c r="R210" s="728"/>
      <c r="S210" s="728"/>
      <c r="T210" s="728"/>
      <c r="U210" s="728"/>
      <c r="V210" s="728"/>
      <c r="W210" s="728"/>
      <c r="X210" s="728"/>
      <c r="Y210" s="728"/>
    </row>
    <row r="211" spans="2:25" ht="12.75" hidden="1" customHeight="1">
      <c r="B211" s="728"/>
      <c r="C211" s="728"/>
      <c r="D211" s="728"/>
      <c r="E211" s="728"/>
      <c r="F211" s="728"/>
      <c r="G211" s="728"/>
      <c r="H211" s="728"/>
      <c r="I211" s="728"/>
      <c r="J211" s="728"/>
      <c r="K211" s="728"/>
      <c r="L211" s="728"/>
      <c r="M211" s="728"/>
      <c r="N211" s="728"/>
      <c r="O211" s="728"/>
      <c r="P211" s="728"/>
      <c r="Q211" s="728"/>
      <c r="R211" s="728"/>
      <c r="S211" s="728"/>
      <c r="T211" s="728"/>
      <c r="U211" s="728"/>
      <c r="V211" s="728"/>
      <c r="W211" s="728"/>
      <c r="X211" s="728"/>
      <c r="Y211" s="728"/>
    </row>
    <row r="212" spans="2:25" ht="12.75" hidden="1" customHeight="1">
      <c r="B212" s="728"/>
      <c r="C212" s="728"/>
      <c r="D212" s="728"/>
      <c r="E212" s="728"/>
      <c r="F212" s="728"/>
      <c r="G212" s="728"/>
      <c r="H212" s="728"/>
      <c r="I212" s="728"/>
      <c r="J212" s="728"/>
      <c r="K212" s="728"/>
      <c r="L212" s="728"/>
      <c r="M212" s="728"/>
      <c r="N212" s="728"/>
      <c r="O212" s="728"/>
      <c r="P212" s="728"/>
      <c r="Q212" s="728"/>
      <c r="R212" s="728"/>
      <c r="S212" s="728"/>
      <c r="T212" s="728"/>
      <c r="U212" s="728"/>
      <c r="V212" s="728"/>
      <c r="W212" s="728"/>
      <c r="X212" s="728"/>
      <c r="Y212" s="728"/>
    </row>
    <row r="213" spans="2:25" ht="12.75" hidden="1" customHeight="1">
      <c r="B213" s="728"/>
      <c r="C213" s="728"/>
      <c r="D213" s="728"/>
      <c r="E213" s="728"/>
      <c r="F213" s="728"/>
      <c r="G213" s="728"/>
      <c r="H213" s="728"/>
      <c r="I213" s="728"/>
      <c r="J213" s="728"/>
      <c r="K213" s="728"/>
      <c r="L213" s="728"/>
      <c r="M213" s="728"/>
      <c r="N213" s="728"/>
      <c r="O213" s="728"/>
      <c r="P213" s="728"/>
      <c r="Q213" s="728"/>
      <c r="R213" s="728"/>
      <c r="S213" s="728"/>
      <c r="T213" s="728"/>
      <c r="U213" s="728"/>
      <c r="V213" s="728"/>
      <c r="W213" s="728"/>
      <c r="X213" s="728"/>
      <c r="Y213" s="728"/>
    </row>
    <row r="214" spans="2:25" ht="12.75" hidden="1" customHeight="1">
      <c r="B214" s="728"/>
      <c r="C214" s="728"/>
      <c r="D214" s="728"/>
      <c r="E214" s="728"/>
      <c r="F214" s="728"/>
      <c r="G214" s="728"/>
      <c r="H214" s="728"/>
      <c r="I214" s="728"/>
      <c r="J214" s="728"/>
      <c r="K214" s="728"/>
      <c r="L214" s="728"/>
      <c r="M214" s="728"/>
      <c r="N214" s="728"/>
      <c r="O214" s="728"/>
      <c r="P214" s="728"/>
      <c r="Q214" s="728"/>
      <c r="R214" s="728"/>
      <c r="S214" s="728"/>
      <c r="T214" s="728"/>
      <c r="U214" s="728"/>
      <c r="V214" s="728"/>
      <c r="W214" s="728"/>
      <c r="X214" s="728"/>
      <c r="Y214" s="728"/>
    </row>
    <row r="215" spans="2:25" ht="12.75" hidden="1" customHeight="1">
      <c r="B215" s="728"/>
      <c r="C215" s="728"/>
      <c r="D215" s="728"/>
      <c r="E215" s="728"/>
      <c r="F215" s="728"/>
      <c r="G215" s="728"/>
      <c r="H215" s="728"/>
      <c r="I215" s="728"/>
      <c r="J215" s="728"/>
      <c r="K215" s="728"/>
      <c r="L215" s="728"/>
      <c r="M215" s="728"/>
      <c r="N215" s="728"/>
      <c r="O215" s="728"/>
      <c r="P215" s="728"/>
      <c r="Q215" s="728"/>
      <c r="R215" s="728"/>
      <c r="S215" s="728"/>
      <c r="T215" s="728"/>
      <c r="U215" s="728"/>
      <c r="V215" s="728"/>
      <c r="W215" s="728"/>
      <c r="X215" s="728"/>
      <c r="Y215" s="728"/>
    </row>
    <row r="216" spans="2:25" ht="12.75" hidden="1" customHeight="1">
      <c r="B216" s="728"/>
      <c r="C216" s="728"/>
      <c r="D216" s="728"/>
      <c r="E216" s="728"/>
      <c r="F216" s="728"/>
      <c r="G216" s="728"/>
      <c r="H216" s="728"/>
      <c r="I216" s="728"/>
      <c r="J216" s="728"/>
      <c r="K216" s="728"/>
      <c r="L216" s="728"/>
      <c r="M216" s="728"/>
      <c r="N216" s="728"/>
      <c r="O216" s="728"/>
      <c r="P216" s="728"/>
      <c r="Q216" s="728"/>
      <c r="R216" s="728"/>
      <c r="S216" s="728"/>
      <c r="T216" s="728"/>
      <c r="U216" s="728"/>
      <c r="V216" s="728"/>
      <c r="W216" s="728"/>
      <c r="X216" s="728"/>
      <c r="Y216" s="728"/>
    </row>
    <row r="217" spans="2:25" ht="12.75" hidden="1" customHeight="1">
      <c r="B217" s="728"/>
      <c r="C217" s="728"/>
      <c r="D217" s="728"/>
      <c r="E217" s="728"/>
      <c r="F217" s="728"/>
      <c r="G217" s="728"/>
      <c r="H217" s="728"/>
      <c r="I217" s="728"/>
      <c r="J217" s="728"/>
      <c r="K217" s="728"/>
      <c r="L217" s="728"/>
      <c r="M217" s="728"/>
      <c r="N217" s="728"/>
      <c r="O217" s="728"/>
      <c r="P217" s="728"/>
      <c r="Q217" s="728"/>
      <c r="R217" s="728"/>
      <c r="S217" s="728"/>
      <c r="T217" s="728"/>
      <c r="U217" s="728"/>
      <c r="V217" s="728"/>
      <c r="W217" s="728"/>
      <c r="X217" s="728"/>
      <c r="Y217" s="728"/>
    </row>
    <row r="218" spans="2:25" ht="12.75" hidden="1" customHeight="1">
      <c r="B218" s="728"/>
      <c r="C218" s="728"/>
      <c r="D218" s="728"/>
      <c r="E218" s="728"/>
      <c r="F218" s="728"/>
      <c r="G218" s="728"/>
      <c r="H218" s="728"/>
      <c r="I218" s="728"/>
      <c r="J218" s="728"/>
      <c r="K218" s="728"/>
      <c r="L218" s="728"/>
      <c r="M218" s="728"/>
      <c r="N218" s="728"/>
      <c r="O218" s="728"/>
      <c r="P218" s="728"/>
      <c r="Q218" s="728"/>
      <c r="R218" s="728"/>
      <c r="S218" s="728"/>
      <c r="T218" s="728"/>
      <c r="U218" s="728"/>
      <c r="V218" s="728"/>
      <c r="W218" s="728"/>
      <c r="X218" s="728"/>
      <c r="Y218" s="728"/>
    </row>
    <row r="219" spans="2:25" ht="12.75" hidden="1" customHeight="1">
      <c r="B219" s="728"/>
      <c r="C219" s="728"/>
      <c r="D219" s="728"/>
      <c r="E219" s="728"/>
      <c r="F219" s="728"/>
      <c r="G219" s="728"/>
      <c r="H219" s="728"/>
      <c r="I219" s="728"/>
      <c r="J219" s="728"/>
      <c r="K219" s="728"/>
      <c r="L219" s="728"/>
      <c r="M219" s="728"/>
      <c r="N219" s="728"/>
      <c r="O219" s="728"/>
      <c r="P219" s="728"/>
      <c r="Q219" s="728"/>
      <c r="R219" s="728"/>
      <c r="S219" s="728"/>
      <c r="T219" s="728"/>
      <c r="U219" s="728"/>
      <c r="V219" s="728"/>
      <c r="W219" s="728"/>
      <c r="X219" s="728"/>
      <c r="Y219" s="728"/>
    </row>
    <row r="220" spans="2:25" ht="12.75" hidden="1" customHeight="1">
      <c r="B220" s="728"/>
      <c r="C220" s="728"/>
      <c r="D220" s="728"/>
      <c r="E220" s="728"/>
      <c r="F220" s="728"/>
      <c r="G220" s="728"/>
      <c r="H220" s="728"/>
      <c r="I220" s="728"/>
      <c r="J220" s="728"/>
      <c r="K220" s="728"/>
      <c r="L220" s="728"/>
      <c r="M220" s="728"/>
      <c r="N220" s="728"/>
      <c r="O220" s="728"/>
      <c r="P220" s="728"/>
      <c r="Q220" s="728"/>
      <c r="R220" s="728"/>
      <c r="S220" s="728"/>
      <c r="T220" s="728"/>
      <c r="U220" s="728"/>
      <c r="V220" s="728"/>
      <c r="W220" s="728"/>
      <c r="X220" s="728"/>
      <c r="Y220" s="728"/>
    </row>
    <row r="221" spans="2:25" ht="12.75" hidden="1" customHeight="1">
      <c r="B221" s="728"/>
      <c r="C221" s="728"/>
      <c r="D221" s="728"/>
      <c r="E221" s="728"/>
      <c r="F221" s="728"/>
      <c r="G221" s="728"/>
      <c r="H221" s="728"/>
      <c r="I221" s="728"/>
      <c r="J221" s="728"/>
      <c r="K221" s="728"/>
      <c r="L221" s="728"/>
      <c r="M221" s="728"/>
      <c r="N221" s="728"/>
      <c r="O221" s="728"/>
      <c r="P221" s="728"/>
      <c r="Q221" s="728"/>
      <c r="R221" s="728"/>
      <c r="S221" s="728"/>
      <c r="T221" s="728"/>
      <c r="U221" s="728"/>
      <c r="V221" s="728"/>
      <c r="W221" s="728"/>
      <c r="X221" s="728"/>
      <c r="Y221" s="728"/>
    </row>
    <row r="222" spans="2:25" ht="12.75" hidden="1" customHeight="1">
      <c r="B222" s="728"/>
      <c r="C222" s="728"/>
      <c r="D222" s="728"/>
      <c r="E222" s="728"/>
      <c r="F222" s="728"/>
      <c r="G222" s="728"/>
      <c r="H222" s="728"/>
      <c r="I222" s="728"/>
      <c r="J222" s="728"/>
      <c r="K222" s="728"/>
      <c r="L222" s="728"/>
      <c r="M222" s="728"/>
      <c r="N222" s="728"/>
      <c r="O222" s="728"/>
      <c r="P222" s="728"/>
      <c r="Q222" s="728"/>
      <c r="R222" s="728"/>
      <c r="S222" s="728"/>
      <c r="T222" s="728"/>
      <c r="U222" s="728"/>
      <c r="V222" s="728"/>
      <c r="W222" s="728"/>
      <c r="X222" s="728"/>
      <c r="Y222" s="728"/>
    </row>
    <row r="223" spans="2:25" ht="12.75" hidden="1" customHeight="1">
      <c r="B223" s="728"/>
      <c r="C223" s="728"/>
      <c r="D223" s="728"/>
      <c r="E223" s="728"/>
      <c r="F223" s="728"/>
      <c r="G223" s="728"/>
      <c r="H223" s="728"/>
      <c r="I223" s="728"/>
      <c r="J223" s="728"/>
      <c r="K223" s="728"/>
      <c r="L223" s="728"/>
      <c r="M223" s="728"/>
      <c r="N223" s="728"/>
      <c r="O223" s="728"/>
      <c r="P223" s="728"/>
      <c r="Q223" s="728"/>
      <c r="R223" s="728"/>
      <c r="S223" s="728"/>
      <c r="T223" s="728"/>
      <c r="U223" s="728"/>
      <c r="V223" s="728"/>
      <c r="W223" s="728"/>
      <c r="X223" s="728"/>
      <c r="Y223" s="728"/>
    </row>
    <row r="224" spans="2:25" ht="12.75" hidden="1" customHeight="1">
      <c r="B224" s="728"/>
      <c r="C224" s="728"/>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row>
    <row r="225" spans="2:25" ht="12.75" hidden="1" customHeight="1">
      <c r="B225" s="728"/>
      <c r="C225" s="728"/>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row>
    <row r="226" spans="2:25" ht="12.75" hidden="1" customHeight="1">
      <c r="B226" s="728"/>
      <c r="C226" s="728"/>
      <c r="D226" s="728"/>
      <c r="E226" s="728"/>
      <c r="F226" s="728"/>
      <c r="G226" s="728"/>
      <c r="H226" s="728"/>
      <c r="I226" s="728"/>
      <c r="J226" s="728"/>
      <c r="K226" s="728"/>
      <c r="L226" s="728"/>
      <c r="M226" s="728"/>
      <c r="N226" s="728"/>
      <c r="O226" s="728"/>
      <c r="P226" s="728"/>
      <c r="Q226" s="728"/>
      <c r="R226" s="728"/>
      <c r="S226" s="728"/>
      <c r="T226" s="728"/>
      <c r="U226" s="728"/>
      <c r="V226" s="728"/>
      <c r="W226" s="728"/>
      <c r="X226" s="728"/>
      <c r="Y226" s="728"/>
    </row>
    <row r="227" spans="2:25" ht="12.75" hidden="1" customHeight="1">
      <c r="B227" s="728"/>
      <c r="C227" s="728"/>
      <c r="D227" s="728"/>
      <c r="E227" s="728"/>
      <c r="F227" s="728"/>
      <c r="G227" s="728"/>
      <c r="H227" s="728"/>
      <c r="I227" s="728"/>
      <c r="J227" s="728"/>
      <c r="K227" s="728"/>
      <c r="L227" s="728"/>
      <c r="M227" s="728"/>
      <c r="N227" s="728"/>
      <c r="O227" s="728"/>
      <c r="P227" s="728"/>
      <c r="Q227" s="728"/>
      <c r="R227" s="728"/>
      <c r="S227" s="728"/>
      <c r="T227" s="728"/>
      <c r="U227" s="728"/>
      <c r="V227" s="728"/>
      <c r="W227" s="728"/>
      <c r="X227" s="728"/>
      <c r="Y227" s="728"/>
    </row>
    <row r="228" spans="2:25" ht="12.75" hidden="1" customHeight="1">
      <c r="B228" s="728"/>
      <c r="C228" s="728"/>
      <c r="D228" s="728"/>
      <c r="E228" s="728"/>
      <c r="F228" s="728"/>
      <c r="G228" s="728"/>
      <c r="H228" s="728"/>
      <c r="I228" s="728"/>
      <c r="J228" s="728"/>
      <c r="K228" s="728"/>
      <c r="L228" s="728"/>
      <c r="M228" s="728"/>
      <c r="N228" s="728"/>
      <c r="O228" s="728"/>
      <c r="P228" s="728"/>
      <c r="Q228" s="728"/>
      <c r="R228" s="728"/>
      <c r="S228" s="728"/>
      <c r="T228" s="728"/>
      <c r="U228" s="728"/>
      <c r="V228" s="728"/>
      <c r="W228" s="728"/>
      <c r="X228" s="728"/>
      <c r="Y228" s="728"/>
    </row>
    <row r="229" spans="2:25" ht="12.75" hidden="1" customHeight="1">
      <c r="B229" s="728"/>
      <c r="C229" s="728"/>
      <c r="D229" s="728"/>
      <c r="E229" s="728"/>
      <c r="F229" s="728"/>
      <c r="G229" s="728"/>
      <c r="H229" s="728"/>
      <c r="I229" s="728"/>
      <c r="J229" s="728"/>
      <c r="K229" s="728"/>
      <c r="L229" s="728"/>
      <c r="M229" s="728"/>
      <c r="N229" s="728"/>
      <c r="O229" s="728"/>
      <c r="P229" s="728"/>
      <c r="Q229" s="728"/>
      <c r="R229" s="728"/>
      <c r="S229" s="728"/>
      <c r="T229" s="728"/>
      <c r="U229" s="728"/>
      <c r="V229" s="728"/>
      <c r="W229" s="728"/>
      <c r="X229" s="728"/>
      <c r="Y229" s="728"/>
    </row>
    <row r="230" spans="2:25" ht="12.75" hidden="1" customHeight="1">
      <c r="B230" s="728"/>
      <c r="C230" s="728"/>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row>
    <row r="231" spans="2:25" ht="12.75" hidden="1" customHeight="1">
      <c r="B231" s="728"/>
      <c r="C231" s="728"/>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row>
    <row r="232" spans="2:25" ht="12.75" hidden="1" customHeight="1">
      <c r="B232" s="728"/>
      <c r="C232" s="728"/>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row>
    <row r="233" spans="2:25" ht="12.75" hidden="1" customHeight="1">
      <c r="B233" s="728"/>
      <c r="C233" s="728"/>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row>
    <row r="234" spans="2:25" ht="12.75" hidden="1" customHeight="1">
      <c r="B234" s="728"/>
      <c r="C234" s="728"/>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row>
    <row r="235" spans="2:25" ht="12.75" hidden="1" customHeight="1">
      <c r="B235" s="728"/>
      <c r="C235" s="728"/>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row>
    <row r="236" spans="2:25" ht="12.75" hidden="1" customHeight="1">
      <c r="B236" s="728"/>
      <c r="C236" s="728"/>
      <c r="D236" s="728"/>
      <c r="E236" s="728"/>
      <c r="F236" s="728"/>
      <c r="G236" s="728"/>
      <c r="H236" s="728"/>
      <c r="I236" s="728"/>
      <c r="J236" s="728"/>
      <c r="K236" s="728"/>
      <c r="L236" s="728"/>
      <c r="M236" s="728"/>
      <c r="N236" s="728"/>
      <c r="O236" s="728"/>
      <c r="P236" s="728"/>
      <c r="Q236" s="728"/>
      <c r="R236" s="728"/>
      <c r="S236" s="728"/>
      <c r="T236" s="728"/>
      <c r="U236" s="728"/>
      <c r="V236" s="728"/>
      <c r="W236" s="728"/>
      <c r="X236" s="728"/>
      <c r="Y236" s="728"/>
    </row>
    <row r="237" spans="2:25" ht="12.75" hidden="1" customHeight="1">
      <c r="B237" s="728"/>
      <c r="C237" s="728"/>
      <c r="D237" s="728"/>
      <c r="E237" s="728"/>
      <c r="F237" s="728"/>
      <c r="G237" s="728"/>
      <c r="H237" s="728"/>
      <c r="I237" s="728"/>
      <c r="J237" s="728"/>
      <c r="K237" s="728"/>
      <c r="L237" s="728"/>
      <c r="M237" s="728"/>
      <c r="N237" s="728"/>
      <c r="O237" s="728"/>
      <c r="P237" s="728"/>
      <c r="Q237" s="728"/>
      <c r="R237" s="728"/>
      <c r="S237" s="728"/>
      <c r="T237" s="728"/>
      <c r="U237" s="728"/>
      <c r="V237" s="728"/>
      <c r="W237" s="728"/>
      <c r="X237" s="728"/>
      <c r="Y237" s="728"/>
    </row>
    <row r="238" spans="2:25" ht="12.75" hidden="1" customHeight="1">
      <c r="B238" s="728"/>
      <c r="C238" s="728"/>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row>
    <row r="239" spans="2:25" ht="12.75" hidden="1" customHeight="1">
      <c r="B239" s="728"/>
      <c r="C239" s="728"/>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row>
    <row r="240" spans="2:25" ht="12.75" hidden="1" customHeight="1">
      <c r="B240" s="728"/>
      <c r="C240" s="728"/>
      <c r="D240" s="728"/>
      <c r="E240" s="728"/>
      <c r="F240" s="728"/>
      <c r="G240" s="728"/>
      <c r="H240" s="728"/>
      <c r="I240" s="728"/>
      <c r="J240" s="728"/>
      <c r="K240" s="728"/>
      <c r="L240" s="728"/>
      <c r="M240" s="728"/>
      <c r="N240" s="728"/>
      <c r="O240" s="728"/>
      <c r="P240" s="728"/>
      <c r="Q240" s="728"/>
      <c r="R240" s="728"/>
      <c r="S240" s="728"/>
      <c r="T240" s="728"/>
      <c r="U240" s="728"/>
      <c r="V240" s="728"/>
      <c r="W240" s="728"/>
      <c r="X240" s="728"/>
      <c r="Y240" s="728"/>
    </row>
    <row r="241" spans="2:25" ht="12.75" hidden="1" customHeight="1">
      <c r="B241" s="728"/>
      <c r="C241" s="728"/>
      <c r="D241" s="728"/>
      <c r="E241" s="728"/>
      <c r="F241" s="728"/>
      <c r="G241" s="728"/>
      <c r="H241" s="728"/>
      <c r="I241" s="728"/>
      <c r="J241" s="728"/>
      <c r="K241" s="728"/>
      <c r="L241" s="728"/>
      <c r="M241" s="728"/>
      <c r="N241" s="728"/>
      <c r="O241" s="728"/>
      <c r="P241" s="728"/>
      <c r="Q241" s="728"/>
      <c r="R241" s="728"/>
      <c r="S241" s="728"/>
      <c r="T241" s="728"/>
      <c r="U241" s="728"/>
      <c r="V241" s="728"/>
      <c r="W241" s="728"/>
      <c r="X241" s="728"/>
      <c r="Y241" s="728"/>
    </row>
    <row r="242" spans="2:25" ht="12.75" hidden="1" customHeight="1">
      <c r="B242" s="728"/>
      <c r="C242" s="728"/>
      <c r="D242" s="728"/>
      <c r="E242" s="728"/>
      <c r="F242" s="728"/>
      <c r="G242" s="728"/>
      <c r="H242" s="728"/>
      <c r="I242" s="728"/>
      <c r="J242" s="728"/>
      <c r="K242" s="728"/>
      <c r="L242" s="728"/>
      <c r="M242" s="728"/>
      <c r="N242" s="728"/>
      <c r="O242" s="728"/>
      <c r="P242" s="728"/>
      <c r="Q242" s="728"/>
      <c r="R242" s="728"/>
      <c r="S242" s="728"/>
      <c r="T242" s="728"/>
      <c r="U242" s="728"/>
      <c r="V242" s="728"/>
      <c r="W242" s="728"/>
      <c r="X242" s="728"/>
      <c r="Y242" s="728"/>
    </row>
    <row r="243" spans="2:25" ht="12.75" hidden="1" customHeight="1">
      <c r="B243" s="728"/>
      <c r="C243" s="728"/>
      <c r="D243" s="728"/>
      <c r="E243" s="728"/>
      <c r="F243" s="728"/>
      <c r="G243" s="728"/>
      <c r="H243" s="728"/>
      <c r="I243" s="728"/>
      <c r="J243" s="728"/>
      <c r="K243" s="728"/>
      <c r="L243" s="728"/>
      <c r="M243" s="728"/>
      <c r="N243" s="728"/>
      <c r="O243" s="728"/>
      <c r="P243" s="728"/>
      <c r="Q243" s="728"/>
      <c r="R243" s="728"/>
      <c r="S243" s="728"/>
      <c r="T243" s="728"/>
      <c r="U243" s="728"/>
      <c r="V243" s="728"/>
      <c r="W243" s="728"/>
      <c r="X243" s="728"/>
      <c r="Y243" s="728"/>
    </row>
    <row r="244" spans="2:25" ht="12.75" hidden="1" customHeight="1">
      <c r="B244" s="728"/>
      <c r="C244" s="728"/>
      <c r="D244" s="728"/>
      <c r="E244" s="728"/>
      <c r="F244" s="728"/>
      <c r="G244" s="728"/>
      <c r="H244" s="728"/>
      <c r="I244" s="728"/>
      <c r="J244" s="728"/>
      <c r="K244" s="728"/>
      <c r="L244" s="728"/>
      <c r="M244" s="728"/>
      <c r="N244" s="728"/>
      <c r="O244" s="728"/>
      <c r="P244" s="728"/>
      <c r="Q244" s="728"/>
      <c r="R244" s="728"/>
      <c r="S244" s="728"/>
      <c r="T244" s="728"/>
      <c r="U244" s="728"/>
      <c r="V244" s="728"/>
      <c r="W244" s="728"/>
      <c r="X244" s="728"/>
      <c r="Y244" s="728"/>
    </row>
    <row r="245" spans="2:25" ht="12.75" hidden="1" customHeight="1">
      <c r="B245" s="728"/>
      <c r="C245" s="728"/>
      <c r="D245" s="728"/>
      <c r="E245" s="728"/>
      <c r="F245" s="728"/>
      <c r="G245" s="728"/>
      <c r="H245" s="728"/>
      <c r="I245" s="728"/>
      <c r="J245" s="728"/>
      <c r="K245" s="728"/>
      <c r="L245" s="728"/>
      <c r="M245" s="728"/>
      <c r="N245" s="728"/>
      <c r="O245" s="728"/>
      <c r="P245" s="728"/>
      <c r="Q245" s="728"/>
      <c r="R245" s="728"/>
      <c r="S245" s="728"/>
      <c r="T245" s="728"/>
      <c r="U245" s="728"/>
      <c r="V245" s="728"/>
      <c r="W245" s="728"/>
      <c r="X245" s="728"/>
      <c r="Y245" s="728"/>
    </row>
    <row r="246" spans="2:25" ht="12.75" hidden="1" customHeight="1">
      <c r="B246" s="728"/>
      <c r="C246" s="728"/>
      <c r="D246" s="728"/>
      <c r="E246" s="728"/>
      <c r="F246" s="728"/>
      <c r="G246" s="728"/>
      <c r="H246" s="728"/>
      <c r="I246" s="728"/>
      <c r="J246" s="728"/>
      <c r="K246" s="728"/>
      <c r="L246" s="728"/>
      <c r="M246" s="728"/>
      <c r="N246" s="728"/>
      <c r="O246" s="728"/>
      <c r="P246" s="728"/>
      <c r="Q246" s="728"/>
      <c r="R246" s="728"/>
      <c r="S246" s="728"/>
      <c r="T246" s="728"/>
      <c r="U246" s="728"/>
      <c r="V246" s="728"/>
      <c r="W246" s="728"/>
      <c r="X246" s="728"/>
      <c r="Y246" s="728"/>
    </row>
    <row r="247" spans="2:25" ht="12.75" hidden="1" customHeight="1">
      <c r="B247" s="728"/>
      <c r="C247" s="728"/>
      <c r="D247" s="728"/>
      <c r="E247" s="728"/>
      <c r="F247" s="728"/>
      <c r="G247" s="728"/>
      <c r="H247" s="728"/>
      <c r="I247" s="728"/>
      <c r="J247" s="728"/>
      <c r="K247" s="728"/>
      <c r="L247" s="728"/>
      <c r="M247" s="728"/>
      <c r="N247" s="728"/>
      <c r="O247" s="728"/>
      <c r="P247" s="728"/>
      <c r="Q247" s="728"/>
      <c r="R247" s="728"/>
      <c r="S247" s="728"/>
      <c r="T247" s="728"/>
      <c r="U247" s="728"/>
      <c r="V247" s="728"/>
      <c r="W247" s="728"/>
      <c r="X247" s="728"/>
      <c r="Y247" s="728"/>
    </row>
    <row r="248" spans="2:25" ht="12.75" hidden="1" customHeight="1">
      <c r="B248" s="728"/>
      <c r="C248" s="728"/>
      <c r="D248" s="728"/>
      <c r="E248" s="728"/>
      <c r="F248" s="728"/>
      <c r="G248" s="728"/>
      <c r="H248" s="728"/>
      <c r="I248" s="728"/>
      <c r="J248" s="728"/>
      <c r="K248" s="728"/>
      <c r="L248" s="728"/>
      <c r="M248" s="728"/>
      <c r="N248" s="728"/>
      <c r="O248" s="728"/>
      <c r="P248" s="728"/>
      <c r="Q248" s="728"/>
      <c r="R248" s="728"/>
      <c r="S248" s="728"/>
      <c r="T248" s="728"/>
      <c r="U248" s="728"/>
      <c r="V248" s="728"/>
      <c r="W248" s="728"/>
      <c r="X248" s="728"/>
      <c r="Y248" s="728"/>
    </row>
    <row r="249" spans="2:25" ht="12.75" hidden="1" customHeight="1">
      <c r="B249" s="728"/>
      <c r="C249" s="728"/>
      <c r="D249" s="728"/>
      <c r="E249" s="728"/>
      <c r="F249" s="728"/>
      <c r="G249" s="728"/>
      <c r="H249" s="728"/>
      <c r="I249" s="728"/>
      <c r="J249" s="728"/>
      <c r="K249" s="728"/>
      <c r="L249" s="728"/>
      <c r="M249" s="728"/>
      <c r="N249" s="728"/>
      <c r="O249" s="728"/>
      <c r="P249" s="728"/>
      <c r="Q249" s="728"/>
      <c r="R249" s="728"/>
      <c r="S249" s="728"/>
      <c r="T249" s="728"/>
      <c r="U249" s="728"/>
      <c r="V249" s="728"/>
      <c r="W249" s="728"/>
      <c r="X249" s="728"/>
      <c r="Y249" s="728"/>
    </row>
    <row r="250" spans="2:25" ht="12.75" hidden="1" customHeight="1">
      <c r="B250" s="728"/>
      <c r="C250" s="728"/>
      <c r="D250" s="728"/>
      <c r="E250" s="728"/>
      <c r="F250" s="728"/>
      <c r="G250" s="728"/>
      <c r="H250" s="728"/>
      <c r="I250" s="728"/>
      <c r="J250" s="728"/>
      <c r="K250" s="728"/>
      <c r="L250" s="728"/>
      <c r="M250" s="728"/>
      <c r="N250" s="728"/>
      <c r="O250" s="728"/>
      <c r="P250" s="728"/>
      <c r="Q250" s="728"/>
      <c r="R250" s="728"/>
      <c r="S250" s="728"/>
      <c r="T250" s="728"/>
      <c r="U250" s="728"/>
      <c r="V250" s="728"/>
      <c r="W250" s="728"/>
      <c r="X250" s="728"/>
      <c r="Y250" s="728"/>
    </row>
    <row r="251" spans="2:25" ht="12.75" hidden="1" customHeight="1">
      <c r="B251" s="728"/>
      <c r="C251" s="728"/>
      <c r="D251" s="728"/>
      <c r="E251" s="728"/>
      <c r="F251" s="728"/>
      <c r="G251" s="728"/>
      <c r="H251" s="728"/>
      <c r="I251" s="728"/>
      <c r="J251" s="728"/>
      <c r="K251" s="728"/>
      <c r="L251" s="728"/>
      <c r="M251" s="728"/>
      <c r="N251" s="728"/>
      <c r="O251" s="728"/>
      <c r="P251" s="728"/>
      <c r="Q251" s="728"/>
      <c r="R251" s="728"/>
      <c r="S251" s="728"/>
      <c r="T251" s="728"/>
      <c r="U251" s="728"/>
      <c r="V251" s="728"/>
      <c r="W251" s="728"/>
      <c r="X251" s="728"/>
      <c r="Y251" s="728"/>
    </row>
    <row r="252" spans="2:25" ht="12.75" hidden="1" customHeight="1">
      <c r="B252" s="728"/>
      <c r="C252" s="728"/>
      <c r="D252" s="728"/>
      <c r="E252" s="728"/>
      <c r="F252" s="728"/>
      <c r="G252" s="728"/>
      <c r="H252" s="728"/>
      <c r="I252" s="728"/>
      <c r="J252" s="728"/>
      <c r="K252" s="728"/>
      <c r="L252" s="728"/>
      <c r="M252" s="728"/>
      <c r="N252" s="728"/>
      <c r="O252" s="728"/>
      <c r="P252" s="728"/>
      <c r="Q252" s="728"/>
      <c r="R252" s="728"/>
      <c r="S252" s="728"/>
      <c r="T252" s="728"/>
      <c r="U252" s="728"/>
      <c r="V252" s="728"/>
      <c r="W252" s="728"/>
      <c r="X252" s="728"/>
      <c r="Y252" s="728"/>
    </row>
    <row r="253" spans="2:25" ht="12.75" hidden="1" customHeight="1">
      <c r="B253" s="728"/>
      <c r="C253" s="728"/>
      <c r="D253" s="728"/>
      <c r="E253" s="728"/>
      <c r="F253" s="728"/>
      <c r="G253" s="728"/>
      <c r="H253" s="728"/>
      <c r="I253" s="728"/>
      <c r="J253" s="728"/>
      <c r="K253" s="728"/>
      <c r="L253" s="728"/>
      <c r="M253" s="728"/>
      <c r="N253" s="728"/>
      <c r="O253" s="728"/>
      <c r="P253" s="728"/>
      <c r="Q253" s="728"/>
      <c r="R253" s="728"/>
      <c r="S253" s="728"/>
      <c r="T253" s="728"/>
      <c r="U253" s="728"/>
      <c r="V253" s="728"/>
      <c r="W253" s="728"/>
      <c r="X253" s="728"/>
      <c r="Y253" s="728"/>
    </row>
    <row r="254" spans="2:25" ht="12.75" hidden="1" customHeight="1">
      <c r="B254" s="728"/>
      <c r="C254" s="728"/>
      <c r="D254" s="728"/>
      <c r="E254" s="728"/>
      <c r="F254" s="728"/>
      <c r="G254" s="728"/>
      <c r="H254" s="728"/>
      <c r="I254" s="728"/>
      <c r="J254" s="728"/>
      <c r="K254" s="728"/>
      <c r="L254" s="728"/>
      <c r="M254" s="728"/>
      <c r="N254" s="728"/>
      <c r="O254" s="728"/>
      <c r="P254" s="728"/>
      <c r="Q254" s="728"/>
      <c r="R254" s="728"/>
      <c r="S254" s="728"/>
      <c r="T254" s="728"/>
      <c r="U254" s="728"/>
      <c r="V254" s="728"/>
      <c r="W254" s="728"/>
      <c r="X254" s="728"/>
      <c r="Y254" s="728"/>
    </row>
    <row r="255" spans="2:25" ht="12.75" hidden="1" customHeight="1">
      <c r="B255" s="728"/>
      <c r="C255" s="728"/>
      <c r="D255" s="728"/>
      <c r="E255" s="728"/>
      <c r="F255" s="728"/>
      <c r="G255" s="728"/>
      <c r="H255" s="728"/>
      <c r="I255" s="728"/>
      <c r="J255" s="728"/>
      <c r="K255" s="728"/>
      <c r="L255" s="728"/>
      <c r="M255" s="728"/>
      <c r="N255" s="728"/>
      <c r="O255" s="728"/>
      <c r="P255" s="728"/>
      <c r="Q255" s="728"/>
      <c r="R255" s="728"/>
      <c r="S255" s="728"/>
      <c r="T255" s="728"/>
      <c r="U255" s="728"/>
      <c r="V255" s="728"/>
      <c r="W255" s="728"/>
      <c r="X255" s="728"/>
      <c r="Y255" s="728"/>
    </row>
    <row r="256" spans="2:25" ht="12.75" hidden="1" customHeight="1">
      <c r="B256" s="728"/>
      <c r="C256" s="728"/>
      <c r="D256" s="728"/>
      <c r="E256" s="728"/>
      <c r="F256" s="728"/>
      <c r="G256" s="728"/>
      <c r="H256" s="728"/>
      <c r="I256" s="728"/>
      <c r="J256" s="728"/>
      <c r="K256" s="728"/>
      <c r="L256" s="728"/>
      <c r="M256" s="728"/>
      <c r="N256" s="728"/>
      <c r="O256" s="728"/>
      <c r="P256" s="728"/>
      <c r="Q256" s="728"/>
      <c r="R256" s="728"/>
      <c r="S256" s="728"/>
      <c r="T256" s="728"/>
      <c r="U256" s="728"/>
      <c r="V256" s="728"/>
      <c r="W256" s="728"/>
      <c r="X256" s="728"/>
      <c r="Y256" s="728"/>
    </row>
    <row r="257" spans="2:25" ht="12.75" hidden="1" customHeight="1">
      <c r="B257" s="728"/>
      <c r="C257" s="728"/>
      <c r="D257" s="728"/>
      <c r="E257" s="728"/>
      <c r="F257" s="728"/>
      <c r="G257" s="728"/>
      <c r="H257" s="728"/>
      <c r="I257" s="728"/>
      <c r="J257" s="728"/>
      <c r="K257" s="728"/>
      <c r="L257" s="728"/>
      <c r="M257" s="728"/>
      <c r="N257" s="728"/>
      <c r="O257" s="728"/>
      <c r="P257" s="728"/>
      <c r="Q257" s="728"/>
      <c r="R257" s="728"/>
      <c r="S257" s="728"/>
      <c r="T257" s="728"/>
      <c r="U257" s="728"/>
      <c r="V257" s="728"/>
      <c r="W257" s="728"/>
      <c r="X257" s="728"/>
      <c r="Y257" s="728"/>
    </row>
    <row r="258" spans="2:25" ht="12.75" hidden="1" customHeight="1">
      <c r="B258" s="728"/>
      <c r="C258" s="728"/>
      <c r="D258" s="728"/>
      <c r="E258" s="728"/>
      <c r="F258" s="728"/>
      <c r="G258" s="728"/>
      <c r="H258" s="728"/>
      <c r="I258" s="728"/>
      <c r="J258" s="728"/>
      <c r="K258" s="728"/>
      <c r="L258" s="728"/>
      <c r="M258" s="728"/>
      <c r="N258" s="728"/>
      <c r="O258" s="728"/>
      <c r="P258" s="728"/>
      <c r="Q258" s="728"/>
      <c r="R258" s="728"/>
      <c r="S258" s="728"/>
      <c r="T258" s="728"/>
      <c r="U258" s="728"/>
      <c r="V258" s="728"/>
      <c r="W258" s="728"/>
      <c r="X258" s="728"/>
      <c r="Y258" s="728"/>
    </row>
    <row r="259" spans="2:25" ht="12.75" hidden="1" customHeight="1">
      <c r="B259" s="728"/>
      <c r="C259" s="728"/>
      <c r="D259" s="728"/>
      <c r="E259" s="728"/>
      <c r="F259" s="728"/>
      <c r="G259" s="728"/>
      <c r="H259" s="728"/>
      <c r="I259" s="728"/>
      <c r="J259" s="728"/>
      <c r="K259" s="728"/>
      <c r="L259" s="728"/>
      <c r="M259" s="728"/>
      <c r="N259" s="728"/>
      <c r="O259" s="728"/>
      <c r="P259" s="728"/>
      <c r="Q259" s="728"/>
      <c r="R259" s="728"/>
      <c r="S259" s="728"/>
      <c r="T259" s="728"/>
      <c r="U259" s="728"/>
      <c r="V259" s="728"/>
      <c r="W259" s="728"/>
      <c r="X259" s="728"/>
      <c r="Y259" s="728"/>
    </row>
    <row r="260" spans="2:25" ht="12.75" hidden="1" customHeight="1">
      <c r="B260" s="728"/>
      <c r="C260" s="728"/>
      <c r="D260" s="728"/>
      <c r="E260" s="728"/>
      <c r="F260" s="728"/>
      <c r="G260" s="728"/>
      <c r="H260" s="728"/>
      <c r="I260" s="728"/>
      <c r="J260" s="728"/>
      <c r="K260" s="728"/>
      <c r="L260" s="728"/>
      <c r="M260" s="728"/>
      <c r="N260" s="728"/>
      <c r="O260" s="728"/>
      <c r="P260" s="728"/>
      <c r="Q260" s="728"/>
      <c r="R260" s="728"/>
      <c r="S260" s="728"/>
      <c r="T260" s="728"/>
      <c r="U260" s="728"/>
      <c r="V260" s="728"/>
      <c r="W260" s="728"/>
      <c r="X260" s="728"/>
      <c r="Y260" s="728"/>
    </row>
    <row r="261" spans="2:25" ht="12.75" hidden="1" customHeight="1">
      <c r="B261" s="728"/>
      <c r="C261" s="728"/>
      <c r="D261" s="728"/>
      <c r="E261" s="728"/>
      <c r="F261" s="728"/>
      <c r="G261" s="728"/>
      <c r="H261" s="728"/>
      <c r="I261" s="728"/>
      <c r="J261" s="728"/>
      <c r="K261" s="728"/>
      <c r="L261" s="728"/>
      <c r="M261" s="728"/>
      <c r="N261" s="728"/>
      <c r="O261" s="728"/>
      <c r="P261" s="728"/>
      <c r="Q261" s="728"/>
      <c r="R261" s="728"/>
      <c r="S261" s="728"/>
      <c r="T261" s="728"/>
      <c r="U261" s="728"/>
      <c r="V261" s="728"/>
      <c r="W261" s="728"/>
      <c r="X261" s="728"/>
      <c r="Y261" s="728"/>
    </row>
    <row r="262" spans="2:25" ht="12.75" hidden="1" customHeight="1">
      <c r="B262" s="728"/>
      <c r="C262" s="728"/>
      <c r="D262" s="728"/>
      <c r="E262" s="728"/>
      <c r="F262" s="728"/>
      <c r="G262" s="728"/>
      <c r="H262" s="728"/>
      <c r="I262" s="728"/>
      <c r="J262" s="728"/>
      <c r="K262" s="728"/>
      <c r="L262" s="728"/>
      <c r="M262" s="728"/>
      <c r="N262" s="728"/>
      <c r="O262" s="728"/>
      <c r="P262" s="728"/>
      <c r="Q262" s="728"/>
      <c r="R262" s="728"/>
      <c r="S262" s="728"/>
      <c r="T262" s="728"/>
      <c r="U262" s="728"/>
      <c r="V262" s="728"/>
      <c r="W262" s="728"/>
      <c r="X262" s="728"/>
      <c r="Y262" s="728"/>
    </row>
    <row r="263" spans="2:25" ht="12.75" hidden="1" customHeight="1">
      <c r="B263" s="728"/>
      <c r="C263" s="728"/>
      <c r="D263" s="728"/>
      <c r="E263" s="728"/>
      <c r="F263" s="728"/>
      <c r="G263" s="728"/>
      <c r="H263" s="728"/>
      <c r="I263" s="728"/>
      <c r="J263" s="728"/>
      <c r="K263" s="728"/>
      <c r="L263" s="728"/>
      <c r="M263" s="728"/>
      <c r="N263" s="728"/>
      <c r="O263" s="728"/>
      <c r="P263" s="728"/>
      <c r="Q263" s="728"/>
      <c r="R263" s="728"/>
      <c r="S263" s="728"/>
      <c r="T263" s="728"/>
      <c r="U263" s="728"/>
      <c r="V263" s="728"/>
      <c r="W263" s="728"/>
      <c r="X263" s="728"/>
      <c r="Y263" s="728"/>
    </row>
    <row r="264" spans="2:25" ht="12.75" hidden="1" customHeight="1">
      <c r="B264" s="728"/>
      <c r="C264" s="728"/>
      <c r="D264" s="728"/>
      <c r="E264" s="728"/>
      <c r="F264" s="728"/>
      <c r="G264" s="728"/>
      <c r="H264" s="728"/>
      <c r="I264" s="728"/>
      <c r="J264" s="728"/>
      <c r="K264" s="728"/>
      <c r="L264" s="728"/>
      <c r="M264" s="728"/>
      <c r="N264" s="728"/>
      <c r="O264" s="728"/>
      <c r="P264" s="728"/>
      <c r="Q264" s="728"/>
      <c r="R264" s="728"/>
      <c r="S264" s="728"/>
      <c r="T264" s="728"/>
      <c r="U264" s="728"/>
      <c r="V264" s="728"/>
      <c r="W264" s="728"/>
      <c r="X264" s="728"/>
      <c r="Y264" s="728"/>
    </row>
    <row r="265" spans="2:25" ht="12.75" hidden="1" customHeight="1">
      <c r="B265" s="728"/>
      <c r="C265" s="728"/>
      <c r="D265" s="728"/>
      <c r="E265" s="728"/>
      <c r="F265" s="728"/>
      <c r="G265" s="728"/>
      <c r="H265" s="728"/>
      <c r="I265" s="728"/>
      <c r="J265" s="728"/>
      <c r="K265" s="728"/>
      <c r="L265" s="728"/>
      <c r="M265" s="728"/>
      <c r="N265" s="728"/>
      <c r="O265" s="728"/>
      <c r="P265" s="728"/>
      <c r="Q265" s="728"/>
      <c r="R265" s="728"/>
      <c r="S265" s="728"/>
      <c r="T265" s="728"/>
      <c r="U265" s="728"/>
      <c r="V265" s="728"/>
      <c r="W265" s="728"/>
      <c r="X265" s="728"/>
      <c r="Y265" s="728"/>
    </row>
    <row r="266" spans="2:25" ht="12.75" hidden="1" customHeight="1">
      <c r="B266" s="728"/>
      <c r="C266" s="728"/>
      <c r="D266" s="728"/>
      <c r="E266" s="728"/>
      <c r="F266" s="728"/>
      <c r="G266" s="728"/>
      <c r="H266" s="728"/>
      <c r="I266" s="728"/>
      <c r="J266" s="728"/>
      <c r="K266" s="728"/>
      <c r="L266" s="728"/>
      <c r="M266" s="728"/>
      <c r="N266" s="728"/>
      <c r="O266" s="728"/>
      <c r="P266" s="728"/>
      <c r="Q266" s="728"/>
      <c r="R266" s="728"/>
      <c r="S266" s="728"/>
      <c r="T266" s="728"/>
      <c r="U266" s="728"/>
      <c r="V266" s="728"/>
      <c r="W266" s="728"/>
      <c r="X266" s="728"/>
      <c r="Y266" s="728"/>
    </row>
    <row r="267" spans="2:25" ht="12.75" hidden="1" customHeight="1">
      <c r="B267" s="728"/>
      <c r="C267" s="728"/>
      <c r="D267" s="728"/>
      <c r="E267" s="728"/>
      <c r="F267" s="728"/>
      <c r="G267" s="728"/>
      <c r="H267" s="728"/>
      <c r="I267" s="728"/>
      <c r="J267" s="728"/>
      <c r="K267" s="728"/>
      <c r="L267" s="728"/>
      <c r="M267" s="728"/>
      <c r="N267" s="728"/>
      <c r="O267" s="728"/>
      <c r="P267" s="728"/>
      <c r="Q267" s="728"/>
      <c r="R267" s="728"/>
      <c r="S267" s="728"/>
      <c r="T267" s="728"/>
      <c r="U267" s="728"/>
      <c r="V267" s="728"/>
      <c r="W267" s="728"/>
      <c r="X267" s="728"/>
      <c r="Y267" s="728"/>
    </row>
    <row r="268" spans="2:25" ht="12.75" hidden="1" customHeight="1">
      <c r="B268" s="728"/>
      <c r="C268" s="728"/>
      <c r="D268" s="728"/>
      <c r="E268" s="728"/>
      <c r="F268" s="728"/>
      <c r="G268" s="728"/>
      <c r="H268" s="728"/>
      <c r="I268" s="728"/>
      <c r="J268" s="728"/>
      <c r="K268" s="728"/>
      <c r="L268" s="728"/>
      <c r="M268" s="728"/>
      <c r="N268" s="728"/>
      <c r="O268" s="728"/>
      <c r="P268" s="728"/>
      <c r="Q268" s="728"/>
      <c r="R268" s="728"/>
      <c r="S268" s="728"/>
      <c r="T268" s="728"/>
      <c r="U268" s="728"/>
      <c r="V268" s="728"/>
      <c r="W268" s="728"/>
      <c r="X268" s="728"/>
      <c r="Y268" s="728"/>
    </row>
    <row r="269" spans="2:25" ht="12.75" hidden="1" customHeight="1">
      <c r="B269" s="728"/>
      <c r="C269" s="728"/>
      <c r="D269" s="728"/>
      <c r="E269" s="728"/>
      <c r="F269" s="728"/>
      <c r="G269" s="728"/>
      <c r="H269" s="728"/>
      <c r="I269" s="728"/>
      <c r="J269" s="728"/>
      <c r="K269" s="728"/>
      <c r="L269" s="728"/>
      <c r="M269" s="728"/>
      <c r="N269" s="728"/>
      <c r="O269" s="728"/>
      <c r="P269" s="728"/>
      <c r="Q269" s="728"/>
      <c r="R269" s="728"/>
      <c r="S269" s="728"/>
      <c r="T269" s="728"/>
      <c r="U269" s="728"/>
      <c r="V269" s="728"/>
      <c r="W269" s="728"/>
      <c r="X269" s="728"/>
      <c r="Y269" s="728"/>
    </row>
    <row r="270" spans="2:25" ht="12.75" hidden="1" customHeight="1">
      <c r="B270" s="728"/>
      <c r="C270" s="728"/>
      <c r="D270" s="728"/>
      <c r="E270" s="728"/>
      <c r="F270" s="728"/>
      <c r="G270" s="728"/>
      <c r="H270" s="728"/>
      <c r="I270" s="728"/>
      <c r="J270" s="728"/>
      <c r="K270" s="728"/>
      <c r="L270" s="728"/>
      <c r="M270" s="728"/>
      <c r="N270" s="728"/>
      <c r="O270" s="728"/>
      <c r="P270" s="728"/>
      <c r="Q270" s="728"/>
      <c r="R270" s="728"/>
      <c r="S270" s="728"/>
      <c r="T270" s="728"/>
      <c r="U270" s="728"/>
      <c r="V270" s="728"/>
      <c r="W270" s="728"/>
      <c r="X270" s="728"/>
      <c r="Y270" s="728"/>
    </row>
    <row r="271" spans="2:25" ht="12.75" hidden="1" customHeight="1">
      <c r="B271" s="728"/>
      <c r="C271" s="728"/>
      <c r="D271" s="728"/>
      <c r="E271" s="728"/>
      <c r="F271" s="728"/>
      <c r="G271" s="728"/>
      <c r="H271" s="728"/>
      <c r="I271" s="728"/>
      <c r="J271" s="728"/>
      <c r="K271" s="728"/>
      <c r="L271" s="728"/>
      <c r="M271" s="728"/>
      <c r="N271" s="728"/>
      <c r="O271" s="728"/>
      <c r="P271" s="728"/>
      <c r="Q271" s="728"/>
      <c r="R271" s="728"/>
      <c r="S271" s="728"/>
      <c r="T271" s="728"/>
      <c r="U271" s="728"/>
      <c r="V271" s="728"/>
      <c r="W271" s="728"/>
      <c r="X271" s="728"/>
      <c r="Y271" s="728"/>
    </row>
    <row r="272" spans="2:25" ht="12.75" hidden="1" customHeight="1">
      <c r="B272" s="728"/>
      <c r="C272" s="728"/>
      <c r="D272" s="728"/>
      <c r="E272" s="728"/>
      <c r="F272" s="728"/>
      <c r="G272" s="728"/>
      <c r="H272" s="728"/>
      <c r="I272" s="728"/>
      <c r="J272" s="728"/>
      <c r="K272" s="728"/>
      <c r="L272" s="728"/>
      <c r="M272" s="728"/>
      <c r="N272" s="728"/>
      <c r="O272" s="728"/>
      <c r="P272" s="728"/>
      <c r="Q272" s="728"/>
      <c r="R272" s="728"/>
      <c r="S272" s="728"/>
      <c r="T272" s="728"/>
      <c r="U272" s="728"/>
      <c r="V272" s="728"/>
      <c r="W272" s="728"/>
      <c r="X272" s="728"/>
      <c r="Y272" s="728"/>
    </row>
    <row r="273" spans="2:25" ht="12.75" hidden="1" customHeight="1">
      <c r="B273" s="728"/>
      <c r="C273" s="728"/>
      <c r="D273" s="728"/>
      <c r="E273" s="728"/>
      <c r="F273" s="728"/>
      <c r="G273" s="728"/>
      <c r="H273" s="728"/>
      <c r="I273" s="728"/>
      <c r="J273" s="728"/>
      <c r="K273" s="728"/>
      <c r="L273" s="728"/>
      <c r="M273" s="728"/>
      <c r="N273" s="728"/>
      <c r="O273" s="728"/>
      <c r="P273" s="728"/>
      <c r="Q273" s="728"/>
      <c r="R273" s="728"/>
      <c r="S273" s="728"/>
      <c r="T273" s="728"/>
      <c r="U273" s="728"/>
      <c r="V273" s="728"/>
      <c r="W273" s="728"/>
      <c r="X273" s="728"/>
      <c r="Y273" s="728"/>
    </row>
    <row r="274" spans="2:25" ht="12.75" hidden="1" customHeight="1">
      <c r="B274" s="728"/>
      <c r="C274" s="728"/>
      <c r="D274" s="728"/>
      <c r="E274" s="728"/>
      <c r="F274" s="728"/>
      <c r="G274" s="728"/>
      <c r="H274" s="728"/>
      <c r="I274" s="728"/>
      <c r="J274" s="728"/>
      <c r="K274" s="728"/>
      <c r="L274" s="728"/>
      <c r="M274" s="728"/>
      <c r="N274" s="728"/>
      <c r="O274" s="728"/>
      <c r="P274" s="728"/>
      <c r="Q274" s="728"/>
      <c r="R274" s="728"/>
      <c r="S274" s="728"/>
      <c r="T274" s="728"/>
      <c r="U274" s="728"/>
      <c r="V274" s="728"/>
      <c r="W274" s="728"/>
      <c r="X274" s="728"/>
      <c r="Y274" s="728"/>
    </row>
    <row r="275" spans="2:25" ht="12.75" hidden="1" customHeight="1">
      <c r="B275" s="728"/>
      <c r="C275" s="728"/>
      <c r="D275" s="728"/>
      <c r="E275" s="728"/>
      <c r="F275" s="728"/>
      <c r="G275" s="728"/>
      <c r="H275" s="728"/>
      <c r="I275" s="728"/>
      <c r="J275" s="728"/>
      <c r="K275" s="728"/>
      <c r="L275" s="728"/>
      <c r="M275" s="728"/>
      <c r="N275" s="728"/>
      <c r="O275" s="728"/>
      <c r="P275" s="728"/>
      <c r="Q275" s="728"/>
      <c r="R275" s="728"/>
      <c r="S275" s="728"/>
      <c r="T275" s="728"/>
      <c r="U275" s="728"/>
      <c r="V275" s="728"/>
      <c r="W275" s="728"/>
      <c r="X275" s="728"/>
      <c r="Y275" s="728"/>
    </row>
    <row r="276" spans="2:25" ht="12.75" hidden="1" customHeight="1">
      <c r="B276" s="728"/>
      <c r="C276" s="728"/>
      <c r="D276" s="728"/>
      <c r="E276" s="728"/>
      <c r="F276" s="728"/>
      <c r="G276" s="728"/>
      <c r="H276" s="728"/>
      <c r="I276" s="728"/>
      <c r="J276" s="728"/>
      <c r="K276" s="728"/>
      <c r="L276" s="728"/>
      <c r="M276" s="728"/>
      <c r="N276" s="728"/>
      <c r="O276" s="728"/>
      <c r="P276" s="728"/>
      <c r="Q276" s="728"/>
      <c r="R276" s="728"/>
      <c r="S276" s="728"/>
      <c r="T276" s="728"/>
      <c r="U276" s="728"/>
      <c r="V276" s="728"/>
      <c r="W276" s="728"/>
      <c r="X276" s="728"/>
      <c r="Y276" s="728"/>
    </row>
    <row r="277" spans="2:25" ht="12.75" hidden="1" customHeight="1">
      <c r="B277" s="728"/>
      <c r="C277" s="728"/>
      <c r="D277" s="728"/>
      <c r="E277" s="728"/>
      <c r="F277" s="728"/>
      <c r="G277" s="728"/>
      <c r="H277" s="728"/>
      <c r="I277" s="728"/>
      <c r="J277" s="728"/>
      <c r="K277" s="728"/>
      <c r="L277" s="728"/>
      <c r="M277" s="728"/>
      <c r="N277" s="728"/>
      <c r="O277" s="728"/>
      <c r="P277" s="728"/>
      <c r="Q277" s="728"/>
      <c r="R277" s="728"/>
      <c r="S277" s="728"/>
      <c r="T277" s="728"/>
      <c r="U277" s="728"/>
      <c r="V277" s="728"/>
      <c r="W277" s="728"/>
      <c r="X277" s="728"/>
      <c r="Y277" s="728"/>
    </row>
    <row r="278" spans="2:25" ht="12.75" hidden="1" customHeight="1">
      <c r="B278" s="728"/>
      <c r="C278" s="728"/>
      <c r="D278" s="728"/>
      <c r="E278" s="728"/>
      <c r="F278" s="728"/>
      <c r="G278" s="728"/>
      <c r="H278" s="728"/>
      <c r="I278" s="728"/>
      <c r="J278" s="728"/>
      <c r="K278" s="728"/>
      <c r="L278" s="728"/>
      <c r="M278" s="728"/>
      <c r="N278" s="728"/>
      <c r="O278" s="728"/>
      <c r="P278" s="728"/>
      <c r="Q278" s="728"/>
      <c r="R278" s="728"/>
      <c r="S278" s="728"/>
      <c r="T278" s="728"/>
      <c r="U278" s="728"/>
      <c r="V278" s="728"/>
      <c r="W278" s="728"/>
      <c r="X278" s="728"/>
      <c r="Y278" s="728"/>
    </row>
    <row r="279" spans="2:25" ht="12.75" hidden="1" customHeight="1">
      <c r="B279" s="728"/>
      <c r="C279" s="728"/>
      <c r="D279" s="728"/>
      <c r="E279" s="728"/>
      <c r="F279" s="728"/>
      <c r="G279" s="728"/>
      <c r="H279" s="728"/>
      <c r="I279" s="728"/>
      <c r="J279" s="728"/>
      <c r="K279" s="728"/>
      <c r="L279" s="728"/>
      <c r="M279" s="728"/>
      <c r="N279" s="728"/>
      <c r="O279" s="728"/>
      <c r="P279" s="728"/>
      <c r="Q279" s="728"/>
      <c r="R279" s="728"/>
      <c r="S279" s="728"/>
      <c r="T279" s="728"/>
      <c r="U279" s="728"/>
      <c r="V279" s="728"/>
      <c r="W279" s="728"/>
      <c r="X279" s="728"/>
      <c r="Y279" s="728"/>
    </row>
    <row r="280" spans="2:25" ht="12.75" hidden="1" customHeight="1">
      <c r="B280" s="728"/>
      <c r="C280" s="728"/>
      <c r="D280" s="728"/>
      <c r="E280" s="728"/>
      <c r="F280" s="728"/>
      <c r="G280" s="728"/>
      <c r="H280" s="728"/>
      <c r="I280" s="728"/>
      <c r="J280" s="728"/>
      <c r="K280" s="728"/>
      <c r="L280" s="728"/>
      <c r="M280" s="728"/>
      <c r="N280" s="728"/>
      <c r="O280" s="728"/>
      <c r="P280" s="728"/>
      <c r="Q280" s="728"/>
      <c r="R280" s="728"/>
      <c r="S280" s="728"/>
      <c r="T280" s="728"/>
      <c r="U280" s="728"/>
      <c r="V280" s="728"/>
      <c r="W280" s="728"/>
      <c r="X280" s="728"/>
      <c r="Y280" s="728"/>
    </row>
    <row r="281" spans="2:25" ht="12.75" hidden="1" customHeight="1">
      <c r="B281" s="728"/>
      <c r="C281" s="728"/>
      <c r="D281" s="728"/>
      <c r="E281" s="728"/>
      <c r="F281" s="728"/>
      <c r="G281" s="728"/>
      <c r="H281" s="728"/>
      <c r="I281" s="728"/>
      <c r="J281" s="728"/>
      <c r="K281" s="728"/>
      <c r="L281" s="728"/>
      <c r="M281" s="728"/>
      <c r="N281" s="728"/>
      <c r="O281" s="728"/>
      <c r="P281" s="728"/>
      <c r="Q281" s="728"/>
      <c r="R281" s="728"/>
      <c r="S281" s="728"/>
      <c r="T281" s="728"/>
      <c r="U281" s="728"/>
      <c r="V281" s="728"/>
      <c r="W281" s="728"/>
      <c r="X281" s="728"/>
      <c r="Y281" s="728"/>
    </row>
    <row r="282" spans="2:25" ht="12.75" hidden="1" customHeight="1">
      <c r="B282" s="728"/>
      <c r="C282" s="728"/>
      <c r="D282" s="728"/>
      <c r="E282" s="728"/>
      <c r="F282" s="728"/>
      <c r="G282" s="728"/>
      <c r="H282" s="728"/>
      <c r="I282" s="728"/>
      <c r="J282" s="728"/>
      <c r="K282" s="728"/>
      <c r="L282" s="728"/>
      <c r="M282" s="728"/>
      <c r="N282" s="728"/>
      <c r="O282" s="728"/>
      <c r="P282" s="728"/>
      <c r="Q282" s="728"/>
      <c r="R282" s="728"/>
      <c r="S282" s="728"/>
      <c r="T282" s="728"/>
      <c r="U282" s="728"/>
      <c r="V282" s="728"/>
      <c r="W282" s="728"/>
      <c r="X282" s="728"/>
      <c r="Y282" s="728"/>
    </row>
    <row r="283" spans="2:25" ht="12.75" hidden="1" customHeight="1">
      <c r="B283" s="728"/>
      <c r="C283" s="728"/>
      <c r="D283" s="728"/>
      <c r="E283" s="728"/>
      <c r="F283" s="728"/>
      <c r="G283" s="728"/>
      <c r="H283" s="728"/>
      <c r="I283" s="728"/>
      <c r="J283" s="728"/>
      <c r="K283" s="728"/>
      <c r="L283" s="728"/>
      <c r="M283" s="728"/>
      <c r="N283" s="728"/>
      <c r="O283" s="728"/>
      <c r="P283" s="728"/>
      <c r="Q283" s="728"/>
      <c r="R283" s="728"/>
      <c r="S283" s="728"/>
      <c r="T283" s="728"/>
      <c r="U283" s="728"/>
      <c r="V283" s="728"/>
      <c r="W283" s="728"/>
      <c r="X283" s="728"/>
      <c r="Y283" s="728"/>
    </row>
    <row r="284" spans="2:25" ht="12.75" hidden="1" customHeight="1">
      <c r="B284" s="728"/>
      <c r="C284" s="728"/>
      <c r="D284" s="728"/>
      <c r="E284" s="728"/>
      <c r="F284" s="728"/>
      <c r="G284" s="728"/>
      <c r="H284" s="728"/>
      <c r="I284" s="728"/>
      <c r="J284" s="728"/>
      <c r="K284" s="728"/>
      <c r="L284" s="728"/>
      <c r="M284" s="728"/>
      <c r="N284" s="728"/>
      <c r="O284" s="728"/>
      <c r="P284" s="728"/>
      <c r="Q284" s="728"/>
      <c r="R284" s="728"/>
      <c r="S284" s="728"/>
      <c r="T284" s="728"/>
      <c r="U284" s="728"/>
      <c r="V284" s="728"/>
      <c r="W284" s="728"/>
      <c r="X284" s="728"/>
      <c r="Y284" s="728"/>
    </row>
    <row r="285" spans="2:25" ht="12.75" hidden="1" customHeight="1">
      <c r="B285" s="728"/>
      <c r="C285" s="728"/>
      <c r="D285" s="728"/>
      <c r="E285" s="728"/>
      <c r="F285" s="728"/>
      <c r="G285" s="728"/>
      <c r="H285" s="728"/>
      <c r="I285" s="728"/>
      <c r="J285" s="728"/>
      <c r="K285" s="728"/>
      <c r="L285" s="728"/>
      <c r="M285" s="728"/>
      <c r="N285" s="728"/>
      <c r="O285" s="728"/>
      <c r="P285" s="728"/>
      <c r="Q285" s="728"/>
      <c r="R285" s="728"/>
      <c r="S285" s="728"/>
      <c r="T285" s="728"/>
      <c r="U285" s="728"/>
      <c r="V285" s="728"/>
      <c r="W285" s="728"/>
      <c r="X285" s="728"/>
      <c r="Y285" s="728"/>
    </row>
    <row r="286" spans="2:25" ht="12.75" hidden="1" customHeight="1">
      <c r="B286" s="728"/>
      <c r="C286" s="728"/>
      <c r="D286" s="728"/>
      <c r="E286" s="728"/>
      <c r="F286" s="728"/>
      <c r="G286" s="728"/>
      <c r="H286" s="728"/>
      <c r="I286" s="728"/>
      <c r="J286" s="728"/>
      <c r="K286" s="728"/>
      <c r="L286" s="728"/>
      <c r="M286" s="728"/>
      <c r="N286" s="728"/>
      <c r="O286" s="728"/>
      <c r="P286" s="728"/>
      <c r="Q286" s="728"/>
      <c r="R286" s="728"/>
      <c r="S286" s="728"/>
      <c r="T286" s="728"/>
      <c r="U286" s="728"/>
      <c r="V286" s="728"/>
      <c r="W286" s="728"/>
      <c r="X286" s="728"/>
      <c r="Y286" s="728"/>
    </row>
    <row r="287" spans="2:25" ht="12.75" hidden="1" customHeight="1">
      <c r="B287" s="728"/>
      <c r="C287" s="728"/>
      <c r="D287" s="728"/>
      <c r="E287" s="728"/>
      <c r="F287" s="728"/>
      <c r="G287" s="728"/>
      <c r="H287" s="728"/>
      <c r="I287" s="728"/>
      <c r="J287" s="728"/>
      <c r="K287" s="728"/>
      <c r="L287" s="728"/>
      <c r="M287" s="728"/>
      <c r="N287" s="728"/>
      <c r="O287" s="728"/>
      <c r="P287" s="728"/>
      <c r="Q287" s="728"/>
      <c r="R287" s="728"/>
      <c r="S287" s="728"/>
      <c r="T287" s="728"/>
      <c r="U287" s="728"/>
      <c r="V287" s="728"/>
      <c r="W287" s="728"/>
      <c r="X287" s="728"/>
      <c r="Y287" s="728"/>
    </row>
    <row r="288" spans="2:25" ht="12.75" hidden="1" customHeight="1">
      <c r="B288" s="728"/>
      <c r="C288" s="728"/>
      <c r="D288" s="728"/>
      <c r="E288" s="728"/>
      <c r="F288" s="728"/>
      <c r="G288" s="728"/>
      <c r="H288" s="728"/>
      <c r="I288" s="728"/>
      <c r="J288" s="728"/>
      <c r="K288" s="728"/>
      <c r="L288" s="728"/>
      <c r="M288" s="728"/>
      <c r="N288" s="728"/>
      <c r="O288" s="728"/>
      <c r="P288" s="728"/>
      <c r="Q288" s="728"/>
      <c r="R288" s="728"/>
      <c r="S288" s="728"/>
      <c r="T288" s="728"/>
      <c r="U288" s="728"/>
      <c r="V288" s="728"/>
      <c r="W288" s="728"/>
      <c r="X288" s="728"/>
      <c r="Y288" s="728"/>
    </row>
    <row r="289" spans="2:25" ht="12.75" hidden="1" customHeight="1">
      <c r="B289" s="728"/>
      <c r="C289" s="728"/>
      <c r="D289" s="728"/>
      <c r="E289" s="728"/>
      <c r="F289" s="728"/>
      <c r="G289" s="728"/>
      <c r="H289" s="728"/>
      <c r="I289" s="728"/>
      <c r="J289" s="728"/>
      <c r="K289" s="728"/>
      <c r="L289" s="728"/>
      <c r="M289" s="728"/>
      <c r="N289" s="728"/>
      <c r="O289" s="728"/>
      <c r="P289" s="728"/>
      <c r="Q289" s="728"/>
      <c r="R289" s="728"/>
      <c r="S289" s="728"/>
      <c r="T289" s="728"/>
      <c r="U289" s="728"/>
      <c r="V289" s="728"/>
      <c r="W289" s="728"/>
      <c r="X289" s="728"/>
      <c r="Y289" s="728"/>
    </row>
    <row r="290" spans="2:25" ht="12.75" hidden="1" customHeight="1">
      <c r="B290" s="728"/>
      <c r="C290" s="728"/>
      <c r="D290" s="728"/>
      <c r="E290" s="728"/>
      <c r="F290" s="728"/>
      <c r="G290" s="728"/>
      <c r="H290" s="728"/>
      <c r="I290" s="728"/>
      <c r="J290" s="728"/>
      <c r="K290" s="728"/>
      <c r="L290" s="728"/>
      <c r="M290" s="728"/>
      <c r="N290" s="728"/>
      <c r="O290" s="728"/>
      <c r="P290" s="728"/>
      <c r="Q290" s="728"/>
      <c r="R290" s="728"/>
      <c r="S290" s="728"/>
      <c r="T290" s="728"/>
      <c r="U290" s="728"/>
      <c r="V290" s="728"/>
      <c r="W290" s="728"/>
      <c r="X290" s="728"/>
      <c r="Y290" s="728"/>
    </row>
    <row r="291" spans="2:25" ht="12.75" hidden="1" customHeight="1">
      <c r="B291" s="728"/>
      <c r="C291" s="728"/>
      <c r="D291" s="728"/>
      <c r="E291" s="728"/>
      <c r="F291" s="728"/>
      <c r="G291" s="728"/>
      <c r="H291" s="728"/>
      <c r="I291" s="728"/>
      <c r="J291" s="728"/>
      <c r="K291" s="728"/>
      <c r="L291" s="728"/>
      <c r="M291" s="728"/>
      <c r="N291" s="728"/>
      <c r="O291" s="728"/>
      <c r="P291" s="728"/>
      <c r="Q291" s="728"/>
      <c r="R291" s="728"/>
      <c r="S291" s="728"/>
      <c r="T291" s="728"/>
      <c r="U291" s="728"/>
      <c r="V291" s="728"/>
      <c r="W291" s="728"/>
      <c r="X291" s="728"/>
      <c r="Y291" s="728"/>
    </row>
    <row r="292" spans="2:25" ht="12.75" hidden="1" customHeight="1">
      <c r="B292" s="728"/>
      <c r="C292" s="728"/>
      <c r="D292" s="728"/>
      <c r="E292" s="728"/>
      <c r="F292" s="728"/>
      <c r="G292" s="728"/>
      <c r="H292" s="728"/>
      <c r="I292" s="728"/>
      <c r="J292" s="728"/>
      <c r="K292" s="728"/>
      <c r="L292" s="728"/>
      <c r="M292" s="728"/>
      <c r="N292" s="728"/>
      <c r="O292" s="728"/>
      <c r="P292" s="728"/>
      <c r="Q292" s="728"/>
      <c r="R292" s="728"/>
      <c r="S292" s="728"/>
      <c r="T292" s="728"/>
      <c r="U292" s="728"/>
      <c r="V292" s="728"/>
      <c r="W292" s="728"/>
      <c r="X292" s="728"/>
      <c r="Y292" s="728"/>
    </row>
    <row r="293" spans="2:25" ht="12.75" hidden="1" customHeight="1">
      <c r="B293" s="728"/>
      <c r="C293" s="728"/>
      <c r="D293" s="728"/>
      <c r="E293" s="728"/>
      <c r="F293" s="728"/>
      <c r="G293" s="728"/>
      <c r="H293" s="728"/>
      <c r="I293" s="728"/>
      <c r="J293" s="728"/>
      <c r="K293" s="728"/>
      <c r="L293" s="728"/>
      <c r="M293" s="728"/>
      <c r="N293" s="728"/>
      <c r="O293" s="728"/>
      <c r="P293" s="728"/>
      <c r="Q293" s="728"/>
      <c r="R293" s="728"/>
      <c r="S293" s="728"/>
      <c r="T293" s="728"/>
      <c r="U293" s="728"/>
      <c r="V293" s="728"/>
      <c r="W293" s="728"/>
      <c r="X293" s="728"/>
      <c r="Y293" s="728"/>
    </row>
    <row r="294" spans="2:25" ht="12.75" hidden="1" customHeight="1">
      <c r="B294" s="728"/>
      <c r="C294" s="728"/>
      <c r="D294" s="728"/>
      <c r="E294" s="728"/>
      <c r="F294" s="728"/>
      <c r="G294" s="728"/>
      <c r="H294" s="728"/>
      <c r="I294" s="728"/>
      <c r="J294" s="728"/>
      <c r="K294" s="728"/>
      <c r="L294" s="728"/>
      <c r="M294" s="728"/>
      <c r="N294" s="728"/>
      <c r="O294" s="728"/>
      <c r="P294" s="728"/>
      <c r="Q294" s="728"/>
      <c r="R294" s="728"/>
      <c r="S294" s="728"/>
      <c r="T294" s="728"/>
      <c r="U294" s="728"/>
      <c r="V294" s="728"/>
      <c r="W294" s="728"/>
      <c r="X294" s="728"/>
      <c r="Y294" s="728"/>
    </row>
    <row r="295" spans="2:25" ht="12.75" hidden="1" customHeight="1">
      <c r="B295" s="728"/>
      <c r="C295" s="728"/>
      <c r="D295" s="728"/>
      <c r="E295" s="728"/>
      <c r="F295" s="728"/>
      <c r="G295" s="728"/>
      <c r="H295" s="728"/>
      <c r="I295" s="728"/>
      <c r="J295" s="728"/>
      <c r="K295" s="728"/>
      <c r="L295" s="728"/>
      <c r="M295" s="728"/>
      <c r="N295" s="728"/>
      <c r="O295" s="728"/>
      <c r="P295" s="728"/>
      <c r="Q295" s="728"/>
      <c r="R295" s="728"/>
      <c r="S295" s="728"/>
      <c r="T295" s="728"/>
      <c r="U295" s="728"/>
      <c r="V295" s="728"/>
      <c r="W295" s="728"/>
      <c r="X295" s="728"/>
      <c r="Y295" s="728"/>
    </row>
    <row r="296" spans="2:25" ht="12.75" hidden="1" customHeight="1">
      <c r="B296" s="728"/>
      <c r="C296" s="728"/>
      <c r="D296" s="728"/>
      <c r="E296" s="728"/>
      <c r="F296" s="728"/>
      <c r="G296" s="728"/>
      <c r="H296" s="728"/>
      <c r="I296" s="728"/>
      <c r="J296" s="728"/>
      <c r="K296" s="728"/>
      <c r="L296" s="728"/>
      <c r="M296" s="728"/>
      <c r="N296" s="728"/>
      <c r="O296" s="728"/>
      <c r="P296" s="728"/>
      <c r="Q296" s="728"/>
      <c r="R296" s="728"/>
      <c r="S296" s="728"/>
      <c r="T296" s="728"/>
      <c r="U296" s="728"/>
      <c r="V296" s="728"/>
      <c r="W296" s="728"/>
      <c r="X296" s="728"/>
      <c r="Y296" s="728"/>
    </row>
    <row r="297" spans="2:25" ht="12.75" hidden="1" customHeight="1">
      <c r="B297" s="728"/>
      <c r="C297" s="728"/>
      <c r="D297" s="728"/>
      <c r="E297" s="728"/>
      <c r="F297" s="728"/>
      <c r="G297" s="728"/>
      <c r="H297" s="728"/>
      <c r="I297" s="728"/>
      <c r="J297" s="728"/>
      <c r="K297" s="728"/>
      <c r="L297" s="728"/>
      <c r="M297" s="728"/>
      <c r="N297" s="728"/>
      <c r="O297" s="728"/>
      <c r="P297" s="728"/>
      <c r="Q297" s="728"/>
      <c r="R297" s="728"/>
      <c r="S297" s="728"/>
      <c r="T297" s="728"/>
      <c r="U297" s="728"/>
      <c r="V297" s="728"/>
      <c r="W297" s="728"/>
      <c r="X297" s="728"/>
      <c r="Y297" s="728"/>
    </row>
    <row r="298" spans="2:25" ht="12.75" hidden="1" customHeight="1">
      <c r="B298" s="728"/>
      <c r="C298" s="728"/>
      <c r="D298" s="728"/>
      <c r="E298" s="728"/>
      <c r="F298" s="728"/>
      <c r="G298" s="728"/>
      <c r="H298" s="728"/>
      <c r="I298" s="728"/>
      <c r="J298" s="728"/>
      <c r="K298" s="728"/>
      <c r="L298" s="728"/>
      <c r="M298" s="728"/>
      <c r="N298" s="728"/>
      <c r="O298" s="728"/>
      <c r="P298" s="728"/>
      <c r="Q298" s="728"/>
      <c r="R298" s="728"/>
      <c r="S298" s="728"/>
      <c r="T298" s="728"/>
      <c r="U298" s="728"/>
      <c r="V298" s="728"/>
      <c r="W298" s="728"/>
      <c r="X298" s="728"/>
      <c r="Y298" s="728"/>
    </row>
    <row r="299" spans="2:25" ht="12.75" hidden="1" customHeight="1">
      <c r="B299" s="728"/>
      <c r="C299" s="728"/>
      <c r="D299" s="728"/>
      <c r="E299" s="728"/>
      <c r="F299" s="728"/>
      <c r="G299" s="728"/>
      <c r="H299" s="728"/>
      <c r="I299" s="728"/>
      <c r="J299" s="728"/>
      <c r="K299" s="728"/>
      <c r="L299" s="728"/>
      <c r="M299" s="728"/>
      <c r="N299" s="728"/>
      <c r="O299" s="728"/>
      <c r="P299" s="728"/>
      <c r="Q299" s="728"/>
      <c r="R299" s="728"/>
      <c r="S299" s="728"/>
      <c r="T299" s="728"/>
      <c r="U299" s="728"/>
      <c r="V299" s="728"/>
      <c r="W299" s="728"/>
      <c r="X299" s="728"/>
      <c r="Y299" s="728"/>
    </row>
    <row r="300" spans="2:25" ht="12.75" hidden="1" customHeight="1">
      <c r="B300" s="728"/>
      <c r="C300" s="728"/>
      <c r="D300" s="728"/>
      <c r="E300" s="728"/>
      <c r="F300" s="728"/>
      <c r="G300" s="728"/>
      <c r="H300" s="728"/>
      <c r="I300" s="728"/>
      <c r="J300" s="728"/>
      <c r="K300" s="728"/>
      <c r="L300" s="728"/>
      <c r="M300" s="728"/>
      <c r="N300" s="728"/>
      <c r="O300" s="728"/>
      <c r="P300" s="728"/>
      <c r="Q300" s="728"/>
      <c r="R300" s="728"/>
      <c r="S300" s="728"/>
      <c r="T300" s="728"/>
      <c r="U300" s="728"/>
      <c r="V300" s="728"/>
      <c r="W300" s="728"/>
      <c r="X300" s="728"/>
      <c r="Y300" s="728"/>
    </row>
    <row r="301" spans="2:25" ht="12.75" hidden="1" customHeight="1">
      <c r="B301" s="728"/>
      <c r="C301" s="728"/>
      <c r="D301" s="728"/>
      <c r="E301" s="728"/>
      <c r="F301" s="728"/>
      <c r="G301" s="728"/>
      <c r="H301" s="728"/>
      <c r="I301" s="728"/>
      <c r="J301" s="728"/>
      <c r="K301" s="728"/>
      <c r="L301" s="728"/>
      <c r="M301" s="728"/>
      <c r="N301" s="728"/>
      <c r="O301" s="728"/>
      <c r="P301" s="728"/>
      <c r="Q301" s="728"/>
      <c r="R301" s="728"/>
      <c r="S301" s="728"/>
      <c r="T301" s="728"/>
      <c r="U301" s="728"/>
      <c r="V301" s="728"/>
      <c r="W301" s="728"/>
      <c r="X301" s="728"/>
      <c r="Y301" s="728"/>
    </row>
    <row r="302" spans="2:25" ht="12.75" hidden="1" customHeight="1">
      <c r="B302" s="728"/>
      <c r="C302" s="728"/>
      <c r="D302" s="728"/>
      <c r="E302" s="728"/>
      <c r="F302" s="728"/>
      <c r="G302" s="728"/>
      <c r="H302" s="728"/>
      <c r="I302" s="728"/>
      <c r="J302" s="728"/>
      <c r="K302" s="728"/>
      <c r="L302" s="728"/>
      <c r="M302" s="728"/>
      <c r="N302" s="728"/>
      <c r="O302" s="728"/>
      <c r="P302" s="728"/>
      <c r="Q302" s="728"/>
      <c r="R302" s="728"/>
      <c r="S302" s="728"/>
      <c r="T302" s="728"/>
      <c r="U302" s="728"/>
      <c r="V302" s="728"/>
      <c r="W302" s="728"/>
      <c r="X302" s="728"/>
      <c r="Y302" s="728"/>
    </row>
    <row r="303" spans="2:25" ht="12.75" hidden="1" customHeight="1">
      <c r="B303" s="728"/>
      <c r="C303" s="728"/>
      <c r="D303" s="728"/>
      <c r="E303" s="728"/>
      <c r="F303" s="728"/>
      <c r="G303" s="728"/>
      <c r="H303" s="728"/>
      <c r="I303" s="728"/>
      <c r="J303" s="728"/>
      <c r="K303" s="728"/>
      <c r="L303" s="728"/>
      <c r="M303" s="728"/>
      <c r="N303" s="728"/>
      <c r="O303" s="728"/>
      <c r="P303" s="728"/>
      <c r="Q303" s="728"/>
      <c r="R303" s="728"/>
      <c r="S303" s="728"/>
      <c r="T303" s="728"/>
      <c r="U303" s="728"/>
      <c r="V303" s="728"/>
      <c r="W303" s="728"/>
      <c r="X303" s="728"/>
      <c r="Y303" s="728"/>
    </row>
    <row r="304" spans="2:25" ht="12.75" hidden="1" customHeight="1">
      <c r="B304" s="728"/>
      <c r="C304" s="728"/>
      <c r="D304" s="728"/>
      <c r="E304" s="728"/>
      <c r="F304" s="728"/>
      <c r="G304" s="728"/>
      <c r="H304" s="728"/>
      <c r="I304" s="728"/>
      <c r="J304" s="728"/>
      <c r="K304" s="728"/>
      <c r="L304" s="728"/>
      <c r="M304" s="728"/>
      <c r="N304" s="728"/>
      <c r="O304" s="728"/>
      <c r="P304" s="728"/>
      <c r="Q304" s="728"/>
      <c r="R304" s="728"/>
      <c r="S304" s="728"/>
      <c r="T304" s="728"/>
      <c r="U304" s="728"/>
      <c r="V304" s="728"/>
      <c r="W304" s="728"/>
      <c r="X304" s="728"/>
      <c r="Y304" s="728"/>
    </row>
    <row r="305" spans="2:25" ht="12.75" hidden="1" customHeight="1">
      <c r="B305" s="728"/>
      <c r="C305" s="728"/>
      <c r="D305" s="728"/>
      <c r="E305" s="728"/>
      <c r="F305" s="728"/>
      <c r="G305" s="728"/>
      <c r="H305" s="728"/>
      <c r="I305" s="728"/>
      <c r="J305" s="728"/>
      <c r="K305" s="728"/>
      <c r="L305" s="728"/>
      <c r="M305" s="728"/>
      <c r="N305" s="728"/>
      <c r="O305" s="728"/>
      <c r="P305" s="728"/>
      <c r="Q305" s="728"/>
      <c r="R305" s="728"/>
      <c r="S305" s="728"/>
      <c r="T305" s="728"/>
      <c r="U305" s="728"/>
      <c r="V305" s="728"/>
      <c r="W305" s="728"/>
      <c r="X305" s="728"/>
      <c r="Y305" s="728"/>
    </row>
    <row r="306" spans="2:25" ht="12.75" hidden="1" customHeight="1">
      <c r="B306" s="728"/>
      <c r="C306" s="728"/>
      <c r="D306" s="728"/>
      <c r="E306" s="728"/>
      <c r="F306" s="728"/>
      <c r="G306" s="728"/>
      <c r="H306" s="728"/>
      <c r="I306" s="728"/>
      <c r="J306" s="728"/>
      <c r="K306" s="728"/>
      <c r="L306" s="728"/>
      <c r="M306" s="728"/>
      <c r="N306" s="728"/>
      <c r="O306" s="728"/>
      <c r="P306" s="728"/>
      <c r="Q306" s="728"/>
      <c r="R306" s="728"/>
      <c r="S306" s="728"/>
      <c r="T306" s="728"/>
      <c r="U306" s="728"/>
      <c r="V306" s="728"/>
      <c r="W306" s="728"/>
      <c r="X306" s="728"/>
      <c r="Y306" s="728"/>
    </row>
    <row r="307" spans="2:25" ht="12.75" hidden="1" customHeight="1">
      <c r="B307" s="728"/>
      <c r="C307" s="728"/>
      <c r="D307" s="728"/>
      <c r="E307" s="728"/>
      <c r="F307" s="728"/>
      <c r="G307" s="728"/>
      <c r="H307" s="728"/>
      <c r="I307" s="728"/>
      <c r="J307" s="728"/>
      <c r="K307" s="728"/>
      <c r="L307" s="728"/>
      <c r="M307" s="728"/>
      <c r="N307" s="728"/>
      <c r="O307" s="728"/>
      <c r="P307" s="728"/>
      <c r="Q307" s="728"/>
      <c r="R307" s="728"/>
      <c r="S307" s="728"/>
      <c r="T307" s="728"/>
      <c r="U307" s="728"/>
      <c r="V307" s="728"/>
      <c r="W307" s="728"/>
      <c r="X307" s="728"/>
      <c r="Y307" s="728"/>
    </row>
    <row r="308" spans="2:25" ht="12.75" hidden="1" customHeight="1">
      <c r="B308" s="728"/>
      <c r="C308" s="728"/>
      <c r="D308" s="728"/>
      <c r="E308" s="728"/>
      <c r="F308" s="728"/>
      <c r="G308" s="728"/>
      <c r="H308" s="728"/>
      <c r="I308" s="728"/>
      <c r="J308" s="728"/>
      <c r="K308" s="728"/>
      <c r="L308" s="728"/>
      <c r="M308" s="728"/>
      <c r="N308" s="728"/>
      <c r="O308" s="728"/>
      <c r="P308" s="728"/>
      <c r="Q308" s="728"/>
      <c r="R308" s="728"/>
      <c r="S308" s="728"/>
      <c r="T308" s="728"/>
      <c r="U308" s="728"/>
      <c r="V308" s="728"/>
      <c r="W308" s="728"/>
      <c r="X308" s="728"/>
      <c r="Y308" s="728"/>
    </row>
    <row r="309" spans="2:25" ht="12.75" hidden="1" customHeight="1">
      <c r="B309" s="728"/>
      <c r="C309" s="728"/>
      <c r="D309" s="728"/>
      <c r="E309" s="728"/>
      <c r="F309" s="728"/>
      <c r="G309" s="728"/>
      <c r="H309" s="728"/>
      <c r="I309" s="728"/>
      <c r="J309" s="728"/>
      <c r="K309" s="728"/>
      <c r="L309" s="728"/>
      <c r="M309" s="728"/>
      <c r="N309" s="728"/>
      <c r="O309" s="728"/>
      <c r="P309" s="728"/>
      <c r="Q309" s="728"/>
      <c r="R309" s="728"/>
      <c r="S309" s="728"/>
      <c r="T309" s="728"/>
      <c r="U309" s="728"/>
      <c r="V309" s="728"/>
      <c r="W309" s="728"/>
      <c r="X309" s="728"/>
      <c r="Y309" s="728"/>
    </row>
    <row r="310" spans="2:25" ht="12.75" hidden="1" customHeight="1">
      <c r="B310" s="728"/>
      <c r="C310" s="728"/>
      <c r="D310" s="728"/>
      <c r="E310" s="728"/>
      <c r="F310" s="728"/>
      <c r="G310" s="728"/>
      <c r="H310" s="728"/>
      <c r="I310" s="728"/>
      <c r="J310" s="728"/>
      <c r="K310" s="728"/>
      <c r="L310" s="728"/>
      <c r="M310" s="728"/>
      <c r="N310" s="728"/>
      <c r="O310" s="728"/>
      <c r="P310" s="728"/>
      <c r="Q310" s="728"/>
      <c r="R310" s="728"/>
      <c r="S310" s="728"/>
      <c r="T310" s="728"/>
      <c r="U310" s="728"/>
      <c r="V310" s="728"/>
      <c r="W310" s="728"/>
      <c r="X310" s="728"/>
      <c r="Y310" s="728"/>
    </row>
    <row r="311" spans="2:25" ht="12.75" hidden="1" customHeight="1">
      <c r="B311" s="728"/>
      <c r="C311" s="728"/>
      <c r="D311" s="728"/>
      <c r="E311" s="728"/>
      <c r="F311" s="728"/>
      <c r="G311" s="728"/>
      <c r="H311" s="728"/>
      <c r="I311" s="728"/>
      <c r="J311" s="728"/>
      <c r="K311" s="728"/>
      <c r="L311" s="728"/>
      <c r="M311" s="728"/>
      <c r="N311" s="728"/>
      <c r="O311" s="728"/>
      <c r="P311" s="728"/>
      <c r="Q311" s="728"/>
      <c r="R311" s="728"/>
      <c r="S311" s="728"/>
      <c r="T311" s="728"/>
      <c r="U311" s="728"/>
      <c r="V311" s="728"/>
      <c r="W311" s="728"/>
      <c r="X311" s="728"/>
      <c r="Y311" s="728"/>
    </row>
    <row r="312" spans="2:25" ht="12.75" hidden="1" customHeight="1">
      <c r="B312" s="728"/>
      <c r="C312" s="728"/>
      <c r="D312" s="728"/>
      <c r="E312" s="728"/>
      <c r="F312" s="728"/>
      <c r="G312" s="728"/>
      <c r="H312" s="728"/>
      <c r="I312" s="728"/>
      <c r="J312" s="728"/>
      <c r="K312" s="728"/>
      <c r="L312" s="728"/>
      <c r="M312" s="728"/>
      <c r="N312" s="728"/>
      <c r="O312" s="728"/>
      <c r="P312" s="728"/>
      <c r="Q312" s="728"/>
      <c r="R312" s="728"/>
      <c r="S312" s="728"/>
      <c r="T312" s="728"/>
      <c r="U312" s="728"/>
      <c r="V312" s="728"/>
      <c r="W312" s="728"/>
      <c r="X312" s="728"/>
      <c r="Y312" s="728"/>
    </row>
    <row r="313" spans="2:25" ht="12.75" hidden="1" customHeight="1">
      <c r="B313" s="728"/>
      <c r="C313" s="728"/>
      <c r="D313" s="728"/>
      <c r="E313" s="728"/>
      <c r="F313" s="728"/>
      <c r="G313" s="728"/>
      <c r="H313" s="728"/>
      <c r="I313" s="728"/>
      <c r="J313" s="728"/>
      <c r="K313" s="728"/>
      <c r="L313" s="728"/>
      <c r="M313" s="728"/>
      <c r="N313" s="728"/>
      <c r="O313" s="728"/>
      <c r="P313" s="728"/>
      <c r="Q313" s="728"/>
      <c r="R313" s="728"/>
      <c r="S313" s="728"/>
      <c r="T313" s="728"/>
      <c r="U313" s="728"/>
      <c r="V313" s="728"/>
      <c r="W313" s="728"/>
      <c r="X313" s="728"/>
      <c r="Y313" s="728"/>
    </row>
    <row r="314" spans="2:25" ht="12.75" hidden="1" customHeight="1">
      <c r="B314" s="728"/>
      <c r="C314" s="728"/>
      <c r="D314" s="728"/>
      <c r="E314" s="728"/>
      <c r="F314" s="728"/>
      <c r="G314" s="728"/>
      <c r="H314" s="728"/>
      <c r="I314" s="728"/>
      <c r="J314" s="728"/>
      <c r="K314" s="728"/>
      <c r="L314" s="728"/>
      <c r="M314" s="728"/>
      <c r="N314" s="728"/>
      <c r="O314" s="728"/>
      <c r="P314" s="728"/>
      <c r="Q314" s="728"/>
      <c r="R314" s="728"/>
      <c r="S314" s="728"/>
      <c r="T314" s="728"/>
      <c r="U314" s="728"/>
      <c r="V314" s="728"/>
      <c r="W314" s="728"/>
      <c r="X314" s="728"/>
      <c r="Y314" s="728"/>
    </row>
    <row r="315" spans="2:25" ht="12.75" hidden="1" customHeight="1">
      <c r="B315" s="728"/>
      <c r="C315" s="728"/>
      <c r="D315" s="728"/>
      <c r="E315" s="728"/>
      <c r="F315" s="728"/>
      <c r="G315" s="728"/>
      <c r="H315" s="728"/>
      <c r="I315" s="728"/>
      <c r="J315" s="728"/>
      <c r="K315" s="728"/>
      <c r="L315" s="728"/>
      <c r="M315" s="728"/>
      <c r="N315" s="728"/>
      <c r="O315" s="728"/>
      <c r="P315" s="728"/>
      <c r="Q315" s="728"/>
      <c r="R315" s="728"/>
      <c r="S315" s="728"/>
      <c r="T315" s="728"/>
      <c r="U315" s="728"/>
      <c r="V315" s="728"/>
      <c r="W315" s="728"/>
      <c r="X315" s="728"/>
      <c r="Y315" s="728"/>
    </row>
    <row r="316" spans="2:25" ht="12.75" hidden="1" customHeight="1">
      <c r="B316" s="728"/>
      <c r="C316" s="728"/>
      <c r="D316" s="728"/>
      <c r="E316" s="728"/>
      <c r="F316" s="728"/>
      <c r="G316" s="728"/>
      <c r="H316" s="728"/>
      <c r="I316" s="728"/>
      <c r="J316" s="728"/>
      <c r="K316" s="728"/>
      <c r="L316" s="728"/>
      <c r="M316" s="728"/>
      <c r="N316" s="728"/>
      <c r="O316" s="728"/>
      <c r="P316" s="728"/>
      <c r="Q316" s="728"/>
      <c r="R316" s="728"/>
      <c r="S316" s="728"/>
      <c r="T316" s="728"/>
      <c r="U316" s="728"/>
      <c r="V316" s="728"/>
      <c r="W316" s="728"/>
      <c r="X316" s="728"/>
      <c r="Y316" s="728"/>
    </row>
    <row r="317" spans="2:25" ht="12.75" hidden="1" customHeight="1">
      <c r="B317" s="728"/>
      <c r="C317" s="728"/>
      <c r="D317" s="728"/>
      <c r="E317" s="728"/>
      <c r="F317" s="728"/>
      <c r="G317" s="728"/>
      <c r="H317" s="728"/>
      <c r="I317" s="728"/>
      <c r="J317" s="728"/>
      <c r="K317" s="728"/>
      <c r="L317" s="728"/>
      <c r="M317" s="728"/>
      <c r="N317" s="728"/>
      <c r="O317" s="728"/>
      <c r="P317" s="728"/>
      <c r="Q317" s="728"/>
      <c r="R317" s="728"/>
      <c r="S317" s="728"/>
      <c r="T317" s="728"/>
      <c r="U317" s="728"/>
      <c r="V317" s="728"/>
      <c r="W317" s="728"/>
      <c r="X317" s="728"/>
      <c r="Y317" s="728"/>
    </row>
    <row r="318" spans="2:25" ht="12.75" hidden="1" customHeight="1">
      <c r="B318" s="728"/>
      <c r="C318" s="728"/>
      <c r="D318" s="728"/>
      <c r="E318" s="728"/>
      <c r="F318" s="728"/>
      <c r="G318" s="728"/>
      <c r="H318" s="728"/>
      <c r="I318" s="728"/>
      <c r="J318" s="728"/>
      <c r="K318" s="728"/>
      <c r="L318" s="728"/>
      <c r="M318" s="728"/>
      <c r="N318" s="728"/>
      <c r="O318" s="728"/>
      <c r="P318" s="728"/>
      <c r="Q318" s="728"/>
      <c r="R318" s="728"/>
      <c r="S318" s="728"/>
      <c r="T318" s="728"/>
      <c r="U318" s="728"/>
      <c r="V318" s="728"/>
      <c r="W318" s="728"/>
      <c r="X318" s="728"/>
      <c r="Y318" s="728"/>
    </row>
    <row r="319" spans="2:25" ht="12.75" hidden="1" customHeight="1">
      <c r="B319" s="728"/>
      <c r="C319" s="728"/>
      <c r="D319" s="728"/>
      <c r="E319" s="728"/>
      <c r="F319" s="728"/>
      <c r="G319" s="728"/>
      <c r="H319" s="728"/>
      <c r="I319" s="728"/>
      <c r="J319" s="728"/>
      <c r="K319" s="728"/>
      <c r="L319" s="728"/>
      <c r="M319" s="728"/>
      <c r="N319" s="728"/>
      <c r="O319" s="728"/>
      <c r="P319" s="728"/>
      <c r="Q319" s="728"/>
      <c r="R319" s="728"/>
      <c r="S319" s="728"/>
      <c r="T319" s="728"/>
      <c r="U319" s="728"/>
      <c r="V319" s="728"/>
      <c r="W319" s="728"/>
      <c r="X319" s="728"/>
      <c r="Y319" s="728"/>
    </row>
    <row r="320" spans="2:25" ht="12.75" hidden="1" customHeight="1">
      <c r="B320" s="728"/>
      <c r="C320" s="728"/>
      <c r="D320" s="728"/>
      <c r="E320" s="728"/>
      <c r="F320" s="728"/>
      <c r="G320" s="728"/>
      <c r="H320" s="728"/>
      <c r="I320" s="728"/>
      <c r="J320" s="728"/>
      <c r="K320" s="728"/>
      <c r="L320" s="728"/>
      <c r="M320" s="728"/>
      <c r="N320" s="728"/>
      <c r="O320" s="728"/>
      <c r="P320" s="728"/>
      <c r="Q320" s="728"/>
      <c r="R320" s="728"/>
      <c r="S320" s="728"/>
      <c r="T320" s="728"/>
      <c r="U320" s="728"/>
      <c r="V320" s="728"/>
      <c r="W320" s="728"/>
      <c r="X320" s="728"/>
      <c r="Y320" s="728"/>
    </row>
    <row r="321" spans="2:25" ht="12.75" hidden="1" customHeight="1">
      <c r="B321" s="728"/>
      <c r="C321" s="728"/>
      <c r="D321" s="728"/>
      <c r="E321" s="728"/>
      <c r="F321" s="728"/>
      <c r="G321" s="728"/>
      <c r="H321" s="728"/>
      <c r="I321" s="728"/>
      <c r="J321" s="728"/>
      <c r="K321" s="728"/>
      <c r="L321" s="728"/>
      <c r="M321" s="728"/>
      <c r="N321" s="728"/>
      <c r="O321" s="728"/>
      <c r="P321" s="728"/>
      <c r="Q321" s="728"/>
      <c r="R321" s="728"/>
      <c r="S321" s="728"/>
      <c r="T321" s="728"/>
      <c r="U321" s="728"/>
      <c r="V321" s="728"/>
      <c r="W321" s="728"/>
      <c r="X321" s="728"/>
      <c r="Y321" s="728"/>
    </row>
    <row r="322" spans="2:25" ht="15.75" hidden="1" customHeight="1">
      <c r="B322" s="1218"/>
      <c r="C322" s="1218"/>
      <c r="D322" s="1218"/>
      <c r="E322" s="1218"/>
      <c r="F322" s="1218"/>
      <c r="G322" s="1218"/>
      <c r="H322" s="1218"/>
      <c r="I322" s="1218"/>
      <c r="J322" s="1218"/>
      <c r="K322" s="1218"/>
      <c r="L322" s="1218"/>
      <c r="M322" s="1218"/>
      <c r="N322" s="1218"/>
      <c r="O322" s="1218"/>
      <c r="P322" s="1218"/>
      <c r="Q322" s="1218"/>
      <c r="R322" s="1218"/>
      <c r="S322" s="1218"/>
      <c r="T322" s="1218"/>
      <c r="U322" s="1218"/>
      <c r="V322" s="1218"/>
      <c r="W322" s="1218"/>
      <c r="X322" s="1218"/>
      <c r="Y322" s="1218"/>
    </row>
    <row r="323" spans="2:25" ht="15.75" hidden="1" customHeight="1">
      <c r="B323" s="1218"/>
      <c r="C323" s="1218"/>
      <c r="D323" s="1218"/>
      <c r="E323" s="1218"/>
      <c r="F323" s="1218"/>
      <c r="G323" s="1218"/>
      <c r="H323" s="1218"/>
      <c r="I323" s="1218"/>
      <c r="J323" s="1218"/>
      <c r="K323" s="1218"/>
      <c r="L323" s="1218"/>
      <c r="M323" s="1218"/>
      <c r="N323" s="1218"/>
      <c r="O323" s="1218"/>
      <c r="P323" s="1218"/>
      <c r="Q323" s="1218"/>
      <c r="R323" s="1218"/>
      <c r="S323" s="1218"/>
      <c r="T323" s="1218"/>
      <c r="U323" s="1218"/>
      <c r="V323" s="1218"/>
      <c r="W323" s="1218"/>
      <c r="X323" s="1218"/>
      <c r="Y323" s="1218"/>
    </row>
    <row r="324" spans="2:25" ht="15.75" hidden="1" customHeight="1">
      <c r="B324" s="1218"/>
      <c r="C324" s="1218"/>
      <c r="D324" s="1218"/>
      <c r="E324" s="1218"/>
      <c r="F324" s="1218"/>
      <c r="G324" s="1218"/>
      <c r="H324" s="1218"/>
      <c r="I324" s="1218"/>
      <c r="J324" s="1218"/>
      <c r="K324" s="1218"/>
      <c r="L324" s="1218"/>
      <c r="M324" s="1218"/>
      <c r="N324" s="1218"/>
      <c r="O324" s="1218"/>
      <c r="P324" s="1218"/>
      <c r="Q324" s="1218"/>
      <c r="R324" s="1218"/>
      <c r="S324" s="1218"/>
      <c r="T324" s="1218"/>
      <c r="U324" s="1218"/>
      <c r="V324" s="1218"/>
      <c r="W324" s="1218"/>
      <c r="X324" s="1218"/>
      <c r="Y324" s="1218"/>
    </row>
    <row r="325" spans="2:25" ht="15.75" hidden="1" customHeight="1">
      <c r="B325" s="1218"/>
      <c r="C325" s="1218"/>
      <c r="D325" s="1218"/>
      <c r="E325" s="1218"/>
      <c r="F325" s="1218"/>
      <c r="G325" s="1218"/>
      <c r="H325" s="1218"/>
      <c r="I325" s="1218"/>
      <c r="J325" s="1218"/>
      <c r="K325" s="1218"/>
      <c r="L325" s="1218"/>
      <c r="M325" s="1218"/>
      <c r="N325" s="1218"/>
      <c r="O325" s="1218"/>
      <c r="P325" s="1218"/>
      <c r="Q325" s="1218"/>
      <c r="R325" s="1218"/>
      <c r="S325" s="1218"/>
      <c r="T325" s="1218"/>
      <c r="U325" s="1218"/>
      <c r="V325" s="1218"/>
      <c r="W325" s="1218"/>
      <c r="X325" s="1218"/>
      <c r="Y325" s="1218"/>
    </row>
    <row r="326" spans="2:25" ht="15.75" hidden="1" customHeight="1">
      <c r="B326" s="1218"/>
      <c r="C326" s="1218"/>
      <c r="D326" s="1218"/>
      <c r="E326" s="1218"/>
      <c r="F326" s="1218"/>
      <c r="G326" s="1218"/>
      <c r="H326" s="1218"/>
      <c r="I326" s="1218"/>
      <c r="J326" s="1218"/>
      <c r="K326" s="1218"/>
      <c r="L326" s="1218"/>
      <c r="M326" s="1218"/>
      <c r="N326" s="1218"/>
      <c r="O326" s="1218"/>
      <c r="P326" s="1218"/>
      <c r="Q326" s="1218"/>
      <c r="R326" s="1218"/>
      <c r="S326" s="1218"/>
      <c r="T326" s="1218"/>
      <c r="U326" s="1218"/>
      <c r="V326" s="1218"/>
      <c r="W326" s="1218"/>
      <c r="X326" s="1218"/>
      <c r="Y326" s="1218"/>
    </row>
    <row r="327" spans="2:25" ht="15.75" hidden="1" customHeight="1">
      <c r="B327" s="1218"/>
      <c r="C327" s="1218"/>
      <c r="D327" s="1218"/>
      <c r="E327" s="1218"/>
      <c r="F327" s="1218"/>
      <c r="G327" s="1218"/>
      <c r="H327" s="1218"/>
      <c r="I327" s="1218"/>
      <c r="J327" s="1218"/>
      <c r="K327" s="1218"/>
      <c r="L327" s="1218"/>
      <c r="M327" s="1218"/>
      <c r="N327" s="1218"/>
      <c r="O327" s="1218"/>
      <c r="P327" s="1218"/>
      <c r="Q327" s="1218"/>
      <c r="R327" s="1218"/>
      <c r="S327" s="1218"/>
      <c r="T327" s="1218"/>
      <c r="U327" s="1218"/>
      <c r="V327" s="1218"/>
      <c r="W327" s="1218"/>
      <c r="X327" s="1218"/>
      <c r="Y327" s="1218"/>
    </row>
    <row r="328" spans="2:25" ht="15.75" hidden="1" customHeight="1">
      <c r="B328" s="1218"/>
      <c r="C328" s="1218"/>
      <c r="D328" s="1218"/>
      <c r="E328" s="1218"/>
      <c r="F328" s="1218"/>
      <c r="G328" s="1218"/>
      <c r="H328" s="1218"/>
      <c r="I328" s="1218"/>
      <c r="J328" s="1218"/>
      <c r="K328" s="1218"/>
      <c r="L328" s="1218"/>
      <c r="M328" s="1218"/>
      <c r="N328" s="1218"/>
      <c r="O328" s="1218"/>
      <c r="P328" s="1218"/>
      <c r="Q328" s="1218"/>
      <c r="R328" s="1218"/>
      <c r="S328" s="1218"/>
      <c r="T328" s="1218"/>
      <c r="U328" s="1218"/>
      <c r="V328" s="1218"/>
      <c r="W328" s="1218"/>
      <c r="X328" s="1218"/>
      <c r="Y328" s="1218"/>
    </row>
    <row r="329" spans="2:25" ht="15.75" hidden="1" customHeight="1">
      <c r="B329" s="1218"/>
      <c r="C329" s="1218"/>
      <c r="D329" s="1218"/>
      <c r="E329" s="1218"/>
      <c r="F329" s="1218"/>
      <c r="G329" s="1218"/>
      <c r="H329" s="1218"/>
      <c r="I329" s="1218"/>
      <c r="J329" s="1218"/>
      <c r="K329" s="1218"/>
      <c r="L329" s="1218"/>
      <c r="M329" s="1218"/>
      <c r="N329" s="1218"/>
      <c r="O329" s="1218"/>
      <c r="P329" s="1218"/>
      <c r="Q329" s="1218"/>
      <c r="R329" s="1218"/>
      <c r="S329" s="1218"/>
      <c r="T329" s="1218"/>
      <c r="U329" s="1218"/>
      <c r="V329" s="1218"/>
      <c r="W329" s="1218"/>
      <c r="X329" s="1218"/>
      <c r="Y329" s="1218"/>
    </row>
    <row r="330" spans="2:25" ht="15.75" hidden="1" customHeight="1">
      <c r="B330" s="1218"/>
      <c r="C330" s="1218"/>
      <c r="D330" s="1218"/>
      <c r="E330" s="1218"/>
      <c r="F330" s="1218"/>
      <c r="G330" s="1218"/>
      <c r="H330" s="1218"/>
      <c r="I330" s="1218"/>
      <c r="J330" s="1218"/>
      <c r="K330" s="1218"/>
      <c r="L330" s="1218"/>
      <c r="M330" s="1218"/>
      <c r="N330" s="1218"/>
      <c r="O330" s="1218"/>
      <c r="P330" s="1218"/>
      <c r="Q330" s="1218"/>
      <c r="R330" s="1218"/>
      <c r="S330" s="1218"/>
      <c r="T330" s="1218"/>
      <c r="U330" s="1218"/>
      <c r="V330" s="1218"/>
      <c r="W330" s="1218"/>
      <c r="X330" s="1218"/>
      <c r="Y330" s="1218"/>
    </row>
    <row r="331" spans="2:25" ht="15.75" hidden="1" customHeight="1">
      <c r="B331" s="1218"/>
      <c r="C331" s="1218"/>
      <c r="D331" s="1218"/>
      <c r="E331" s="1218"/>
      <c r="F331" s="1218"/>
      <c r="G331" s="1218"/>
      <c r="H331" s="1218"/>
      <c r="I331" s="1218"/>
      <c r="J331" s="1218"/>
      <c r="K331" s="1218"/>
      <c r="L331" s="1218"/>
      <c r="M331" s="1218"/>
      <c r="N331" s="1218"/>
      <c r="O331" s="1218"/>
      <c r="P331" s="1218"/>
      <c r="Q331" s="1218"/>
      <c r="R331" s="1218"/>
      <c r="S331" s="1218"/>
      <c r="T331" s="1218"/>
      <c r="U331" s="1218"/>
      <c r="V331" s="1218"/>
      <c r="W331" s="1218"/>
      <c r="X331" s="1218"/>
      <c r="Y331" s="1218"/>
    </row>
    <row r="332" spans="2:25" ht="15.75" hidden="1" customHeight="1">
      <c r="B332" s="1218"/>
      <c r="C332" s="1218"/>
      <c r="D332" s="1218"/>
      <c r="E332" s="1218"/>
      <c r="F332" s="1218"/>
      <c r="G332" s="1218"/>
      <c r="H332" s="1218"/>
      <c r="I332" s="1218"/>
      <c r="J332" s="1218"/>
      <c r="K332" s="1218"/>
      <c r="L332" s="1218"/>
      <c r="M332" s="1218"/>
      <c r="N332" s="1218"/>
      <c r="O332" s="1218"/>
      <c r="P332" s="1218"/>
      <c r="Q332" s="1218"/>
      <c r="R332" s="1218"/>
      <c r="S332" s="1218"/>
      <c r="T332" s="1218"/>
      <c r="U332" s="1218"/>
      <c r="V332" s="1218"/>
      <c r="W332" s="1218"/>
      <c r="X332" s="1218"/>
      <c r="Y332" s="1218"/>
    </row>
    <row r="333" spans="2:25" ht="15.75" hidden="1" customHeight="1">
      <c r="B333" s="1218"/>
      <c r="C333" s="1218"/>
      <c r="D333" s="1218"/>
      <c r="E333" s="1218"/>
      <c r="F333" s="1218"/>
      <c r="G333" s="1218"/>
      <c r="H333" s="1218"/>
      <c r="I333" s="1218"/>
      <c r="J333" s="1218"/>
      <c r="K333" s="1218"/>
      <c r="L333" s="1218"/>
      <c r="M333" s="1218"/>
      <c r="N333" s="1218"/>
      <c r="O333" s="1218"/>
      <c r="P333" s="1218"/>
      <c r="Q333" s="1218"/>
      <c r="R333" s="1218"/>
      <c r="S333" s="1218"/>
      <c r="T333" s="1218"/>
      <c r="U333" s="1218"/>
      <c r="V333" s="1218"/>
      <c r="W333" s="1218"/>
      <c r="X333" s="1218"/>
      <c r="Y333" s="1218"/>
    </row>
    <row r="334" spans="2:25" ht="15.75" hidden="1" customHeight="1">
      <c r="B334" s="1218"/>
      <c r="C334" s="1218"/>
      <c r="D334" s="1218"/>
      <c r="E334" s="1218"/>
      <c r="F334" s="1218"/>
      <c r="G334" s="1218"/>
      <c r="H334" s="1218"/>
      <c r="I334" s="1218"/>
      <c r="J334" s="1218"/>
      <c r="K334" s="1218"/>
      <c r="L334" s="1218"/>
      <c r="M334" s="1218"/>
      <c r="N334" s="1218"/>
      <c r="O334" s="1218"/>
      <c r="P334" s="1218"/>
      <c r="Q334" s="1218"/>
      <c r="R334" s="1218"/>
      <c r="S334" s="1218"/>
      <c r="T334" s="1218"/>
      <c r="U334" s="1218"/>
      <c r="V334" s="1218"/>
      <c r="W334" s="1218"/>
      <c r="X334" s="1218"/>
      <c r="Y334" s="1218"/>
    </row>
    <row r="335" spans="2:25" ht="15.75" hidden="1" customHeight="1">
      <c r="B335" s="1218"/>
      <c r="C335" s="1218"/>
      <c r="D335" s="1218"/>
      <c r="E335" s="1218"/>
      <c r="F335" s="1218"/>
      <c r="G335" s="1218"/>
      <c r="H335" s="1218"/>
      <c r="I335" s="1218"/>
      <c r="J335" s="1218"/>
      <c r="K335" s="1218"/>
      <c r="L335" s="1218"/>
      <c r="M335" s="1218"/>
      <c r="N335" s="1218"/>
      <c r="O335" s="1218"/>
      <c r="P335" s="1218"/>
      <c r="Q335" s="1218"/>
      <c r="R335" s="1218"/>
      <c r="S335" s="1218"/>
      <c r="T335" s="1218"/>
      <c r="U335" s="1218"/>
      <c r="V335" s="1218"/>
      <c r="W335" s="1218"/>
      <c r="X335" s="1218"/>
      <c r="Y335" s="1218"/>
    </row>
    <row r="336" spans="2:25" ht="15.75" hidden="1" customHeight="1">
      <c r="B336" s="1218"/>
      <c r="C336" s="1218"/>
      <c r="D336" s="1218"/>
      <c r="E336" s="1218"/>
      <c r="F336" s="1218"/>
      <c r="G336" s="1218"/>
      <c r="H336" s="1218"/>
      <c r="I336" s="1218"/>
      <c r="J336" s="1218"/>
      <c r="K336" s="1218"/>
      <c r="L336" s="1218"/>
      <c r="M336" s="1218"/>
      <c r="N336" s="1218"/>
      <c r="O336" s="1218"/>
      <c r="P336" s="1218"/>
      <c r="Q336" s="1218"/>
      <c r="R336" s="1218"/>
      <c r="S336" s="1218"/>
      <c r="T336" s="1218"/>
      <c r="U336" s="1218"/>
      <c r="V336" s="1218"/>
      <c r="W336" s="1218"/>
      <c r="X336" s="1218"/>
      <c r="Y336" s="1218"/>
    </row>
    <row r="337" spans="2:25" ht="15.75" hidden="1" customHeight="1">
      <c r="B337" s="1218"/>
      <c r="C337" s="1218"/>
      <c r="D337" s="1218"/>
      <c r="E337" s="1218"/>
      <c r="F337" s="1218"/>
      <c r="G337" s="1218"/>
      <c r="H337" s="1218"/>
      <c r="I337" s="1218"/>
      <c r="J337" s="1218"/>
      <c r="K337" s="1218"/>
      <c r="L337" s="1218"/>
      <c r="M337" s="1218"/>
      <c r="N337" s="1218"/>
      <c r="O337" s="1218"/>
      <c r="P337" s="1218"/>
      <c r="Q337" s="1218"/>
      <c r="R337" s="1218"/>
      <c r="S337" s="1218"/>
      <c r="T337" s="1218"/>
      <c r="U337" s="1218"/>
      <c r="V337" s="1218"/>
      <c r="W337" s="1218"/>
      <c r="X337" s="1218"/>
      <c r="Y337" s="1218"/>
    </row>
    <row r="338" spans="2:25" ht="15.75" hidden="1" customHeight="1">
      <c r="B338" s="1218"/>
      <c r="C338" s="1218"/>
      <c r="D338" s="1218"/>
      <c r="E338" s="1218"/>
      <c r="F338" s="1218"/>
      <c r="G338" s="1218"/>
      <c r="H338" s="1218"/>
      <c r="I338" s="1218"/>
      <c r="J338" s="1218"/>
      <c r="K338" s="1218"/>
      <c r="L338" s="1218"/>
      <c r="M338" s="1218"/>
      <c r="N338" s="1218"/>
      <c r="O338" s="1218"/>
      <c r="P338" s="1218"/>
      <c r="Q338" s="1218"/>
      <c r="R338" s="1218"/>
      <c r="S338" s="1218"/>
      <c r="T338" s="1218"/>
      <c r="U338" s="1218"/>
      <c r="V338" s="1218"/>
      <c r="W338" s="1218"/>
      <c r="X338" s="1218"/>
      <c r="Y338" s="1218"/>
    </row>
    <row r="339" spans="2:25" ht="15.75" hidden="1" customHeight="1">
      <c r="B339" s="1218"/>
      <c r="C339" s="1218"/>
      <c r="D339" s="1218"/>
      <c r="E339" s="1218"/>
      <c r="F339" s="1218"/>
      <c r="G339" s="1218"/>
      <c r="H339" s="1218"/>
      <c r="I339" s="1218"/>
      <c r="J339" s="1218"/>
      <c r="K339" s="1218"/>
      <c r="L339" s="1218"/>
      <c r="M339" s="1218"/>
      <c r="N339" s="1218"/>
      <c r="O339" s="1218"/>
      <c r="P339" s="1218"/>
      <c r="Q339" s="1218"/>
      <c r="R339" s="1218"/>
      <c r="S339" s="1218"/>
      <c r="T339" s="1218"/>
      <c r="U339" s="1218"/>
      <c r="V339" s="1218"/>
      <c r="W339" s="1218"/>
      <c r="X339" s="1218"/>
      <c r="Y339" s="1218"/>
    </row>
    <row r="340" spans="2:25" ht="15.75" hidden="1" customHeight="1">
      <c r="B340" s="1218"/>
      <c r="C340" s="1218"/>
      <c r="D340" s="1218"/>
      <c r="E340" s="1218"/>
      <c r="F340" s="1218"/>
      <c r="G340" s="1218"/>
      <c r="H340" s="1218"/>
      <c r="I340" s="1218"/>
      <c r="J340" s="1218"/>
      <c r="K340" s="1218"/>
      <c r="L340" s="1218"/>
      <c r="M340" s="1218"/>
      <c r="N340" s="1218"/>
      <c r="O340" s="1218"/>
      <c r="P340" s="1218"/>
      <c r="Q340" s="1218"/>
      <c r="R340" s="1218"/>
      <c r="S340" s="1218"/>
      <c r="T340" s="1218"/>
      <c r="U340" s="1218"/>
      <c r="V340" s="1218"/>
      <c r="W340" s="1218"/>
      <c r="X340" s="1218"/>
      <c r="Y340" s="1218"/>
    </row>
    <row r="341" spans="2:25" ht="15.75" hidden="1" customHeight="1">
      <c r="B341" s="1218"/>
      <c r="C341" s="1218"/>
      <c r="D341" s="1218"/>
      <c r="E341" s="1218"/>
      <c r="F341" s="1218"/>
      <c r="G341" s="1218"/>
      <c r="H341" s="1218"/>
      <c r="I341" s="1218"/>
      <c r="J341" s="1218"/>
      <c r="K341" s="1218"/>
      <c r="L341" s="1218"/>
      <c r="M341" s="1218"/>
      <c r="N341" s="1218"/>
      <c r="O341" s="1218"/>
      <c r="P341" s="1218"/>
      <c r="Q341" s="1218"/>
      <c r="R341" s="1218"/>
      <c r="S341" s="1218"/>
      <c r="T341" s="1218"/>
      <c r="U341" s="1218"/>
      <c r="V341" s="1218"/>
      <c r="W341" s="1218"/>
      <c r="X341" s="1218"/>
      <c r="Y341" s="1218"/>
    </row>
    <row r="342" spans="2:25" ht="15.75" hidden="1" customHeight="1">
      <c r="B342" s="1218"/>
      <c r="C342" s="1218"/>
      <c r="D342" s="1218"/>
      <c r="E342" s="1218"/>
      <c r="F342" s="1218"/>
      <c r="G342" s="1218"/>
      <c r="H342" s="1218"/>
      <c r="I342" s="1218"/>
      <c r="J342" s="1218"/>
      <c r="K342" s="1218"/>
      <c r="L342" s="1218"/>
      <c r="M342" s="1218"/>
      <c r="N342" s="1218"/>
      <c r="O342" s="1218"/>
      <c r="P342" s="1218"/>
      <c r="Q342" s="1218"/>
      <c r="R342" s="1218"/>
      <c r="S342" s="1218"/>
      <c r="T342" s="1218"/>
      <c r="U342" s="1218"/>
      <c r="V342" s="1218"/>
      <c r="W342" s="1218"/>
      <c r="X342" s="1218"/>
      <c r="Y342" s="1218"/>
    </row>
    <row r="343" spans="2:25" ht="15.75" hidden="1" customHeight="1">
      <c r="B343" s="1218"/>
      <c r="C343" s="1218"/>
      <c r="D343" s="1218"/>
      <c r="E343" s="1218"/>
      <c r="F343" s="1218"/>
      <c r="G343" s="1218"/>
      <c r="H343" s="1218"/>
      <c r="I343" s="1218"/>
      <c r="J343" s="1218"/>
      <c r="K343" s="1218"/>
      <c r="L343" s="1218"/>
      <c r="M343" s="1218"/>
      <c r="N343" s="1218"/>
      <c r="O343" s="1218"/>
      <c r="P343" s="1218"/>
      <c r="Q343" s="1218"/>
      <c r="R343" s="1218"/>
      <c r="S343" s="1218"/>
      <c r="T343" s="1218"/>
      <c r="U343" s="1218"/>
      <c r="V343" s="1218"/>
      <c r="W343" s="1218"/>
      <c r="X343" s="1218"/>
      <c r="Y343" s="1218"/>
    </row>
    <row r="344" spans="2:25" ht="15.75" hidden="1" customHeight="1">
      <c r="B344" s="1218"/>
      <c r="C344" s="1218"/>
      <c r="D344" s="1218"/>
      <c r="E344" s="1218"/>
      <c r="F344" s="1218"/>
      <c r="G344" s="1218"/>
      <c r="H344" s="1218"/>
      <c r="I344" s="1218"/>
      <c r="J344" s="1218"/>
      <c r="K344" s="1218"/>
      <c r="L344" s="1218"/>
      <c r="M344" s="1218"/>
      <c r="N344" s="1218"/>
      <c r="O344" s="1218"/>
      <c r="P344" s="1218"/>
      <c r="Q344" s="1218"/>
      <c r="R344" s="1218"/>
      <c r="S344" s="1218"/>
      <c r="T344" s="1218"/>
      <c r="U344" s="1218"/>
      <c r="V344" s="1218"/>
      <c r="W344" s="1218"/>
      <c r="X344" s="1218"/>
      <c r="Y344" s="1218"/>
    </row>
    <row r="345" spans="2:25" ht="15.75" hidden="1" customHeight="1">
      <c r="B345" s="1218"/>
      <c r="C345" s="1218"/>
      <c r="D345" s="1218"/>
      <c r="E345" s="1218"/>
      <c r="F345" s="1218"/>
      <c r="G345" s="1218"/>
      <c r="H345" s="1218"/>
      <c r="I345" s="1218"/>
      <c r="J345" s="1218"/>
      <c r="K345" s="1218"/>
      <c r="L345" s="1218"/>
      <c r="M345" s="1218"/>
      <c r="N345" s="1218"/>
      <c r="O345" s="1218"/>
      <c r="P345" s="1218"/>
      <c r="Q345" s="1218"/>
      <c r="R345" s="1218"/>
      <c r="S345" s="1218"/>
      <c r="T345" s="1218"/>
      <c r="U345" s="1218"/>
      <c r="V345" s="1218"/>
      <c r="W345" s="1218"/>
      <c r="X345" s="1218"/>
      <c r="Y345" s="1218"/>
    </row>
    <row r="346" spans="2:25" ht="15.75" hidden="1" customHeight="1">
      <c r="B346" s="1218"/>
      <c r="C346" s="1218"/>
      <c r="D346" s="1218"/>
      <c r="E346" s="1218"/>
      <c r="F346" s="1218"/>
      <c r="G346" s="1218"/>
      <c r="H346" s="1218"/>
      <c r="I346" s="1218"/>
      <c r="J346" s="1218"/>
      <c r="K346" s="1218"/>
      <c r="L346" s="1218"/>
      <c r="M346" s="1218"/>
      <c r="N346" s="1218"/>
      <c r="O346" s="1218"/>
      <c r="P346" s="1218"/>
      <c r="Q346" s="1218"/>
      <c r="R346" s="1218"/>
      <c r="S346" s="1218"/>
      <c r="T346" s="1218"/>
      <c r="U346" s="1218"/>
      <c r="V346" s="1218"/>
      <c r="W346" s="1218"/>
      <c r="X346" s="1218"/>
      <c r="Y346" s="1218"/>
    </row>
    <row r="347" spans="2:25" ht="15.75" hidden="1" customHeight="1">
      <c r="B347" s="1218"/>
      <c r="C347" s="1218"/>
      <c r="D347" s="1218"/>
      <c r="E347" s="1218"/>
      <c r="F347" s="1218"/>
      <c r="G347" s="1218"/>
      <c r="H347" s="1218"/>
      <c r="I347" s="1218"/>
      <c r="J347" s="1218"/>
      <c r="K347" s="1218"/>
      <c r="L347" s="1218"/>
      <c r="M347" s="1218"/>
      <c r="N347" s="1218"/>
      <c r="O347" s="1218"/>
      <c r="P347" s="1218"/>
      <c r="Q347" s="1218"/>
      <c r="R347" s="1218"/>
      <c r="S347" s="1218"/>
      <c r="T347" s="1218"/>
      <c r="U347" s="1218"/>
      <c r="V347" s="1218"/>
      <c r="W347" s="1218"/>
      <c r="X347" s="1218"/>
      <c r="Y347" s="1218"/>
    </row>
    <row r="348" spans="2:25" ht="15.75" hidden="1" customHeight="1">
      <c r="B348" s="1218"/>
      <c r="C348" s="1218"/>
      <c r="D348" s="1218"/>
      <c r="E348" s="1218"/>
      <c r="F348" s="1218"/>
      <c r="G348" s="1218"/>
      <c r="H348" s="1218"/>
      <c r="I348" s="1218"/>
      <c r="J348" s="1218"/>
      <c r="K348" s="1218"/>
      <c r="L348" s="1218"/>
      <c r="M348" s="1218"/>
      <c r="N348" s="1218"/>
      <c r="O348" s="1218"/>
      <c r="P348" s="1218"/>
      <c r="Q348" s="1218"/>
      <c r="R348" s="1218"/>
      <c r="S348" s="1218"/>
      <c r="T348" s="1218"/>
      <c r="U348" s="1218"/>
      <c r="V348" s="1218"/>
      <c r="W348" s="1218"/>
      <c r="X348" s="1218"/>
      <c r="Y348" s="1218"/>
    </row>
    <row r="349" spans="2:25" ht="15.75" hidden="1" customHeight="1">
      <c r="B349" s="1218"/>
      <c r="C349" s="1218"/>
      <c r="D349" s="1218"/>
      <c r="E349" s="1218"/>
      <c r="F349" s="1218"/>
      <c r="G349" s="1218"/>
      <c r="H349" s="1218"/>
      <c r="I349" s="1218"/>
      <c r="J349" s="1218"/>
      <c r="K349" s="1218"/>
      <c r="L349" s="1218"/>
      <c r="M349" s="1218"/>
      <c r="N349" s="1218"/>
      <c r="O349" s="1218"/>
      <c r="P349" s="1218"/>
      <c r="Q349" s="1218"/>
      <c r="R349" s="1218"/>
      <c r="S349" s="1218"/>
      <c r="T349" s="1218"/>
      <c r="U349" s="1218"/>
      <c r="V349" s="1218"/>
      <c r="W349" s="1218"/>
      <c r="X349" s="1218"/>
      <c r="Y349" s="1218"/>
    </row>
    <row r="350" spans="2:25" ht="15.75" hidden="1" customHeight="1">
      <c r="B350" s="1218"/>
      <c r="C350" s="1218"/>
      <c r="D350" s="1218"/>
      <c r="E350" s="1218"/>
      <c r="F350" s="1218"/>
      <c r="G350" s="1218"/>
      <c r="H350" s="1218"/>
      <c r="I350" s="1218"/>
      <c r="J350" s="1218"/>
      <c r="K350" s="1218"/>
      <c r="L350" s="1218"/>
      <c r="M350" s="1218"/>
      <c r="N350" s="1218"/>
      <c r="O350" s="1218"/>
      <c r="P350" s="1218"/>
      <c r="Q350" s="1218"/>
      <c r="R350" s="1218"/>
      <c r="S350" s="1218"/>
      <c r="T350" s="1218"/>
      <c r="U350" s="1218"/>
      <c r="V350" s="1218"/>
      <c r="W350" s="1218"/>
      <c r="X350" s="1218"/>
      <c r="Y350" s="1218"/>
    </row>
    <row r="351" spans="2:25" ht="15.75" hidden="1" customHeight="1">
      <c r="B351" s="1218"/>
      <c r="C351" s="1218"/>
      <c r="D351" s="1218"/>
      <c r="E351" s="1218"/>
      <c r="F351" s="1218"/>
      <c r="G351" s="1218"/>
      <c r="H351" s="1218"/>
      <c r="I351" s="1218"/>
      <c r="J351" s="1218"/>
      <c r="K351" s="1218"/>
      <c r="L351" s="1218"/>
      <c r="M351" s="1218"/>
      <c r="N351" s="1218"/>
      <c r="O351" s="1218"/>
      <c r="P351" s="1218"/>
      <c r="Q351" s="1218"/>
      <c r="R351" s="1218"/>
      <c r="S351" s="1218"/>
      <c r="T351" s="1218"/>
      <c r="U351" s="1218"/>
      <c r="V351" s="1218"/>
      <c r="W351" s="1218"/>
      <c r="X351" s="1218"/>
      <c r="Y351" s="1218"/>
    </row>
    <row r="352" spans="2:25" ht="15.75" hidden="1" customHeight="1">
      <c r="B352" s="1218"/>
      <c r="C352" s="1218"/>
      <c r="D352" s="1218"/>
      <c r="E352" s="1218"/>
      <c r="F352" s="1218"/>
      <c r="G352" s="1218"/>
      <c r="H352" s="1218"/>
      <c r="I352" s="1218"/>
      <c r="J352" s="1218"/>
      <c r="K352" s="1218"/>
      <c r="L352" s="1218"/>
      <c r="M352" s="1218"/>
      <c r="N352" s="1218"/>
      <c r="O352" s="1218"/>
      <c r="P352" s="1218"/>
      <c r="Q352" s="1218"/>
      <c r="R352" s="1218"/>
      <c r="S352" s="1218"/>
      <c r="T352" s="1218"/>
      <c r="U352" s="1218"/>
      <c r="V352" s="1218"/>
      <c r="W352" s="1218"/>
      <c r="X352" s="1218"/>
      <c r="Y352" s="1218"/>
    </row>
    <row r="353" spans="2:25" ht="15.75" hidden="1" customHeight="1">
      <c r="B353" s="1218"/>
      <c r="C353" s="1218"/>
      <c r="D353" s="1218"/>
      <c r="E353" s="1218"/>
      <c r="F353" s="1218"/>
      <c r="G353" s="1218"/>
      <c r="H353" s="1218"/>
      <c r="I353" s="1218"/>
      <c r="J353" s="1218"/>
      <c r="K353" s="1218"/>
      <c r="L353" s="1218"/>
      <c r="M353" s="1218"/>
      <c r="N353" s="1218"/>
      <c r="O353" s="1218"/>
      <c r="P353" s="1218"/>
      <c r="Q353" s="1218"/>
      <c r="R353" s="1218"/>
      <c r="S353" s="1218"/>
      <c r="T353" s="1218"/>
      <c r="U353" s="1218"/>
      <c r="V353" s="1218"/>
      <c r="W353" s="1218"/>
      <c r="X353" s="1218"/>
      <c r="Y353" s="1218"/>
    </row>
    <row r="354" spans="2:25" ht="15.75" hidden="1" customHeight="1">
      <c r="B354" s="1218"/>
      <c r="C354" s="1218"/>
      <c r="D354" s="1218"/>
      <c r="E354" s="1218"/>
      <c r="F354" s="1218"/>
      <c r="G354" s="1218"/>
      <c r="H354" s="1218"/>
      <c r="I354" s="1218"/>
      <c r="J354" s="1218"/>
      <c r="K354" s="1218"/>
      <c r="L354" s="1218"/>
      <c r="M354" s="1218"/>
      <c r="N354" s="1218"/>
      <c r="O354" s="1218"/>
      <c r="P354" s="1218"/>
      <c r="Q354" s="1218"/>
      <c r="R354" s="1218"/>
      <c r="S354" s="1218"/>
      <c r="T354" s="1218"/>
      <c r="U354" s="1218"/>
      <c r="V354" s="1218"/>
      <c r="W354" s="1218"/>
      <c r="X354" s="1218"/>
      <c r="Y354" s="1218"/>
    </row>
    <row r="355" spans="2:25" ht="15.75" hidden="1" customHeight="1">
      <c r="B355" s="1218"/>
      <c r="C355" s="1218"/>
      <c r="D355" s="1218"/>
      <c r="E355" s="1218"/>
      <c r="F355" s="1218"/>
      <c r="G355" s="1218"/>
      <c r="H355" s="1218"/>
      <c r="I355" s="1218"/>
      <c r="J355" s="1218"/>
      <c r="K355" s="1218"/>
      <c r="L355" s="1218"/>
      <c r="M355" s="1218"/>
      <c r="N355" s="1218"/>
      <c r="O355" s="1218"/>
      <c r="P355" s="1218"/>
      <c r="Q355" s="1218"/>
      <c r="R355" s="1218"/>
      <c r="S355" s="1218"/>
      <c r="T355" s="1218"/>
      <c r="U355" s="1218"/>
      <c r="V355" s="1218"/>
      <c r="W355" s="1218"/>
      <c r="X355" s="1218"/>
      <c r="Y355" s="1218"/>
    </row>
    <row r="356" spans="2:25" ht="15.75" hidden="1" customHeight="1">
      <c r="B356" s="1218"/>
      <c r="C356" s="1218"/>
      <c r="D356" s="1218"/>
      <c r="E356" s="1218"/>
      <c r="F356" s="1218"/>
      <c r="G356" s="1218"/>
      <c r="H356" s="1218"/>
      <c r="I356" s="1218"/>
      <c r="J356" s="1218"/>
      <c r="K356" s="1218"/>
      <c r="L356" s="1218"/>
      <c r="M356" s="1218"/>
      <c r="N356" s="1218"/>
      <c r="O356" s="1218"/>
      <c r="P356" s="1218"/>
      <c r="Q356" s="1218"/>
      <c r="R356" s="1218"/>
      <c r="S356" s="1218"/>
      <c r="T356" s="1218"/>
      <c r="U356" s="1218"/>
      <c r="V356" s="1218"/>
      <c r="W356" s="1218"/>
      <c r="X356" s="1218"/>
      <c r="Y356" s="1218"/>
    </row>
    <row r="357" spans="2:25" ht="15.75" hidden="1" customHeight="1">
      <c r="B357" s="1218"/>
      <c r="C357" s="1218"/>
      <c r="D357" s="1218"/>
      <c r="E357" s="1218"/>
      <c r="F357" s="1218"/>
      <c r="G357" s="1218"/>
      <c r="H357" s="1218"/>
      <c r="I357" s="1218"/>
      <c r="J357" s="1218"/>
      <c r="K357" s="1218"/>
      <c r="L357" s="1218"/>
      <c r="M357" s="1218"/>
      <c r="N357" s="1218"/>
      <c r="O357" s="1218"/>
      <c r="P357" s="1218"/>
      <c r="Q357" s="1218"/>
      <c r="R357" s="1218"/>
      <c r="S357" s="1218"/>
      <c r="T357" s="1218"/>
      <c r="U357" s="1218"/>
      <c r="V357" s="1218"/>
      <c r="W357" s="1218"/>
      <c r="X357" s="1218"/>
      <c r="Y357" s="1218"/>
    </row>
    <row r="358" spans="2:25" ht="15.75" hidden="1" customHeight="1">
      <c r="B358" s="1218"/>
      <c r="C358" s="1218"/>
      <c r="D358" s="1218"/>
      <c r="E358" s="1218"/>
      <c r="F358" s="1218"/>
      <c r="G358" s="1218"/>
      <c r="H358" s="1218"/>
      <c r="I358" s="1218"/>
      <c r="J358" s="1218"/>
      <c r="K358" s="1218"/>
      <c r="L358" s="1218"/>
      <c r="M358" s="1218"/>
      <c r="N358" s="1218"/>
      <c r="O358" s="1218"/>
      <c r="P358" s="1218"/>
      <c r="Q358" s="1218"/>
      <c r="R358" s="1218"/>
      <c r="S358" s="1218"/>
      <c r="T358" s="1218"/>
      <c r="U358" s="1218"/>
      <c r="V358" s="1218"/>
      <c r="W358" s="1218"/>
      <c r="X358" s="1218"/>
      <c r="Y358" s="1218"/>
    </row>
    <row r="359" spans="2:25" ht="15.75" hidden="1" customHeight="1">
      <c r="B359" s="1218"/>
      <c r="C359" s="1218"/>
      <c r="D359" s="1218"/>
      <c r="E359" s="1218"/>
      <c r="F359" s="1218"/>
      <c r="G359" s="1218"/>
      <c r="H359" s="1218"/>
      <c r="I359" s="1218"/>
      <c r="J359" s="1218"/>
      <c r="K359" s="1218"/>
      <c r="L359" s="1218"/>
      <c r="M359" s="1218"/>
      <c r="N359" s="1218"/>
      <c r="O359" s="1218"/>
      <c r="P359" s="1218"/>
      <c r="Q359" s="1218"/>
      <c r="R359" s="1218"/>
      <c r="S359" s="1218"/>
      <c r="T359" s="1218"/>
      <c r="U359" s="1218"/>
      <c r="V359" s="1218"/>
      <c r="W359" s="1218"/>
      <c r="X359" s="1218"/>
      <c r="Y359" s="1218"/>
    </row>
    <row r="360" spans="2:25" ht="15.75" hidden="1" customHeight="1">
      <c r="B360" s="1218"/>
      <c r="C360" s="1218"/>
      <c r="D360" s="1218"/>
      <c r="E360" s="1218"/>
      <c r="F360" s="1218"/>
      <c r="G360" s="1218"/>
      <c r="H360" s="1218"/>
      <c r="I360" s="1218"/>
      <c r="J360" s="1218"/>
      <c r="K360" s="1218"/>
      <c r="L360" s="1218"/>
      <c r="M360" s="1218"/>
      <c r="N360" s="1218"/>
      <c r="O360" s="1218"/>
      <c r="P360" s="1218"/>
      <c r="Q360" s="1218"/>
      <c r="R360" s="1218"/>
      <c r="S360" s="1218"/>
      <c r="T360" s="1218"/>
      <c r="U360" s="1218"/>
      <c r="V360" s="1218"/>
      <c r="W360" s="1218"/>
      <c r="X360" s="1218"/>
      <c r="Y360" s="1218"/>
    </row>
    <row r="361" spans="2:25" ht="15.75" hidden="1" customHeight="1">
      <c r="B361" s="1218"/>
      <c r="C361" s="1218"/>
      <c r="D361" s="1218"/>
      <c r="E361" s="1218"/>
      <c r="F361" s="1218"/>
      <c r="G361" s="1218"/>
      <c r="H361" s="1218"/>
      <c r="I361" s="1218"/>
      <c r="J361" s="1218"/>
      <c r="K361" s="1218"/>
      <c r="L361" s="1218"/>
      <c r="M361" s="1218"/>
      <c r="N361" s="1218"/>
      <c r="O361" s="1218"/>
      <c r="P361" s="1218"/>
      <c r="Q361" s="1218"/>
      <c r="R361" s="1218"/>
      <c r="S361" s="1218"/>
      <c r="T361" s="1218"/>
      <c r="U361" s="1218"/>
      <c r="V361" s="1218"/>
      <c r="W361" s="1218"/>
      <c r="X361" s="1218"/>
      <c r="Y361" s="1218"/>
    </row>
    <row r="362" spans="2:25" ht="15.75" hidden="1" customHeight="1">
      <c r="B362" s="1218"/>
      <c r="C362" s="1218"/>
      <c r="D362" s="1218"/>
      <c r="E362" s="1218"/>
      <c r="F362" s="1218"/>
      <c r="G362" s="1218"/>
      <c r="H362" s="1218"/>
      <c r="I362" s="1218"/>
      <c r="J362" s="1218"/>
      <c r="K362" s="1218"/>
      <c r="L362" s="1218"/>
      <c r="M362" s="1218"/>
      <c r="N362" s="1218"/>
      <c r="O362" s="1218"/>
      <c r="P362" s="1218"/>
      <c r="Q362" s="1218"/>
      <c r="R362" s="1218"/>
      <c r="S362" s="1218"/>
      <c r="T362" s="1218"/>
      <c r="U362" s="1218"/>
      <c r="V362" s="1218"/>
      <c r="W362" s="1218"/>
      <c r="X362" s="1218"/>
      <c r="Y362" s="1218"/>
    </row>
    <row r="363" spans="2:25" ht="15.75" hidden="1" customHeight="1">
      <c r="B363" s="1218"/>
      <c r="C363" s="1218"/>
      <c r="D363" s="1218"/>
      <c r="E363" s="1218"/>
      <c r="F363" s="1218"/>
      <c r="G363" s="1218"/>
      <c r="H363" s="1218"/>
      <c r="I363" s="1218"/>
      <c r="J363" s="1218"/>
      <c r="K363" s="1218"/>
      <c r="L363" s="1218"/>
      <c r="M363" s="1218"/>
      <c r="N363" s="1218"/>
      <c r="O363" s="1218"/>
      <c r="P363" s="1218"/>
      <c r="Q363" s="1218"/>
      <c r="R363" s="1218"/>
      <c r="S363" s="1218"/>
      <c r="T363" s="1218"/>
      <c r="U363" s="1218"/>
      <c r="V363" s="1218"/>
      <c r="W363" s="1218"/>
      <c r="X363" s="1218"/>
      <c r="Y363" s="1218"/>
    </row>
    <row r="364" spans="2:25" ht="15.75" hidden="1" customHeight="1">
      <c r="B364" s="1218"/>
      <c r="C364" s="1218"/>
      <c r="D364" s="1218"/>
      <c r="E364" s="1218"/>
      <c r="F364" s="1218"/>
      <c r="G364" s="1218"/>
      <c r="H364" s="1218"/>
      <c r="I364" s="1218"/>
      <c r="J364" s="1218"/>
      <c r="K364" s="1218"/>
      <c r="L364" s="1218"/>
      <c r="M364" s="1218"/>
      <c r="N364" s="1218"/>
      <c r="O364" s="1218"/>
      <c r="P364" s="1218"/>
      <c r="Q364" s="1218"/>
      <c r="R364" s="1218"/>
      <c r="S364" s="1218"/>
      <c r="T364" s="1218"/>
      <c r="U364" s="1218"/>
      <c r="V364" s="1218"/>
      <c r="W364" s="1218"/>
      <c r="X364" s="1218"/>
      <c r="Y364" s="1218"/>
    </row>
    <row r="365" spans="2:25" ht="15.75" hidden="1" customHeight="1">
      <c r="B365" s="1218"/>
      <c r="C365" s="1218"/>
      <c r="D365" s="1218"/>
      <c r="E365" s="1218"/>
      <c r="F365" s="1218"/>
      <c r="G365" s="1218"/>
      <c r="H365" s="1218"/>
      <c r="I365" s="1218"/>
      <c r="J365" s="1218"/>
      <c r="K365" s="1218"/>
      <c r="L365" s="1218"/>
      <c r="M365" s="1218"/>
      <c r="N365" s="1218"/>
      <c r="O365" s="1218"/>
      <c r="P365" s="1218"/>
      <c r="Q365" s="1218"/>
      <c r="R365" s="1218"/>
      <c r="S365" s="1218"/>
      <c r="T365" s="1218"/>
      <c r="U365" s="1218"/>
      <c r="V365" s="1218"/>
      <c r="W365" s="1218"/>
      <c r="X365" s="1218"/>
      <c r="Y365" s="1218"/>
    </row>
    <row r="366" spans="2:25" ht="15.75" hidden="1" customHeight="1">
      <c r="B366" s="1218"/>
      <c r="C366" s="1218"/>
      <c r="D366" s="1218"/>
      <c r="E366" s="1218"/>
      <c r="F366" s="1218"/>
      <c r="G366" s="1218"/>
      <c r="H366" s="1218"/>
      <c r="I366" s="1218"/>
      <c r="J366" s="1218"/>
      <c r="K366" s="1218"/>
      <c r="L366" s="1218"/>
      <c r="M366" s="1218"/>
      <c r="N366" s="1218"/>
      <c r="O366" s="1218"/>
      <c r="P366" s="1218"/>
      <c r="Q366" s="1218"/>
      <c r="R366" s="1218"/>
      <c r="S366" s="1218"/>
      <c r="T366" s="1218"/>
      <c r="U366" s="1218"/>
      <c r="V366" s="1218"/>
      <c r="W366" s="1218"/>
      <c r="X366" s="1218"/>
      <c r="Y366" s="1218"/>
    </row>
    <row r="367" spans="2:25" ht="15.75" hidden="1" customHeight="1">
      <c r="B367" s="1218"/>
      <c r="C367" s="1218"/>
      <c r="D367" s="1218"/>
      <c r="E367" s="1218"/>
      <c r="F367" s="1218"/>
      <c r="G367" s="1218"/>
      <c r="H367" s="1218"/>
      <c r="I367" s="1218"/>
      <c r="J367" s="1218"/>
      <c r="K367" s="1218"/>
      <c r="L367" s="1218"/>
      <c r="M367" s="1218"/>
      <c r="N367" s="1218"/>
      <c r="O367" s="1218"/>
      <c r="P367" s="1218"/>
      <c r="Q367" s="1218"/>
      <c r="R367" s="1218"/>
      <c r="S367" s="1218"/>
      <c r="T367" s="1218"/>
      <c r="U367" s="1218"/>
      <c r="V367" s="1218"/>
      <c r="W367" s="1218"/>
      <c r="X367" s="1218"/>
      <c r="Y367" s="1218"/>
    </row>
    <row r="368" spans="2:25" ht="15.75" hidden="1" customHeight="1">
      <c r="B368" s="1218"/>
      <c r="C368" s="1218"/>
      <c r="D368" s="1218"/>
      <c r="E368" s="1218"/>
      <c r="F368" s="1218"/>
      <c r="G368" s="1218"/>
      <c r="H368" s="1218"/>
      <c r="I368" s="1218"/>
      <c r="J368" s="1218"/>
      <c r="K368" s="1218"/>
      <c r="L368" s="1218"/>
      <c r="M368" s="1218"/>
      <c r="N368" s="1218"/>
      <c r="O368" s="1218"/>
      <c r="P368" s="1218"/>
      <c r="Q368" s="1218"/>
      <c r="R368" s="1218"/>
      <c r="S368" s="1218"/>
      <c r="T368" s="1218"/>
      <c r="U368" s="1218"/>
      <c r="V368" s="1218"/>
      <c r="W368" s="1218"/>
      <c r="X368" s="1218"/>
      <c r="Y368" s="1218"/>
    </row>
    <row r="369" spans="2:25" ht="15.75" hidden="1" customHeight="1">
      <c r="B369" s="1218"/>
      <c r="C369" s="1218"/>
      <c r="D369" s="1218"/>
      <c r="E369" s="1218"/>
      <c r="F369" s="1218"/>
      <c r="G369" s="1218"/>
      <c r="H369" s="1218"/>
      <c r="I369" s="1218"/>
      <c r="J369" s="1218"/>
      <c r="K369" s="1218"/>
      <c r="L369" s="1218"/>
      <c r="M369" s="1218"/>
      <c r="N369" s="1218"/>
      <c r="O369" s="1218"/>
      <c r="P369" s="1218"/>
      <c r="Q369" s="1218"/>
      <c r="R369" s="1218"/>
      <c r="S369" s="1218"/>
      <c r="T369" s="1218"/>
      <c r="U369" s="1218"/>
      <c r="V369" s="1218"/>
      <c r="W369" s="1218"/>
      <c r="X369" s="1218"/>
      <c r="Y369" s="1218"/>
    </row>
    <row r="370" spans="2:25" ht="15.75" hidden="1" customHeight="1">
      <c r="B370" s="1218"/>
      <c r="C370" s="1218"/>
      <c r="D370" s="1218"/>
      <c r="E370" s="1218"/>
      <c r="F370" s="1218"/>
      <c r="G370" s="1218"/>
      <c r="H370" s="1218"/>
      <c r="I370" s="1218"/>
      <c r="J370" s="1218"/>
      <c r="K370" s="1218"/>
      <c r="L370" s="1218"/>
      <c r="M370" s="1218"/>
      <c r="N370" s="1218"/>
      <c r="O370" s="1218"/>
      <c r="P370" s="1218"/>
      <c r="Q370" s="1218"/>
      <c r="R370" s="1218"/>
      <c r="S370" s="1218"/>
      <c r="T370" s="1218"/>
      <c r="U370" s="1218"/>
      <c r="V370" s="1218"/>
      <c r="W370" s="1218"/>
      <c r="X370" s="1218"/>
      <c r="Y370" s="1218"/>
    </row>
    <row r="371" spans="2:25" ht="15.75" hidden="1" customHeight="1">
      <c r="B371" s="1218"/>
      <c r="C371" s="1218"/>
      <c r="D371" s="1218"/>
      <c r="E371" s="1218"/>
      <c r="F371" s="1218"/>
      <c r="G371" s="1218"/>
      <c r="H371" s="1218"/>
      <c r="I371" s="1218"/>
      <c r="J371" s="1218"/>
      <c r="K371" s="1218"/>
      <c r="L371" s="1218"/>
      <c r="M371" s="1218"/>
      <c r="N371" s="1218"/>
      <c r="O371" s="1218"/>
      <c r="P371" s="1218"/>
      <c r="Q371" s="1218"/>
      <c r="R371" s="1218"/>
      <c r="S371" s="1218"/>
      <c r="T371" s="1218"/>
      <c r="U371" s="1218"/>
      <c r="V371" s="1218"/>
      <c r="W371" s="1218"/>
      <c r="X371" s="1218"/>
      <c r="Y371" s="1218"/>
    </row>
    <row r="372" spans="2:25" ht="15.75" hidden="1" customHeight="1">
      <c r="B372" s="1218"/>
      <c r="C372" s="1218"/>
      <c r="D372" s="1218"/>
      <c r="E372" s="1218"/>
      <c r="F372" s="1218"/>
      <c r="G372" s="1218"/>
      <c r="H372" s="1218"/>
      <c r="I372" s="1218"/>
      <c r="J372" s="1218"/>
      <c r="K372" s="1218"/>
      <c r="L372" s="1218"/>
      <c r="M372" s="1218"/>
      <c r="N372" s="1218"/>
      <c r="O372" s="1218"/>
      <c r="P372" s="1218"/>
      <c r="Q372" s="1218"/>
      <c r="R372" s="1218"/>
      <c r="S372" s="1218"/>
      <c r="T372" s="1218"/>
      <c r="U372" s="1218"/>
      <c r="V372" s="1218"/>
      <c r="W372" s="1218"/>
      <c r="X372" s="1218"/>
      <c r="Y372" s="1218"/>
    </row>
    <row r="373" spans="2:25" ht="15.75" hidden="1" customHeight="1">
      <c r="B373" s="1218"/>
      <c r="C373" s="1218"/>
      <c r="D373" s="1218"/>
      <c r="E373" s="1218"/>
      <c r="F373" s="1218"/>
      <c r="G373" s="1218"/>
      <c r="H373" s="1218"/>
      <c r="I373" s="1218"/>
      <c r="J373" s="1218"/>
      <c r="K373" s="1218"/>
      <c r="L373" s="1218"/>
      <c r="M373" s="1218"/>
      <c r="N373" s="1218"/>
      <c r="O373" s="1218"/>
      <c r="P373" s="1218"/>
      <c r="Q373" s="1218"/>
      <c r="R373" s="1218"/>
      <c r="S373" s="1218"/>
      <c r="T373" s="1218"/>
      <c r="U373" s="1218"/>
      <c r="V373" s="1218"/>
      <c r="W373" s="1218"/>
      <c r="X373" s="1218"/>
      <c r="Y373" s="1218"/>
    </row>
    <row r="374" spans="2:25" ht="15.75" hidden="1" customHeight="1">
      <c r="B374" s="1218"/>
      <c r="C374" s="1218"/>
      <c r="D374" s="1218"/>
      <c r="E374" s="1218"/>
      <c r="F374" s="1218"/>
      <c r="G374" s="1218"/>
      <c r="H374" s="1218"/>
      <c r="I374" s="1218"/>
      <c r="J374" s="1218"/>
      <c r="K374" s="1218"/>
      <c r="L374" s="1218"/>
      <c r="M374" s="1218"/>
      <c r="N374" s="1218"/>
      <c r="O374" s="1218"/>
      <c r="P374" s="1218"/>
      <c r="Q374" s="1218"/>
      <c r="R374" s="1218"/>
      <c r="S374" s="1218"/>
      <c r="T374" s="1218"/>
      <c r="U374" s="1218"/>
      <c r="V374" s="1218"/>
      <c r="W374" s="1218"/>
      <c r="X374" s="1218"/>
      <c r="Y374" s="1218"/>
    </row>
    <row r="375" spans="2:25" ht="15.75" hidden="1" customHeight="1">
      <c r="B375" s="1218"/>
      <c r="C375" s="1218"/>
      <c r="D375" s="1218"/>
      <c r="E375" s="1218"/>
      <c r="F375" s="1218"/>
      <c r="G375" s="1218"/>
      <c r="H375" s="1218"/>
      <c r="I375" s="1218"/>
      <c r="J375" s="1218"/>
      <c r="K375" s="1218"/>
      <c r="L375" s="1218"/>
      <c r="M375" s="1218"/>
      <c r="N375" s="1218"/>
      <c r="O375" s="1218"/>
      <c r="P375" s="1218"/>
      <c r="Q375" s="1218"/>
      <c r="R375" s="1218"/>
      <c r="S375" s="1218"/>
      <c r="T375" s="1218"/>
      <c r="U375" s="1218"/>
      <c r="V375" s="1218"/>
      <c r="W375" s="1218"/>
      <c r="X375" s="1218"/>
      <c r="Y375" s="1218"/>
    </row>
    <row r="376" spans="2:25" ht="15.75" hidden="1" customHeight="1">
      <c r="B376" s="1218"/>
      <c r="C376" s="1218"/>
      <c r="D376" s="1218"/>
      <c r="E376" s="1218"/>
      <c r="F376" s="1218"/>
      <c r="G376" s="1218"/>
      <c r="H376" s="1218"/>
      <c r="I376" s="1218"/>
      <c r="J376" s="1218"/>
      <c r="K376" s="1218"/>
      <c r="L376" s="1218"/>
      <c r="M376" s="1218"/>
      <c r="N376" s="1218"/>
      <c r="O376" s="1218"/>
      <c r="P376" s="1218"/>
      <c r="Q376" s="1218"/>
      <c r="R376" s="1218"/>
      <c r="S376" s="1218"/>
      <c r="T376" s="1218"/>
      <c r="U376" s="1218"/>
      <c r="V376" s="1218"/>
      <c r="W376" s="1218"/>
      <c r="X376" s="1218"/>
      <c r="Y376" s="1218"/>
    </row>
    <row r="377" spans="2:25" ht="15.75" hidden="1" customHeight="1">
      <c r="B377" s="1218"/>
      <c r="C377" s="1218"/>
      <c r="D377" s="1218"/>
      <c r="E377" s="1218"/>
      <c r="F377" s="1218"/>
      <c r="G377" s="1218"/>
      <c r="H377" s="1218"/>
      <c r="I377" s="1218"/>
      <c r="J377" s="1218"/>
      <c r="K377" s="1218"/>
      <c r="L377" s="1218"/>
      <c r="M377" s="1218"/>
      <c r="N377" s="1218"/>
      <c r="O377" s="1218"/>
      <c r="P377" s="1218"/>
      <c r="Q377" s="1218"/>
      <c r="R377" s="1218"/>
      <c r="S377" s="1218"/>
      <c r="T377" s="1218"/>
      <c r="U377" s="1218"/>
      <c r="V377" s="1218"/>
      <c r="W377" s="1218"/>
      <c r="X377" s="1218"/>
      <c r="Y377" s="1218"/>
    </row>
    <row r="378" spans="2:25" ht="15.75" hidden="1" customHeight="1">
      <c r="B378" s="1218"/>
      <c r="C378" s="1218"/>
      <c r="D378" s="1218"/>
      <c r="E378" s="1218"/>
      <c r="F378" s="1218"/>
      <c r="G378" s="1218"/>
      <c r="H378" s="1218"/>
      <c r="I378" s="1218"/>
      <c r="J378" s="1218"/>
      <c r="K378" s="1218"/>
      <c r="L378" s="1218"/>
      <c r="M378" s="1218"/>
      <c r="N378" s="1218"/>
      <c r="O378" s="1218"/>
      <c r="P378" s="1218"/>
      <c r="Q378" s="1218"/>
      <c r="R378" s="1218"/>
      <c r="S378" s="1218"/>
      <c r="T378" s="1218"/>
      <c r="U378" s="1218"/>
      <c r="V378" s="1218"/>
      <c r="W378" s="1218"/>
      <c r="X378" s="1218"/>
      <c r="Y378" s="1218"/>
    </row>
    <row r="379" spans="2:25" ht="15.75" hidden="1" customHeight="1">
      <c r="B379" s="1218"/>
      <c r="C379" s="1218"/>
      <c r="D379" s="1218"/>
      <c r="E379" s="1218"/>
      <c r="F379" s="1218"/>
      <c r="G379" s="1218"/>
      <c r="H379" s="1218"/>
      <c r="I379" s="1218"/>
      <c r="J379" s="1218"/>
      <c r="K379" s="1218"/>
      <c r="L379" s="1218"/>
      <c r="M379" s="1218"/>
      <c r="N379" s="1218"/>
      <c r="O379" s="1218"/>
      <c r="P379" s="1218"/>
      <c r="Q379" s="1218"/>
      <c r="R379" s="1218"/>
      <c r="S379" s="1218"/>
      <c r="T379" s="1218"/>
      <c r="U379" s="1218"/>
      <c r="V379" s="1218"/>
      <c r="W379" s="1218"/>
      <c r="X379" s="1218"/>
      <c r="Y379" s="1218"/>
    </row>
    <row r="380" spans="2:25" ht="15.75" hidden="1" customHeight="1">
      <c r="B380" s="1218"/>
      <c r="C380" s="1218"/>
      <c r="D380" s="1218"/>
      <c r="E380" s="1218"/>
      <c r="F380" s="1218"/>
      <c r="G380" s="1218"/>
      <c r="H380" s="1218"/>
      <c r="I380" s="1218"/>
      <c r="J380" s="1218"/>
      <c r="K380" s="1218"/>
      <c r="L380" s="1218"/>
      <c r="M380" s="1218"/>
      <c r="N380" s="1218"/>
      <c r="O380" s="1218"/>
      <c r="P380" s="1218"/>
      <c r="Q380" s="1218"/>
      <c r="R380" s="1218"/>
      <c r="S380" s="1218"/>
      <c r="T380" s="1218"/>
      <c r="U380" s="1218"/>
      <c r="V380" s="1218"/>
      <c r="W380" s="1218"/>
      <c r="X380" s="1218"/>
      <c r="Y380" s="1218"/>
    </row>
    <row r="381" spans="2:25" ht="15.75" hidden="1" customHeight="1">
      <c r="B381" s="1218"/>
      <c r="C381" s="1218"/>
      <c r="D381" s="1218"/>
      <c r="E381" s="1218"/>
      <c r="F381" s="1218"/>
      <c r="G381" s="1218"/>
      <c r="H381" s="1218"/>
      <c r="I381" s="1218"/>
      <c r="J381" s="1218"/>
      <c r="K381" s="1218"/>
      <c r="L381" s="1218"/>
      <c r="M381" s="1218"/>
      <c r="N381" s="1218"/>
      <c r="O381" s="1218"/>
      <c r="P381" s="1218"/>
      <c r="Q381" s="1218"/>
      <c r="R381" s="1218"/>
      <c r="S381" s="1218"/>
      <c r="T381" s="1218"/>
      <c r="U381" s="1218"/>
      <c r="V381" s="1218"/>
      <c r="W381" s="1218"/>
      <c r="X381" s="1218"/>
      <c r="Y381" s="1218"/>
    </row>
    <row r="382" spans="2:25" ht="15.75" hidden="1" customHeight="1">
      <c r="B382" s="1218"/>
      <c r="C382" s="1218"/>
      <c r="D382" s="1218"/>
      <c r="E382" s="1218"/>
      <c r="F382" s="1218"/>
      <c r="G382" s="1218"/>
      <c r="H382" s="1218"/>
      <c r="I382" s="1218"/>
      <c r="J382" s="1218"/>
      <c r="K382" s="1218"/>
      <c r="L382" s="1218"/>
      <c r="M382" s="1218"/>
      <c r="N382" s="1218"/>
      <c r="O382" s="1218"/>
      <c r="P382" s="1218"/>
      <c r="Q382" s="1218"/>
      <c r="R382" s="1218"/>
      <c r="S382" s="1218"/>
      <c r="T382" s="1218"/>
      <c r="U382" s="1218"/>
      <c r="V382" s="1218"/>
      <c r="W382" s="1218"/>
      <c r="X382" s="1218"/>
      <c r="Y382" s="1218"/>
    </row>
    <row r="383" spans="2:25" ht="15.75" hidden="1" customHeight="1">
      <c r="B383" s="1218"/>
      <c r="C383" s="1218"/>
      <c r="D383" s="1218"/>
      <c r="E383" s="1218"/>
      <c r="F383" s="1218"/>
      <c r="G383" s="1218"/>
      <c r="H383" s="1218"/>
      <c r="I383" s="1218"/>
      <c r="J383" s="1218"/>
      <c r="K383" s="1218"/>
      <c r="L383" s="1218"/>
      <c r="M383" s="1218"/>
      <c r="N383" s="1218"/>
      <c r="O383" s="1218"/>
      <c r="P383" s="1218"/>
      <c r="Q383" s="1218"/>
      <c r="R383" s="1218"/>
      <c r="S383" s="1218"/>
      <c r="T383" s="1218"/>
      <c r="U383" s="1218"/>
      <c r="V383" s="1218"/>
      <c r="W383" s="1218"/>
      <c r="X383" s="1218"/>
      <c r="Y383" s="1218"/>
    </row>
    <row r="384" spans="2:25" ht="15.75" hidden="1" customHeight="1">
      <c r="B384" s="1218"/>
      <c r="C384" s="1218"/>
      <c r="D384" s="1218"/>
      <c r="E384" s="1218"/>
      <c r="F384" s="1218"/>
      <c r="G384" s="1218"/>
      <c r="H384" s="1218"/>
      <c r="I384" s="1218"/>
      <c r="J384" s="1218"/>
      <c r="K384" s="1218"/>
      <c r="L384" s="1218"/>
      <c r="M384" s="1218"/>
      <c r="N384" s="1218"/>
      <c r="O384" s="1218"/>
      <c r="P384" s="1218"/>
      <c r="Q384" s="1218"/>
      <c r="R384" s="1218"/>
      <c r="S384" s="1218"/>
      <c r="T384" s="1218"/>
      <c r="U384" s="1218"/>
      <c r="V384" s="1218"/>
      <c r="W384" s="1218"/>
      <c r="X384" s="1218"/>
      <c r="Y384" s="1218"/>
    </row>
    <row r="385" spans="2:25" ht="15.75" hidden="1" customHeight="1">
      <c r="B385" s="1218"/>
      <c r="C385" s="1218"/>
      <c r="D385" s="1218"/>
      <c r="E385" s="1218"/>
      <c r="F385" s="1218"/>
      <c r="G385" s="1218"/>
      <c r="H385" s="1218"/>
      <c r="I385" s="1218"/>
      <c r="J385" s="1218"/>
      <c r="K385" s="1218"/>
      <c r="L385" s="1218"/>
      <c r="M385" s="1218"/>
      <c r="N385" s="1218"/>
      <c r="O385" s="1218"/>
      <c r="P385" s="1218"/>
      <c r="Q385" s="1218"/>
      <c r="R385" s="1218"/>
      <c r="S385" s="1218"/>
      <c r="T385" s="1218"/>
      <c r="U385" s="1218"/>
      <c r="V385" s="1218"/>
      <c r="W385" s="1218"/>
      <c r="X385" s="1218"/>
      <c r="Y385" s="1218"/>
    </row>
    <row r="386" spans="2:25" ht="15.75" hidden="1" customHeight="1">
      <c r="B386" s="1218"/>
      <c r="C386" s="1218"/>
      <c r="D386" s="1218"/>
      <c r="E386" s="1218"/>
      <c r="F386" s="1218"/>
      <c r="G386" s="1218"/>
      <c r="H386" s="1218"/>
      <c r="I386" s="1218"/>
      <c r="J386" s="1218"/>
      <c r="K386" s="1218"/>
      <c r="L386" s="1218"/>
      <c r="M386" s="1218"/>
      <c r="N386" s="1218"/>
      <c r="O386" s="1218"/>
      <c r="P386" s="1218"/>
      <c r="Q386" s="1218"/>
      <c r="R386" s="1218"/>
      <c r="S386" s="1218"/>
      <c r="T386" s="1218"/>
      <c r="U386" s="1218"/>
      <c r="V386" s="1218"/>
      <c r="W386" s="1218"/>
      <c r="X386" s="1218"/>
      <c r="Y386" s="1218"/>
    </row>
    <row r="387" spans="2:25" ht="15.75" hidden="1" customHeight="1">
      <c r="B387" s="1218"/>
      <c r="C387" s="1218"/>
      <c r="D387" s="1218"/>
      <c r="E387" s="1218"/>
      <c r="F387" s="1218"/>
      <c r="G387" s="1218"/>
      <c r="H387" s="1218"/>
      <c r="I387" s="1218"/>
      <c r="J387" s="1218"/>
      <c r="K387" s="1218"/>
      <c r="L387" s="1218"/>
      <c r="M387" s="1218"/>
      <c r="N387" s="1218"/>
      <c r="O387" s="1218"/>
      <c r="P387" s="1218"/>
      <c r="Q387" s="1218"/>
      <c r="R387" s="1218"/>
      <c r="S387" s="1218"/>
      <c r="T387" s="1218"/>
      <c r="U387" s="1218"/>
      <c r="V387" s="1218"/>
      <c r="W387" s="1218"/>
      <c r="X387" s="1218"/>
      <c r="Y387" s="1218"/>
    </row>
    <row r="388" spans="2:25" ht="15.75" hidden="1" customHeight="1">
      <c r="B388" s="1218"/>
      <c r="C388" s="1218"/>
      <c r="D388" s="1218"/>
      <c r="E388" s="1218"/>
      <c r="F388" s="1218"/>
      <c r="G388" s="1218"/>
      <c r="H388" s="1218"/>
      <c r="I388" s="1218"/>
      <c r="J388" s="1218"/>
      <c r="K388" s="1218"/>
      <c r="L388" s="1218"/>
      <c r="M388" s="1218"/>
      <c r="N388" s="1218"/>
      <c r="O388" s="1218"/>
      <c r="P388" s="1218"/>
      <c r="Q388" s="1218"/>
      <c r="R388" s="1218"/>
      <c r="S388" s="1218"/>
      <c r="T388" s="1218"/>
      <c r="U388" s="1218"/>
      <c r="V388" s="1218"/>
      <c r="W388" s="1218"/>
      <c r="X388" s="1218"/>
      <c r="Y388" s="1218"/>
    </row>
    <row r="389" spans="2:25" ht="15.75" hidden="1" customHeight="1">
      <c r="B389" s="1218"/>
      <c r="C389" s="1218"/>
      <c r="D389" s="1218"/>
      <c r="E389" s="1218"/>
      <c r="F389" s="1218"/>
      <c r="G389" s="1218"/>
      <c r="H389" s="1218"/>
      <c r="I389" s="1218"/>
      <c r="J389" s="1218"/>
      <c r="K389" s="1218"/>
      <c r="L389" s="1218"/>
      <c r="M389" s="1218"/>
      <c r="N389" s="1218"/>
      <c r="O389" s="1218"/>
      <c r="P389" s="1218"/>
      <c r="Q389" s="1218"/>
      <c r="R389" s="1218"/>
      <c r="S389" s="1218"/>
      <c r="T389" s="1218"/>
      <c r="U389" s="1218"/>
      <c r="V389" s="1218"/>
      <c r="W389" s="1218"/>
      <c r="X389" s="1218"/>
      <c r="Y389" s="1218"/>
    </row>
    <row r="390" spans="2:25" ht="15.75" hidden="1" customHeight="1">
      <c r="B390" s="1218"/>
      <c r="C390" s="1218"/>
      <c r="D390" s="1218"/>
      <c r="E390" s="1218"/>
      <c r="F390" s="1218"/>
      <c r="G390" s="1218"/>
      <c r="H390" s="1218"/>
      <c r="I390" s="1218"/>
      <c r="J390" s="1218"/>
      <c r="K390" s="1218"/>
      <c r="L390" s="1218"/>
      <c r="M390" s="1218"/>
      <c r="N390" s="1218"/>
      <c r="O390" s="1218"/>
      <c r="P390" s="1218"/>
      <c r="Q390" s="1218"/>
      <c r="R390" s="1218"/>
      <c r="S390" s="1218"/>
      <c r="T390" s="1218"/>
      <c r="U390" s="1218"/>
      <c r="V390" s="1218"/>
      <c r="W390" s="1218"/>
      <c r="X390" s="1218"/>
      <c r="Y390" s="1218"/>
    </row>
    <row r="391" spans="2:25" ht="15.75" hidden="1" customHeight="1">
      <c r="B391" s="1218"/>
      <c r="C391" s="1218"/>
      <c r="D391" s="1218"/>
      <c r="E391" s="1218"/>
      <c r="F391" s="1218"/>
      <c r="G391" s="1218"/>
      <c r="H391" s="1218"/>
      <c r="I391" s="1218"/>
      <c r="J391" s="1218"/>
      <c r="K391" s="1218"/>
      <c r="L391" s="1218"/>
      <c r="M391" s="1218"/>
      <c r="N391" s="1218"/>
      <c r="O391" s="1218"/>
      <c r="P391" s="1218"/>
      <c r="Q391" s="1218"/>
      <c r="R391" s="1218"/>
      <c r="S391" s="1218"/>
      <c r="T391" s="1218"/>
      <c r="U391" s="1218"/>
      <c r="V391" s="1218"/>
      <c r="W391" s="1218"/>
      <c r="X391" s="1218"/>
      <c r="Y391" s="1218"/>
    </row>
    <row r="392" spans="2:25" ht="15.75" hidden="1" customHeight="1">
      <c r="B392" s="1218"/>
      <c r="C392" s="1218"/>
      <c r="D392" s="1218"/>
      <c r="E392" s="1218"/>
      <c r="F392" s="1218"/>
      <c r="G392" s="1218"/>
      <c r="H392" s="1218"/>
      <c r="I392" s="1218"/>
      <c r="J392" s="1218"/>
      <c r="K392" s="1218"/>
      <c r="L392" s="1218"/>
      <c r="M392" s="1218"/>
      <c r="N392" s="1218"/>
      <c r="O392" s="1218"/>
      <c r="P392" s="1218"/>
      <c r="Q392" s="1218"/>
      <c r="R392" s="1218"/>
      <c r="S392" s="1218"/>
      <c r="T392" s="1218"/>
      <c r="U392" s="1218"/>
      <c r="V392" s="1218"/>
      <c r="W392" s="1218"/>
      <c r="X392" s="1218"/>
      <c r="Y392" s="1218"/>
    </row>
    <row r="393" spans="2:25" ht="15.75" hidden="1" customHeight="1">
      <c r="B393" s="1218"/>
      <c r="C393" s="1218"/>
      <c r="D393" s="1218"/>
      <c r="E393" s="1218"/>
      <c r="F393" s="1218"/>
      <c r="G393" s="1218"/>
      <c r="H393" s="1218"/>
      <c r="I393" s="1218"/>
      <c r="J393" s="1218"/>
      <c r="K393" s="1218"/>
      <c r="L393" s="1218"/>
      <c r="M393" s="1218"/>
      <c r="N393" s="1218"/>
      <c r="O393" s="1218"/>
      <c r="P393" s="1218"/>
      <c r="Q393" s="1218"/>
      <c r="R393" s="1218"/>
      <c r="S393" s="1218"/>
      <c r="T393" s="1218"/>
      <c r="U393" s="1218"/>
      <c r="V393" s="1218"/>
      <c r="W393" s="1218"/>
      <c r="X393" s="1218"/>
      <c r="Y393" s="1218"/>
    </row>
    <row r="394" spans="2:25" ht="15.75" hidden="1" customHeight="1">
      <c r="B394" s="1218"/>
      <c r="C394" s="1218"/>
      <c r="D394" s="1218"/>
      <c r="E394" s="1218"/>
      <c r="F394" s="1218"/>
      <c r="G394" s="1218"/>
      <c r="H394" s="1218"/>
      <c r="I394" s="1218"/>
      <c r="J394" s="1218"/>
      <c r="K394" s="1218"/>
      <c r="L394" s="1218"/>
      <c r="M394" s="1218"/>
      <c r="N394" s="1218"/>
      <c r="O394" s="1218"/>
      <c r="P394" s="1218"/>
      <c r="Q394" s="1218"/>
      <c r="R394" s="1218"/>
      <c r="S394" s="1218"/>
      <c r="T394" s="1218"/>
      <c r="U394" s="1218"/>
      <c r="V394" s="1218"/>
      <c r="W394" s="1218"/>
      <c r="X394" s="1218"/>
      <c r="Y394" s="1218"/>
    </row>
    <row r="395" spans="2:25" ht="15.75" hidden="1" customHeight="1">
      <c r="B395" s="1218"/>
      <c r="C395" s="1218"/>
      <c r="D395" s="1218"/>
      <c r="E395" s="1218"/>
      <c r="F395" s="1218"/>
      <c r="G395" s="1218"/>
      <c r="H395" s="1218"/>
      <c r="I395" s="1218"/>
      <c r="J395" s="1218"/>
      <c r="K395" s="1218"/>
      <c r="L395" s="1218"/>
      <c r="M395" s="1218"/>
      <c r="N395" s="1218"/>
      <c r="O395" s="1218"/>
      <c r="P395" s="1218"/>
      <c r="Q395" s="1218"/>
      <c r="R395" s="1218"/>
      <c r="S395" s="1218"/>
      <c r="T395" s="1218"/>
      <c r="U395" s="1218"/>
      <c r="V395" s="1218"/>
      <c r="W395" s="1218"/>
      <c r="X395" s="1218"/>
      <c r="Y395" s="1218"/>
    </row>
    <row r="396" spans="2:25" ht="15.75" hidden="1" customHeight="1">
      <c r="B396" s="1218"/>
      <c r="C396" s="1218"/>
      <c r="D396" s="1218"/>
      <c r="E396" s="1218"/>
      <c r="F396" s="1218"/>
      <c r="G396" s="1218"/>
      <c r="H396" s="1218"/>
      <c r="I396" s="1218"/>
      <c r="J396" s="1218"/>
      <c r="K396" s="1218"/>
      <c r="L396" s="1218"/>
      <c r="M396" s="1218"/>
      <c r="N396" s="1218"/>
      <c r="O396" s="1218"/>
      <c r="P396" s="1218"/>
      <c r="Q396" s="1218"/>
      <c r="R396" s="1218"/>
      <c r="S396" s="1218"/>
      <c r="T396" s="1218"/>
      <c r="U396" s="1218"/>
      <c r="V396" s="1218"/>
      <c r="W396" s="1218"/>
      <c r="X396" s="1218"/>
      <c r="Y396" s="1218"/>
    </row>
    <row r="397" spans="2:25" ht="15.75" hidden="1" customHeight="1">
      <c r="B397" s="1218"/>
      <c r="C397" s="1218"/>
      <c r="D397" s="1218"/>
      <c r="E397" s="1218"/>
      <c r="F397" s="1218"/>
      <c r="G397" s="1218"/>
      <c r="H397" s="1218"/>
      <c r="I397" s="1218"/>
      <c r="J397" s="1218"/>
      <c r="K397" s="1218"/>
      <c r="L397" s="1218"/>
      <c r="M397" s="1218"/>
      <c r="N397" s="1218"/>
      <c r="O397" s="1218"/>
      <c r="P397" s="1218"/>
      <c r="Q397" s="1218"/>
      <c r="R397" s="1218"/>
      <c r="S397" s="1218"/>
      <c r="T397" s="1218"/>
      <c r="U397" s="1218"/>
      <c r="V397" s="1218"/>
      <c r="W397" s="1218"/>
      <c r="X397" s="1218"/>
      <c r="Y397" s="1218"/>
    </row>
    <row r="398" spans="2:25" ht="15.75" hidden="1" customHeight="1">
      <c r="B398" s="1218"/>
      <c r="C398" s="1218"/>
      <c r="D398" s="1218"/>
      <c r="E398" s="1218"/>
      <c r="F398" s="1218"/>
      <c r="G398" s="1218"/>
      <c r="H398" s="1218"/>
      <c r="I398" s="1218"/>
      <c r="J398" s="1218"/>
      <c r="K398" s="1218"/>
      <c r="L398" s="1218"/>
      <c r="M398" s="1218"/>
      <c r="N398" s="1218"/>
      <c r="O398" s="1218"/>
      <c r="P398" s="1218"/>
      <c r="Q398" s="1218"/>
      <c r="R398" s="1218"/>
      <c r="S398" s="1218"/>
      <c r="T398" s="1218"/>
      <c r="U398" s="1218"/>
      <c r="V398" s="1218"/>
      <c r="W398" s="1218"/>
      <c r="X398" s="1218"/>
      <c r="Y398" s="1218"/>
    </row>
    <row r="399" spans="2:25" ht="15.75" hidden="1" customHeight="1">
      <c r="B399" s="1218"/>
      <c r="C399" s="1218"/>
      <c r="D399" s="1218"/>
      <c r="E399" s="1218"/>
      <c r="F399" s="1218"/>
      <c r="G399" s="1218"/>
      <c r="H399" s="1218"/>
      <c r="I399" s="1218"/>
      <c r="J399" s="1218"/>
      <c r="K399" s="1218"/>
      <c r="L399" s="1218"/>
      <c r="M399" s="1218"/>
      <c r="N399" s="1218"/>
      <c r="O399" s="1218"/>
      <c r="P399" s="1218"/>
      <c r="Q399" s="1218"/>
      <c r="R399" s="1218"/>
      <c r="S399" s="1218"/>
      <c r="T399" s="1218"/>
      <c r="U399" s="1218"/>
      <c r="V399" s="1218"/>
      <c r="W399" s="1218"/>
      <c r="X399" s="1218"/>
      <c r="Y399" s="1218"/>
    </row>
    <row r="400" spans="2:25" ht="15.75" hidden="1" customHeight="1">
      <c r="B400" s="1218"/>
      <c r="C400" s="1218"/>
      <c r="D400" s="1218"/>
      <c r="E400" s="1218"/>
      <c r="F400" s="1218"/>
      <c r="G400" s="1218"/>
      <c r="H400" s="1218"/>
      <c r="I400" s="1218"/>
      <c r="J400" s="1218"/>
      <c r="K400" s="1218"/>
      <c r="L400" s="1218"/>
      <c r="M400" s="1218"/>
      <c r="N400" s="1218"/>
      <c r="O400" s="1218"/>
      <c r="P400" s="1218"/>
      <c r="Q400" s="1218"/>
      <c r="R400" s="1218"/>
      <c r="S400" s="1218"/>
      <c r="T400" s="1218"/>
      <c r="U400" s="1218"/>
      <c r="V400" s="1218"/>
      <c r="W400" s="1218"/>
      <c r="X400" s="1218"/>
      <c r="Y400" s="1218"/>
    </row>
    <row r="401" spans="2:25" ht="15.75" hidden="1" customHeight="1">
      <c r="B401" s="1218"/>
      <c r="C401" s="1218"/>
      <c r="D401" s="1218"/>
      <c r="E401" s="1218"/>
      <c r="F401" s="1218"/>
      <c r="G401" s="1218"/>
      <c r="H401" s="1218"/>
      <c r="I401" s="1218"/>
      <c r="J401" s="1218"/>
      <c r="K401" s="1218"/>
      <c r="L401" s="1218"/>
      <c r="M401" s="1218"/>
      <c r="N401" s="1218"/>
      <c r="O401" s="1218"/>
      <c r="P401" s="1218"/>
      <c r="Q401" s="1218"/>
      <c r="R401" s="1218"/>
      <c r="S401" s="1218"/>
      <c r="T401" s="1218"/>
      <c r="U401" s="1218"/>
      <c r="V401" s="1218"/>
      <c r="W401" s="1218"/>
      <c r="X401" s="1218"/>
      <c r="Y401" s="1218"/>
    </row>
    <row r="402" spans="2:25" ht="15.75" hidden="1" customHeight="1">
      <c r="B402" s="1218"/>
      <c r="C402" s="1218"/>
      <c r="D402" s="1218"/>
      <c r="E402" s="1218"/>
      <c r="F402" s="1218"/>
      <c r="G402" s="1218"/>
      <c r="H402" s="1218"/>
      <c r="I402" s="1218"/>
      <c r="J402" s="1218"/>
      <c r="K402" s="1218"/>
      <c r="L402" s="1218"/>
      <c r="M402" s="1218"/>
      <c r="N402" s="1218"/>
      <c r="O402" s="1218"/>
      <c r="P402" s="1218"/>
      <c r="Q402" s="1218"/>
      <c r="R402" s="1218"/>
      <c r="S402" s="1218"/>
      <c r="T402" s="1218"/>
      <c r="U402" s="1218"/>
      <c r="V402" s="1218"/>
      <c r="W402" s="1218"/>
      <c r="X402" s="1218"/>
      <c r="Y402" s="1218"/>
    </row>
    <row r="403" spans="2:25" ht="15.75" hidden="1" customHeight="1">
      <c r="B403" s="1218"/>
      <c r="C403" s="1218"/>
      <c r="D403" s="1218"/>
      <c r="E403" s="1218"/>
      <c r="F403" s="1218"/>
      <c r="G403" s="1218"/>
      <c r="H403" s="1218"/>
      <c r="I403" s="1218"/>
      <c r="J403" s="1218"/>
      <c r="K403" s="1218"/>
      <c r="L403" s="1218"/>
      <c r="M403" s="1218"/>
      <c r="N403" s="1218"/>
      <c r="O403" s="1218"/>
      <c r="P403" s="1218"/>
      <c r="Q403" s="1218"/>
      <c r="R403" s="1218"/>
      <c r="S403" s="1218"/>
      <c r="T403" s="1218"/>
      <c r="U403" s="1218"/>
      <c r="V403" s="1218"/>
      <c r="W403" s="1218"/>
      <c r="X403" s="1218"/>
      <c r="Y403" s="1218"/>
    </row>
    <row r="404" spans="2:25" ht="15.75" hidden="1" customHeight="1">
      <c r="B404" s="1218"/>
      <c r="C404" s="1218"/>
      <c r="D404" s="1218"/>
      <c r="E404" s="1218"/>
      <c r="F404" s="1218"/>
      <c r="G404" s="1218"/>
      <c r="H404" s="1218"/>
      <c r="I404" s="1218"/>
      <c r="J404" s="1218"/>
      <c r="K404" s="1218"/>
      <c r="L404" s="1218"/>
      <c r="M404" s="1218"/>
      <c r="N404" s="1218"/>
      <c r="O404" s="1218"/>
      <c r="P404" s="1218"/>
      <c r="Q404" s="1218"/>
      <c r="R404" s="1218"/>
      <c r="S404" s="1218"/>
      <c r="T404" s="1218"/>
      <c r="U404" s="1218"/>
      <c r="V404" s="1218"/>
      <c r="W404" s="1218"/>
      <c r="X404" s="1218"/>
      <c r="Y404" s="1218"/>
    </row>
    <row r="405" spans="2:25" ht="15.75" hidden="1" customHeight="1">
      <c r="B405" s="1218"/>
      <c r="C405" s="1218"/>
      <c r="D405" s="1218"/>
      <c r="E405" s="1218"/>
      <c r="F405" s="1218"/>
      <c r="G405" s="1218"/>
      <c r="H405" s="1218"/>
      <c r="I405" s="1218"/>
      <c r="J405" s="1218"/>
      <c r="K405" s="1218"/>
      <c r="L405" s="1218"/>
      <c r="M405" s="1218"/>
      <c r="N405" s="1218"/>
      <c r="O405" s="1218"/>
      <c r="P405" s="1218"/>
      <c r="Q405" s="1218"/>
      <c r="R405" s="1218"/>
      <c r="S405" s="1218"/>
      <c r="T405" s="1218"/>
      <c r="U405" s="1218"/>
      <c r="V405" s="1218"/>
      <c r="W405" s="1218"/>
      <c r="X405" s="1218"/>
      <c r="Y405" s="1218"/>
    </row>
    <row r="406" spans="2:25" ht="15.75" hidden="1" customHeight="1">
      <c r="B406" s="1218"/>
      <c r="C406" s="1218"/>
      <c r="D406" s="1218"/>
      <c r="E406" s="1218"/>
      <c r="F406" s="1218"/>
      <c r="G406" s="1218"/>
      <c r="H406" s="1218"/>
      <c r="I406" s="1218"/>
      <c r="J406" s="1218"/>
      <c r="K406" s="1218"/>
      <c r="L406" s="1218"/>
      <c r="M406" s="1218"/>
      <c r="N406" s="1218"/>
      <c r="O406" s="1218"/>
      <c r="P406" s="1218"/>
      <c r="Q406" s="1218"/>
      <c r="R406" s="1218"/>
      <c r="S406" s="1218"/>
      <c r="T406" s="1218"/>
      <c r="U406" s="1218"/>
      <c r="V406" s="1218"/>
      <c r="W406" s="1218"/>
      <c r="X406" s="1218"/>
      <c r="Y406" s="1218"/>
    </row>
    <row r="407" spans="2:25" ht="15.75" hidden="1" customHeight="1">
      <c r="B407" s="1218"/>
      <c r="C407" s="1218"/>
      <c r="D407" s="1218"/>
      <c r="E407" s="1218"/>
      <c r="F407" s="1218"/>
      <c r="G407" s="1218"/>
      <c r="H407" s="1218"/>
      <c r="I407" s="1218"/>
      <c r="J407" s="1218"/>
      <c r="K407" s="1218"/>
      <c r="L407" s="1218"/>
      <c r="M407" s="1218"/>
      <c r="N407" s="1218"/>
      <c r="O407" s="1218"/>
      <c r="P407" s="1218"/>
      <c r="Q407" s="1218"/>
      <c r="R407" s="1218"/>
      <c r="S407" s="1218"/>
      <c r="T407" s="1218"/>
      <c r="U407" s="1218"/>
      <c r="V407" s="1218"/>
      <c r="W407" s="1218"/>
      <c r="X407" s="1218"/>
      <c r="Y407" s="1218"/>
    </row>
    <row r="408" spans="2:25" ht="15.75" hidden="1" customHeight="1">
      <c r="B408" s="1218"/>
      <c r="C408" s="1218"/>
      <c r="D408" s="1218"/>
      <c r="E408" s="1218"/>
      <c r="F408" s="1218"/>
      <c r="G408" s="1218"/>
      <c r="H408" s="1218"/>
      <c r="I408" s="1218"/>
      <c r="J408" s="1218"/>
      <c r="K408" s="1218"/>
      <c r="L408" s="1218"/>
      <c r="M408" s="1218"/>
      <c r="N408" s="1218"/>
      <c r="O408" s="1218"/>
      <c r="P408" s="1218"/>
      <c r="Q408" s="1218"/>
      <c r="R408" s="1218"/>
      <c r="S408" s="1218"/>
      <c r="T408" s="1218"/>
      <c r="U408" s="1218"/>
      <c r="V408" s="1218"/>
      <c r="W408" s="1218"/>
      <c r="X408" s="1218"/>
      <c r="Y408" s="1218"/>
    </row>
    <row r="409" spans="2:25" ht="15.75" hidden="1" customHeight="1">
      <c r="B409" s="1218"/>
      <c r="C409" s="1218"/>
      <c r="D409" s="1218"/>
      <c r="E409" s="1218"/>
      <c r="F409" s="1218"/>
      <c r="G409" s="1218"/>
      <c r="H409" s="1218"/>
      <c r="I409" s="1218"/>
      <c r="J409" s="1218"/>
      <c r="K409" s="1218"/>
      <c r="L409" s="1218"/>
      <c r="M409" s="1218"/>
      <c r="N409" s="1218"/>
      <c r="O409" s="1218"/>
      <c r="P409" s="1218"/>
      <c r="Q409" s="1218"/>
      <c r="R409" s="1218"/>
      <c r="S409" s="1218"/>
      <c r="T409" s="1218"/>
      <c r="U409" s="1218"/>
      <c r="V409" s="1218"/>
      <c r="W409" s="1218"/>
      <c r="X409" s="1218"/>
      <c r="Y409" s="1218"/>
    </row>
    <row r="410" spans="2:25" ht="15.75" hidden="1" customHeight="1">
      <c r="B410" s="1218"/>
      <c r="C410" s="1218"/>
      <c r="D410" s="1218"/>
      <c r="E410" s="1218"/>
      <c r="F410" s="1218"/>
      <c r="G410" s="1218"/>
      <c r="H410" s="1218"/>
      <c r="I410" s="1218"/>
      <c r="J410" s="1218"/>
      <c r="K410" s="1218"/>
      <c r="L410" s="1218"/>
      <c r="M410" s="1218"/>
      <c r="N410" s="1218"/>
      <c r="O410" s="1218"/>
      <c r="P410" s="1218"/>
      <c r="Q410" s="1218"/>
      <c r="R410" s="1218"/>
      <c r="S410" s="1218"/>
      <c r="T410" s="1218"/>
      <c r="U410" s="1218"/>
      <c r="V410" s="1218"/>
      <c r="W410" s="1218"/>
      <c r="X410" s="1218"/>
      <c r="Y410" s="1218"/>
    </row>
    <row r="411" spans="2:25" ht="15.75" hidden="1" customHeight="1">
      <c r="B411" s="1218"/>
      <c r="C411" s="1218"/>
      <c r="D411" s="1218"/>
      <c r="E411" s="1218"/>
      <c r="F411" s="1218"/>
      <c r="G411" s="1218"/>
      <c r="H411" s="1218"/>
      <c r="I411" s="1218"/>
      <c r="J411" s="1218"/>
      <c r="K411" s="1218"/>
      <c r="L411" s="1218"/>
      <c r="M411" s="1218"/>
      <c r="N411" s="1218"/>
      <c r="O411" s="1218"/>
      <c r="P411" s="1218"/>
      <c r="Q411" s="1218"/>
      <c r="R411" s="1218"/>
      <c r="S411" s="1218"/>
      <c r="T411" s="1218"/>
      <c r="U411" s="1218"/>
      <c r="V411" s="1218"/>
      <c r="W411" s="1218"/>
      <c r="X411" s="1218"/>
      <c r="Y411" s="1218"/>
    </row>
    <row r="412" spans="2:25" ht="15.75" hidden="1" customHeight="1">
      <c r="B412" s="1218"/>
      <c r="C412" s="1218"/>
      <c r="D412" s="1218"/>
      <c r="E412" s="1218"/>
      <c r="F412" s="1218"/>
      <c r="G412" s="1218"/>
      <c r="H412" s="1218"/>
      <c r="I412" s="1218"/>
      <c r="J412" s="1218"/>
      <c r="K412" s="1218"/>
      <c r="L412" s="1218"/>
      <c r="M412" s="1218"/>
      <c r="N412" s="1218"/>
      <c r="O412" s="1218"/>
      <c r="P412" s="1218"/>
      <c r="Q412" s="1218"/>
      <c r="R412" s="1218"/>
      <c r="S412" s="1218"/>
      <c r="T412" s="1218"/>
      <c r="U412" s="1218"/>
      <c r="V412" s="1218"/>
      <c r="W412" s="1218"/>
      <c r="X412" s="1218"/>
      <c r="Y412" s="1218"/>
    </row>
    <row r="413" spans="2:25" ht="15.75" hidden="1" customHeight="1">
      <c r="B413" s="1218"/>
      <c r="C413" s="1218"/>
      <c r="D413" s="1218"/>
      <c r="E413" s="1218"/>
      <c r="F413" s="1218"/>
      <c r="G413" s="1218"/>
      <c r="H413" s="1218"/>
      <c r="I413" s="1218"/>
      <c r="J413" s="1218"/>
      <c r="K413" s="1218"/>
      <c r="L413" s="1218"/>
      <c r="M413" s="1218"/>
      <c r="N413" s="1218"/>
      <c r="O413" s="1218"/>
      <c r="P413" s="1218"/>
      <c r="Q413" s="1218"/>
      <c r="R413" s="1218"/>
      <c r="S413" s="1218"/>
      <c r="T413" s="1218"/>
      <c r="U413" s="1218"/>
      <c r="V413" s="1218"/>
      <c r="W413" s="1218"/>
      <c r="X413" s="1218"/>
      <c r="Y413" s="1218"/>
    </row>
    <row r="414" spans="2:25" ht="15.75" hidden="1" customHeight="1">
      <c r="B414" s="1218"/>
      <c r="C414" s="1218"/>
      <c r="D414" s="1218"/>
      <c r="E414" s="1218"/>
      <c r="F414" s="1218"/>
      <c r="G414" s="1218"/>
      <c r="H414" s="1218"/>
      <c r="I414" s="1218"/>
      <c r="J414" s="1218"/>
      <c r="K414" s="1218"/>
      <c r="L414" s="1218"/>
      <c r="M414" s="1218"/>
      <c r="N414" s="1218"/>
      <c r="O414" s="1218"/>
      <c r="P414" s="1218"/>
      <c r="Q414" s="1218"/>
      <c r="R414" s="1218"/>
      <c r="S414" s="1218"/>
      <c r="T414" s="1218"/>
      <c r="U414" s="1218"/>
      <c r="V414" s="1218"/>
      <c r="W414" s="1218"/>
      <c r="X414" s="1218"/>
      <c r="Y414" s="1218"/>
    </row>
    <row r="415" spans="2:25" ht="15.75" hidden="1" customHeight="1">
      <c r="B415" s="1218"/>
      <c r="C415" s="1218"/>
      <c r="D415" s="1218"/>
      <c r="E415" s="1218"/>
      <c r="F415" s="1218"/>
      <c r="G415" s="1218"/>
      <c r="H415" s="1218"/>
      <c r="I415" s="1218"/>
      <c r="J415" s="1218"/>
      <c r="K415" s="1218"/>
      <c r="L415" s="1218"/>
      <c r="M415" s="1218"/>
      <c r="N415" s="1218"/>
      <c r="O415" s="1218"/>
      <c r="P415" s="1218"/>
      <c r="Q415" s="1218"/>
      <c r="R415" s="1218"/>
      <c r="S415" s="1218"/>
      <c r="T415" s="1218"/>
      <c r="U415" s="1218"/>
      <c r="V415" s="1218"/>
      <c r="W415" s="1218"/>
      <c r="X415" s="1218"/>
      <c r="Y415" s="1218"/>
    </row>
    <row r="416" spans="2:25" ht="15.75" hidden="1" customHeight="1">
      <c r="B416" s="1218"/>
      <c r="C416" s="1218"/>
      <c r="D416" s="1218"/>
      <c r="E416" s="1218"/>
      <c r="F416" s="1218"/>
      <c r="G416" s="1218"/>
      <c r="H416" s="1218"/>
      <c r="I416" s="1218"/>
      <c r="J416" s="1218"/>
      <c r="K416" s="1218"/>
      <c r="L416" s="1218"/>
      <c r="M416" s="1218"/>
      <c r="N416" s="1218"/>
      <c r="O416" s="1218"/>
      <c r="P416" s="1218"/>
      <c r="Q416" s="1218"/>
      <c r="R416" s="1218"/>
      <c r="S416" s="1218"/>
      <c r="T416" s="1218"/>
      <c r="U416" s="1218"/>
      <c r="V416" s="1218"/>
      <c r="W416" s="1218"/>
      <c r="X416" s="1218"/>
      <c r="Y416" s="1218"/>
    </row>
    <row r="417" spans="2:25" ht="15.75" hidden="1" customHeight="1">
      <c r="B417" s="1218"/>
      <c r="C417" s="1218"/>
      <c r="D417" s="1218"/>
      <c r="E417" s="1218"/>
      <c r="F417" s="1218"/>
      <c r="G417" s="1218"/>
      <c r="H417" s="1218"/>
      <c r="I417" s="1218"/>
      <c r="J417" s="1218"/>
      <c r="K417" s="1218"/>
      <c r="L417" s="1218"/>
      <c r="M417" s="1218"/>
      <c r="N417" s="1218"/>
      <c r="O417" s="1218"/>
      <c r="P417" s="1218"/>
      <c r="Q417" s="1218"/>
      <c r="R417" s="1218"/>
      <c r="S417" s="1218"/>
      <c r="T417" s="1218"/>
      <c r="U417" s="1218"/>
      <c r="V417" s="1218"/>
      <c r="W417" s="1218"/>
      <c r="X417" s="1218"/>
      <c r="Y417" s="1218"/>
    </row>
    <row r="418" spans="2:25" ht="15.75" hidden="1" customHeight="1">
      <c r="B418" s="1218"/>
      <c r="C418" s="1218"/>
      <c r="D418" s="1218"/>
      <c r="E418" s="1218"/>
      <c r="F418" s="1218"/>
      <c r="G418" s="1218"/>
      <c r="H418" s="1218"/>
      <c r="I418" s="1218"/>
      <c r="J418" s="1218"/>
      <c r="K418" s="1218"/>
      <c r="L418" s="1218"/>
      <c r="M418" s="1218"/>
      <c r="N418" s="1218"/>
      <c r="O418" s="1218"/>
      <c r="P418" s="1218"/>
      <c r="Q418" s="1218"/>
      <c r="R418" s="1218"/>
      <c r="S418" s="1218"/>
      <c r="T418" s="1218"/>
      <c r="U418" s="1218"/>
      <c r="V418" s="1218"/>
      <c r="W418" s="1218"/>
      <c r="X418" s="1218"/>
      <c r="Y418" s="1218"/>
    </row>
    <row r="419" spans="2:25" ht="15.75" hidden="1" customHeight="1">
      <c r="B419" s="1218"/>
      <c r="C419" s="1218"/>
      <c r="D419" s="1218"/>
      <c r="E419" s="1218"/>
      <c r="F419" s="1218"/>
      <c r="G419" s="1218"/>
      <c r="H419" s="1218"/>
      <c r="I419" s="1218"/>
      <c r="J419" s="1218"/>
      <c r="K419" s="1218"/>
      <c r="L419" s="1218"/>
      <c r="M419" s="1218"/>
      <c r="N419" s="1218"/>
      <c r="O419" s="1218"/>
      <c r="P419" s="1218"/>
      <c r="Q419" s="1218"/>
      <c r="R419" s="1218"/>
      <c r="S419" s="1218"/>
      <c r="T419" s="1218"/>
      <c r="U419" s="1218"/>
      <c r="V419" s="1218"/>
      <c r="W419" s="1218"/>
      <c r="X419" s="1218"/>
      <c r="Y419" s="1218"/>
    </row>
    <row r="420" spans="2:25" ht="15.75" hidden="1" customHeight="1">
      <c r="B420" s="1218"/>
      <c r="C420" s="1218"/>
      <c r="D420" s="1218"/>
      <c r="E420" s="1218"/>
      <c r="F420" s="1218"/>
      <c r="G420" s="1218"/>
      <c r="H420" s="1218"/>
      <c r="I420" s="1218"/>
      <c r="J420" s="1218"/>
      <c r="K420" s="1218"/>
      <c r="L420" s="1218"/>
      <c r="M420" s="1218"/>
      <c r="N420" s="1218"/>
      <c r="O420" s="1218"/>
      <c r="P420" s="1218"/>
      <c r="Q420" s="1218"/>
      <c r="R420" s="1218"/>
      <c r="S420" s="1218"/>
      <c r="T420" s="1218"/>
      <c r="U420" s="1218"/>
      <c r="V420" s="1218"/>
      <c r="W420" s="1218"/>
      <c r="X420" s="1218"/>
      <c r="Y420" s="1218"/>
    </row>
    <row r="421" spans="2:25" ht="15.75" hidden="1" customHeight="1">
      <c r="B421" s="1218"/>
      <c r="C421" s="1218"/>
      <c r="D421" s="1218"/>
      <c r="E421" s="1218"/>
      <c r="F421" s="1218"/>
      <c r="G421" s="1218"/>
      <c r="H421" s="1218"/>
      <c r="I421" s="1218"/>
      <c r="J421" s="1218"/>
      <c r="K421" s="1218"/>
      <c r="L421" s="1218"/>
      <c r="M421" s="1218"/>
      <c r="N421" s="1218"/>
      <c r="O421" s="1218"/>
      <c r="P421" s="1218"/>
      <c r="Q421" s="1218"/>
      <c r="R421" s="1218"/>
      <c r="S421" s="1218"/>
      <c r="T421" s="1218"/>
      <c r="U421" s="1218"/>
      <c r="V421" s="1218"/>
      <c r="W421" s="1218"/>
      <c r="X421" s="1218"/>
      <c r="Y421" s="1218"/>
    </row>
    <row r="422" spans="2:25" ht="15.75" hidden="1" customHeight="1">
      <c r="B422" s="1218"/>
      <c r="C422" s="1218"/>
      <c r="D422" s="1218"/>
      <c r="E422" s="1218"/>
      <c r="F422" s="1218"/>
      <c r="G422" s="1218"/>
      <c r="H422" s="1218"/>
      <c r="I422" s="1218"/>
      <c r="J422" s="1218"/>
      <c r="K422" s="1218"/>
      <c r="L422" s="1218"/>
      <c r="M422" s="1218"/>
      <c r="N422" s="1218"/>
      <c r="O422" s="1218"/>
      <c r="P422" s="1218"/>
      <c r="Q422" s="1218"/>
      <c r="R422" s="1218"/>
      <c r="S422" s="1218"/>
      <c r="T422" s="1218"/>
      <c r="U422" s="1218"/>
      <c r="V422" s="1218"/>
      <c r="W422" s="1218"/>
      <c r="X422" s="1218"/>
      <c r="Y422" s="1218"/>
    </row>
    <row r="423" spans="2:25" ht="15.75" hidden="1" customHeight="1">
      <c r="B423" s="1218"/>
      <c r="C423" s="1218"/>
      <c r="D423" s="1218"/>
      <c r="E423" s="1218"/>
      <c r="F423" s="1218"/>
      <c r="G423" s="1218"/>
      <c r="H423" s="1218"/>
      <c r="I423" s="1218"/>
      <c r="J423" s="1218"/>
      <c r="K423" s="1218"/>
      <c r="L423" s="1218"/>
      <c r="M423" s="1218"/>
      <c r="N423" s="1218"/>
      <c r="O423" s="1218"/>
      <c r="P423" s="1218"/>
      <c r="Q423" s="1218"/>
      <c r="R423" s="1218"/>
      <c r="S423" s="1218"/>
      <c r="T423" s="1218"/>
      <c r="U423" s="1218"/>
      <c r="V423" s="1218"/>
      <c r="W423" s="1218"/>
      <c r="X423" s="1218"/>
      <c r="Y423" s="1218"/>
    </row>
    <row r="424" spans="2:25" ht="15.75" hidden="1" customHeight="1">
      <c r="B424" s="1218"/>
      <c r="C424" s="1218"/>
      <c r="D424" s="1218"/>
      <c r="E424" s="1218"/>
      <c r="F424" s="1218"/>
      <c r="G424" s="1218"/>
      <c r="H424" s="1218"/>
      <c r="I424" s="1218"/>
      <c r="J424" s="1218"/>
      <c r="K424" s="1218"/>
      <c r="L424" s="1218"/>
      <c r="M424" s="1218"/>
      <c r="N424" s="1218"/>
      <c r="O424" s="1218"/>
      <c r="P424" s="1218"/>
      <c r="Q424" s="1218"/>
      <c r="R424" s="1218"/>
      <c r="S424" s="1218"/>
      <c r="T424" s="1218"/>
      <c r="U424" s="1218"/>
      <c r="V424" s="1218"/>
      <c r="W424" s="1218"/>
      <c r="X424" s="1218"/>
      <c r="Y424" s="1218"/>
    </row>
    <row r="425" spans="2:25" ht="15.75" hidden="1" customHeight="1">
      <c r="B425" s="1218"/>
      <c r="C425" s="1218"/>
      <c r="D425" s="1218"/>
      <c r="E425" s="1218"/>
      <c r="F425" s="1218"/>
      <c r="G425" s="1218"/>
      <c r="H425" s="1218"/>
      <c r="I425" s="1218"/>
      <c r="J425" s="1218"/>
      <c r="K425" s="1218"/>
      <c r="L425" s="1218"/>
      <c r="M425" s="1218"/>
      <c r="N425" s="1218"/>
      <c r="O425" s="1218"/>
      <c r="P425" s="1218"/>
      <c r="Q425" s="1218"/>
      <c r="R425" s="1218"/>
      <c r="S425" s="1218"/>
      <c r="T425" s="1218"/>
      <c r="U425" s="1218"/>
      <c r="V425" s="1218"/>
      <c r="W425" s="1218"/>
      <c r="X425" s="1218"/>
      <c r="Y425" s="1218"/>
    </row>
    <row r="426" spans="2:25" ht="15.75" hidden="1" customHeight="1">
      <c r="B426" s="1218"/>
      <c r="C426" s="1218"/>
      <c r="D426" s="1218"/>
      <c r="E426" s="1218"/>
      <c r="F426" s="1218"/>
      <c r="G426" s="1218"/>
      <c r="H426" s="1218"/>
      <c r="I426" s="1218"/>
      <c r="J426" s="1218"/>
      <c r="K426" s="1218"/>
      <c r="L426" s="1218"/>
      <c r="M426" s="1218"/>
      <c r="N426" s="1218"/>
      <c r="O426" s="1218"/>
      <c r="P426" s="1218"/>
      <c r="Q426" s="1218"/>
      <c r="R426" s="1218"/>
      <c r="S426" s="1218"/>
      <c r="T426" s="1218"/>
      <c r="U426" s="1218"/>
      <c r="V426" s="1218"/>
      <c r="W426" s="1218"/>
      <c r="X426" s="1218"/>
      <c r="Y426" s="1218"/>
    </row>
    <row r="427" spans="2:25" ht="15.75" hidden="1" customHeight="1">
      <c r="B427" s="1218"/>
      <c r="C427" s="1218"/>
      <c r="D427" s="1218"/>
      <c r="E427" s="1218"/>
      <c r="F427" s="1218"/>
      <c r="G427" s="1218"/>
      <c r="H427" s="1218"/>
      <c r="I427" s="1218"/>
      <c r="J427" s="1218"/>
      <c r="K427" s="1218"/>
      <c r="L427" s="1218"/>
      <c r="M427" s="1218"/>
      <c r="N427" s="1218"/>
      <c r="O427" s="1218"/>
      <c r="P427" s="1218"/>
      <c r="Q427" s="1218"/>
      <c r="R427" s="1218"/>
      <c r="S427" s="1218"/>
      <c r="T427" s="1218"/>
      <c r="U427" s="1218"/>
      <c r="V427" s="1218"/>
      <c r="W427" s="1218"/>
      <c r="X427" s="1218"/>
      <c r="Y427" s="1218"/>
    </row>
    <row r="428" spans="2:25" ht="15.75" hidden="1" customHeight="1">
      <c r="B428" s="1218"/>
      <c r="C428" s="1218"/>
      <c r="D428" s="1218"/>
      <c r="E428" s="1218"/>
      <c r="F428" s="1218"/>
      <c r="G428" s="1218"/>
      <c r="H428" s="1218"/>
      <c r="I428" s="1218"/>
      <c r="J428" s="1218"/>
      <c r="K428" s="1218"/>
      <c r="L428" s="1218"/>
      <c r="M428" s="1218"/>
      <c r="N428" s="1218"/>
      <c r="O428" s="1218"/>
      <c r="P428" s="1218"/>
      <c r="Q428" s="1218"/>
      <c r="R428" s="1218"/>
      <c r="S428" s="1218"/>
      <c r="T428" s="1218"/>
      <c r="U428" s="1218"/>
      <c r="V428" s="1218"/>
      <c r="W428" s="1218"/>
      <c r="X428" s="1218"/>
      <c r="Y428" s="1218"/>
    </row>
    <row r="429" spans="2:25" ht="15.75" hidden="1" customHeight="1">
      <c r="B429" s="1218"/>
      <c r="C429" s="1218"/>
      <c r="D429" s="1218"/>
      <c r="E429" s="1218"/>
      <c r="F429" s="1218"/>
      <c r="G429" s="1218"/>
      <c r="H429" s="1218"/>
      <c r="I429" s="1218"/>
      <c r="J429" s="1218"/>
      <c r="K429" s="1218"/>
      <c r="L429" s="1218"/>
      <c r="M429" s="1218"/>
      <c r="N429" s="1218"/>
      <c r="O429" s="1218"/>
      <c r="P429" s="1218"/>
      <c r="Q429" s="1218"/>
      <c r="R429" s="1218"/>
      <c r="S429" s="1218"/>
      <c r="T429" s="1218"/>
      <c r="U429" s="1218"/>
      <c r="V429" s="1218"/>
      <c r="W429" s="1218"/>
      <c r="X429" s="1218"/>
      <c r="Y429" s="1218"/>
    </row>
    <row r="430" spans="2:25" ht="15.75" hidden="1" customHeight="1">
      <c r="B430" s="1218"/>
      <c r="C430" s="1218"/>
      <c r="D430" s="1218"/>
      <c r="E430" s="1218"/>
      <c r="F430" s="1218"/>
      <c r="G430" s="1218"/>
      <c r="H430" s="1218"/>
      <c r="I430" s="1218"/>
      <c r="J430" s="1218"/>
      <c r="K430" s="1218"/>
      <c r="L430" s="1218"/>
      <c r="M430" s="1218"/>
      <c r="N430" s="1218"/>
      <c r="O430" s="1218"/>
      <c r="P430" s="1218"/>
      <c r="Q430" s="1218"/>
      <c r="R430" s="1218"/>
      <c r="S430" s="1218"/>
      <c r="T430" s="1218"/>
      <c r="U430" s="1218"/>
      <c r="V430" s="1218"/>
      <c r="W430" s="1218"/>
      <c r="X430" s="1218"/>
      <c r="Y430" s="1218"/>
    </row>
    <row r="431" spans="2:25" ht="15.75" hidden="1" customHeight="1">
      <c r="B431" s="1218"/>
      <c r="C431" s="1218"/>
      <c r="D431" s="1218"/>
      <c r="E431" s="1218"/>
      <c r="F431" s="1218"/>
      <c r="G431" s="1218"/>
      <c r="H431" s="1218"/>
      <c r="I431" s="1218"/>
      <c r="J431" s="1218"/>
      <c r="K431" s="1218"/>
      <c r="L431" s="1218"/>
      <c r="M431" s="1218"/>
      <c r="N431" s="1218"/>
      <c r="O431" s="1218"/>
      <c r="P431" s="1218"/>
      <c r="Q431" s="1218"/>
      <c r="R431" s="1218"/>
      <c r="S431" s="1218"/>
      <c r="T431" s="1218"/>
      <c r="U431" s="1218"/>
      <c r="V431" s="1218"/>
      <c r="W431" s="1218"/>
      <c r="X431" s="1218"/>
      <c r="Y431" s="1218"/>
    </row>
    <row r="432" spans="2:25" ht="15.75" hidden="1" customHeight="1">
      <c r="B432" s="1218"/>
      <c r="C432" s="1218"/>
      <c r="D432" s="1218"/>
      <c r="E432" s="1218"/>
      <c r="F432" s="1218"/>
      <c r="G432" s="1218"/>
      <c r="H432" s="1218"/>
      <c r="I432" s="1218"/>
      <c r="J432" s="1218"/>
      <c r="K432" s="1218"/>
      <c r="L432" s="1218"/>
      <c r="M432" s="1218"/>
      <c r="N432" s="1218"/>
      <c r="O432" s="1218"/>
      <c r="P432" s="1218"/>
      <c r="Q432" s="1218"/>
      <c r="R432" s="1218"/>
      <c r="S432" s="1218"/>
      <c r="T432" s="1218"/>
      <c r="U432" s="1218"/>
      <c r="V432" s="1218"/>
      <c r="W432" s="1218"/>
      <c r="X432" s="1218"/>
      <c r="Y432" s="1218"/>
    </row>
    <row r="433" spans="2:25" ht="15.75" hidden="1" customHeight="1">
      <c r="B433" s="1218"/>
      <c r="C433" s="1218"/>
      <c r="D433" s="1218"/>
      <c r="E433" s="1218"/>
      <c r="F433" s="1218"/>
      <c r="G433" s="1218"/>
      <c r="H433" s="1218"/>
      <c r="I433" s="1218"/>
      <c r="J433" s="1218"/>
      <c r="K433" s="1218"/>
      <c r="L433" s="1218"/>
      <c r="M433" s="1218"/>
      <c r="N433" s="1218"/>
      <c r="O433" s="1218"/>
      <c r="P433" s="1218"/>
      <c r="Q433" s="1218"/>
      <c r="R433" s="1218"/>
      <c r="S433" s="1218"/>
      <c r="T433" s="1218"/>
      <c r="U433" s="1218"/>
      <c r="V433" s="1218"/>
      <c r="W433" s="1218"/>
      <c r="X433" s="1218"/>
      <c r="Y433" s="1218"/>
    </row>
    <row r="434" spans="2:25" ht="15.75" hidden="1" customHeight="1">
      <c r="B434" s="1218"/>
      <c r="C434" s="1218"/>
      <c r="D434" s="1218"/>
      <c r="E434" s="1218"/>
      <c r="F434" s="1218"/>
      <c r="G434" s="1218"/>
      <c r="H434" s="1218"/>
      <c r="I434" s="1218"/>
      <c r="J434" s="1218"/>
      <c r="K434" s="1218"/>
      <c r="L434" s="1218"/>
      <c r="M434" s="1218"/>
      <c r="N434" s="1218"/>
      <c r="O434" s="1218"/>
      <c r="P434" s="1218"/>
      <c r="Q434" s="1218"/>
      <c r="R434" s="1218"/>
      <c r="S434" s="1218"/>
      <c r="T434" s="1218"/>
      <c r="U434" s="1218"/>
      <c r="V434" s="1218"/>
      <c r="W434" s="1218"/>
      <c r="X434" s="1218"/>
      <c r="Y434" s="1218"/>
    </row>
    <row r="435" spans="2:25" ht="15.75" hidden="1" customHeight="1">
      <c r="B435" s="1218"/>
      <c r="C435" s="1218"/>
      <c r="D435" s="1218"/>
      <c r="E435" s="1218"/>
      <c r="F435" s="1218"/>
      <c r="G435" s="1218"/>
      <c r="H435" s="1218"/>
      <c r="I435" s="1218"/>
      <c r="J435" s="1218"/>
      <c r="K435" s="1218"/>
      <c r="L435" s="1218"/>
      <c r="M435" s="1218"/>
      <c r="N435" s="1218"/>
      <c r="O435" s="1218"/>
      <c r="P435" s="1218"/>
      <c r="Q435" s="1218"/>
      <c r="R435" s="1218"/>
      <c r="S435" s="1218"/>
      <c r="T435" s="1218"/>
      <c r="U435" s="1218"/>
      <c r="V435" s="1218"/>
      <c r="W435" s="1218"/>
      <c r="X435" s="1218"/>
      <c r="Y435" s="1218"/>
    </row>
    <row r="436" spans="2:25" ht="15.75" hidden="1" customHeight="1">
      <c r="B436" s="1218"/>
      <c r="C436" s="1218"/>
      <c r="D436" s="1218"/>
      <c r="E436" s="1218"/>
      <c r="F436" s="1218"/>
      <c r="G436" s="1218"/>
      <c r="H436" s="1218"/>
      <c r="I436" s="1218"/>
      <c r="J436" s="1218"/>
      <c r="K436" s="1218"/>
      <c r="L436" s="1218"/>
      <c r="M436" s="1218"/>
      <c r="N436" s="1218"/>
      <c r="O436" s="1218"/>
      <c r="P436" s="1218"/>
      <c r="Q436" s="1218"/>
      <c r="R436" s="1218"/>
      <c r="S436" s="1218"/>
      <c r="T436" s="1218"/>
      <c r="U436" s="1218"/>
      <c r="V436" s="1218"/>
      <c r="W436" s="1218"/>
      <c r="X436" s="1218"/>
      <c r="Y436" s="1218"/>
    </row>
    <row r="437" spans="2:25" ht="15.75" hidden="1" customHeight="1">
      <c r="B437" s="1218"/>
      <c r="C437" s="1218"/>
      <c r="D437" s="1218"/>
      <c r="E437" s="1218"/>
      <c r="F437" s="1218"/>
      <c r="G437" s="1218"/>
      <c r="H437" s="1218"/>
      <c r="I437" s="1218"/>
      <c r="J437" s="1218"/>
      <c r="K437" s="1218"/>
      <c r="L437" s="1218"/>
      <c r="M437" s="1218"/>
      <c r="N437" s="1218"/>
      <c r="O437" s="1218"/>
      <c r="P437" s="1218"/>
      <c r="Q437" s="1218"/>
      <c r="R437" s="1218"/>
      <c r="S437" s="1218"/>
      <c r="T437" s="1218"/>
      <c r="U437" s="1218"/>
      <c r="V437" s="1218"/>
      <c r="W437" s="1218"/>
      <c r="X437" s="1218"/>
      <c r="Y437" s="1218"/>
    </row>
    <row r="438" spans="2:25" ht="15.75" hidden="1" customHeight="1">
      <c r="B438" s="1218"/>
      <c r="C438" s="1218"/>
      <c r="D438" s="1218"/>
      <c r="E438" s="1218"/>
      <c r="F438" s="1218"/>
      <c r="G438" s="1218"/>
      <c r="H438" s="1218"/>
      <c r="I438" s="1218"/>
      <c r="J438" s="1218"/>
      <c r="K438" s="1218"/>
      <c r="L438" s="1218"/>
      <c r="M438" s="1218"/>
      <c r="N438" s="1218"/>
      <c r="O438" s="1218"/>
      <c r="P438" s="1218"/>
      <c r="Q438" s="1218"/>
      <c r="R438" s="1218"/>
      <c r="S438" s="1218"/>
      <c r="T438" s="1218"/>
      <c r="U438" s="1218"/>
      <c r="V438" s="1218"/>
      <c r="W438" s="1218"/>
      <c r="X438" s="1218"/>
      <c r="Y438" s="1218"/>
    </row>
    <row r="439" spans="2:25" ht="15.75" hidden="1" customHeight="1">
      <c r="B439" s="1218"/>
      <c r="C439" s="1218"/>
      <c r="D439" s="1218"/>
      <c r="E439" s="1218"/>
      <c r="F439" s="1218"/>
      <c r="G439" s="1218"/>
      <c r="H439" s="1218"/>
      <c r="I439" s="1218"/>
      <c r="J439" s="1218"/>
      <c r="K439" s="1218"/>
      <c r="L439" s="1218"/>
      <c r="M439" s="1218"/>
      <c r="N439" s="1218"/>
      <c r="O439" s="1218"/>
      <c r="P439" s="1218"/>
      <c r="Q439" s="1218"/>
      <c r="R439" s="1218"/>
      <c r="S439" s="1218"/>
      <c r="T439" s="1218"/>
      <c r="U439" s="1218"/>
      <c r="V439" s="1218"/>
      <c r="W439" s="1218"/>
      <c r="X439" s="1218"/>
      <c r="Y439" s="1218"/>
    </row>
    <row r="440" spans="2:25" ht="15.75" hidden="1" customHeight="1">
      <c r="B440" s="1218"/>
      <c r="C440" s="1218"/>
      <c r="D440" s="1218"/>
      <c r="E440" s="1218"/>
      <c r="F440" s="1218"/>
      <c r="G440" s="1218"/>
      <c r="H440" s="1218"/>
      <c r="I440" s="1218"/>
      <c r="J440" s="1218"/>
      <c r="K440" s="1218"/>
      <c r="L440" s="1218"/>
      <c r="M440" s="1218"/>
      <c r="N440" s="1218"/>
      <c r="O440" s="1218"/>
      <c r="P440" s="1218"/>
      <c r="Q440" s="1218"/>
      <c r="R440" s="1218"/>
      <c r="S440" s="1218"/>
      <c r="T440" s="1218"/>
      <c r="U440" s="1218"/>
      <c r="V440" s="1218"/>
      <c r="W440" s="1218"/>
      <c r="X440" s="1218"/>
      <c r="Y440" s="1218"/>
    </row>
    <row r="441" spans="2:25" ht="15.75" hidden="1" customHeight="1">
      <c r="B441" s="1218"/>
      <c r="C441" s="1218"/>
      <c r="D441" s="1218"/>
      <c r="E441" s="1218"/>
      <c r="F441" s="1218"/>
      <c r="G441" s="1218"/>
      <c r="H441" s="1218"/>
      <c r="I441" s="1218"/>
      <c r="J441" s="1218"/>
      <c r="K441" s="1218"/>
      <c r="L441" s="1218"/>
      <c r="M441" s="1218"/>
      <c r="N441" s="1218"/>
      <c r="O441" s="1218"/>
      <c r="P441" s="1218"/>
      <c r="Q441" s="1218"/>
      <c r="R441" s="1218"/>
      <c r="S441" s="1218"/>
      <c r="T441" s="1218"/>
      <c r="U441" s="1218"/>
      <c r="V441" s="1218"/>
      <c r="W441" s="1218"/>
      <c r="X441" s="1218"/>
      <c r="Y441" s="1218"/>
    </row>
    <row r="442" spans="2:25" ht="15.75" hidden="1" customHeight="1">
      <c r="B442" s="1218"/>
      <c r="C442" s="1218"/>
      <c r="D442" s="1218"/>
      <c r="E442" s="1218"/>
      <c r="F442" s="1218"/>
      <c r="G442" s="1218"/>
      <c r="H442" s="1218"/>
      <c r="I442" s="1218"/>
      <c r="J442" s="1218"/>
      <c r="K442" s="1218"/>
      <c r="L442" s="1218"/>
      <c r="M442" s="1218"/>
      <c r="N442" s="1218"/>
      <c r="O442" s="1218"/>
      <c r="P442" s="1218"/>
      <c r="Q442" s="1218"/>
      <c r="R442" s="1218"/>
      <c r="S442" s="1218"/>
      <c r="T442" s="1218"/>
      <c r="U442" s="1218"/>
      <c r="V442" s="1218"/>
      <c r="W442" s="1218"/>
      <c r="X442" s="1218"/>
      <c r="Y442" s="1218"/>
    </row>
    <row r="443" spans="2:25" ht="15.75" hidden="1" customHeight="1">
      <c r="B443" s="1218"/>
      <c r="C443" s="1218"/>
      <c r="D443" s="1218"/>
      <c r="E443" s="1218"/>
      <c r="F443" s="1218"/>
      <c r="G443" s="1218"/>
      <c r="H443" s="1218"/>
      <c r="I443" s="1218"/>
      <c r="J443" s="1218"/>
      <c r="K443" s="1218"/>
      <c r="L443" s="1218"/>
      <c r="M443" s="1218"/>
      <c r="N443" s="1218"/>
      <c r="O443" s="1218"/>
      <c r="P443" s="1218"/>
      <c r="Q443" s="1218"/>
      <c r="R443" s="1218"/>
      <c r="S443" s="1218"/>
      <c r="T443" s="1218"/>
      <c r="U443" s="1218"/>
      <c r="V443" s="1218"/>
      <c r="W443" s="1218"/>
      <c r="X443" s="1218"/>
      <c r="Y443" s="1218"/>
    </row>
    <row r="444" spans="2:25" ht="15.75" hidden="1" customHeight="1">
      <c r="B444" s="1218"/>
      <c r="C444" s="1218"/>
      <c r="D444" s="1218"/>
      <c r="E444" s="1218"/>
      <c r="F444" s="1218"/>
      <c r="G444" s="1218"/>
      <c r="H444" s="1218"/>
      <c r="I444" s="1218"/>
      <c r="J444" s="1218"/>
      <c r="K444" s="1218"/>
      <c r="L444" s="1218"/>
      <c r="M444" s="1218"/>
      <c r="N444" s="1218"/>
      <c r="O444" s="1218"/>
      <c r="P444" s="1218"/>
      <c r="Q444" s="1218"/>
      <c r="R444" s="1218"/>
      <c r="S444" s="1218"/>
      <c r="T444" s="1218"/>
      <c r="U444" s="1218"/>
      <c r="V444" s="1218"/>
      <c r="W444" s="1218"/>
      <c r="X444" s="1218"/>
      <c r="Y444" s="1218"/>
    </row>
    <row r="445" spans="2:25" ht="15.75" hidden="1" customHeight="1">
      <c r="B445" s="1218"/>
      <c r="C445" s="1218"/>
      <c r="D445" s="1218"/>
      <c r="E445" s="1218"/>
      <c r="F445" s="1218"/>
      <c r="G445" s="1218"/>
      <c r="H445" s="1218"/>
      <c r="I445" s="1218"/>
      <c r="J445" s="1218"/>
      <c r="K445" s="1218"/>
      <c r="L445" s="1218"/>
      <c r="M445" s="1218"/>
      <c r="N445" s="1218"/>
      <c r="O445" s="1218"/>
      <c r="P445" s="1218"/>
      <c r="Q445" s="1218"/>
      <c r="R445" s="1218"/>
      <c r="S445" s="1218"/>
      <c r="T445" s="1218"/>
      <c r="U445" s="1218"/>
      <c r="V445" s="1218"/>
      <c r="W445" s="1218"/>
      <c r="X445" s="1218"/>
      <c r="Y445" s="1218"/>
    </row>
    <row r="446" spans="2:25" ht="15.75" hidden="1" customHeight="1">
      <c r="B446" s="1218"/>
      <c r="C446" s="1218"/>
      <c r="D446" s="1218"/>
      <c r="E446" s="1218"/>
      <c r="F446" s="1218"/>
      <c r="G446" s="1218"/>
      <c r="H446" s="1218"/>
      <c r="I446" s="1218"/>
      <c r="J446" s="1218"/>
      <c r="K446" s="1218"/>
      <c r="L446" s="1218"/>
      <c r="M446" s="1218"/>
      <c r="N446" s="1218"/>
      <c r="O446" s="1218"/>
      <c r="P446" s="1218"/>
      <c r="Q446" s="1218"/>
      <c r="R446" s="1218"/>
      <c r="S446" s="1218"/>
      <c r="T446" s="1218"/>
      <c r="U446" s="1218"/>
      <c r="V446" s="1218"/>
      <c r="W446" s="1218"/>
      <c r="X446" s="1218"/>
      <c r="Y446" s="1218"/>
    </row>
    <row r="447" spans="2:25" ht="15.75" hidden="1" customHeight="1">
      <c r="B447" s="1218"/>
      <c r="C447" s="1218"/>
      <c r="D447" s="1218"/>
      <c r="E447" s="1218"/>
      <c r="F447" s="1218"/>
      <c r="G447" s="1218"/>
      <c r="H447" s="1218"/>
      <c r="I447" s="1218"/>
      <c r="J447" s="1218"/>
      <c r="K447" s="1218"/>
      <c r="L447" s="1218"/>
      <c r="M447" s="1218"/>
      <c r="N447" s="1218"/>
      <c r="O447" s="1218"/>
      <c r="P447" s="1218"/>
      <c r="Q447" s="1218"/>
      <c r="R447" s="1218"/>
      <c r="S447" s="1218"/>
      <c r="T447" s="1218"/>
      <c r="U447" s="1218"/>
      <c r="V447" s="1218"/>
      <c r="W447" s="1218"/>
      <c r="X447" s="1218"/>
      <c r="Y447" s="1218"/>
    </row>
    <row r="448" spans="2:25" ht="15.75" hidden="1" customHeight="1">
      <c r="B448" s="1218"/>
      <c r="C448" s="1218"/>
      <c r="D448" s="1218"/>
      <c r="E448" s="1218"/>
      <c r="F448" s="1218"/>
      <c r="G448" s="1218"/>
      <c r="H448" s="1218"/>
      <c r="I448" s="1218"/>
      <c r="J448" s="1218"/>
      <c r="K448" s="1218"/>
      <c r="L448" s="1218"/>
      <c r="M448" s="1218"/>
      <c r="N448" s="1218"/>
      <c r="O448" s="1218"/>
      <c r="P448" s="1218"/>
      <c r="Q448" s="1218"/>
      <c r="R448" s="1218"/>
      <c r="S448" s="1218"/>
      <c r="T448" s="1218"/>
      <c r="U448" s="1218"/>
      <c r="V448" s="1218"/>
      <c r="W448" s="1218"/>
      <c r="X448" s="1218"/>
      <c r="Y448" s="1218"/>
    </row>
    <row r="449" spans="2:25" ht="15.75" hidden="1" customHeight="1">
      <c r="B449" s="1218"/>
      <c r="C449" s="1218"/>
      <c r="D449" s="1218"/>
      <c r="E449" s="1218"/>
      <c r="F449" s="1218"/>
      <c r="G449" s="1218"/>
      <c r="H449" s="1218"/>
      <c r="I449" s="1218"/>
      <c r="J449" s="1218"/>
      <c r="K449" s="1218"/>
      <c r="L449" s="1218"/>
      <c r="M449" s="1218"/>
      <c r="N449" s="1218"/>
      <c r="O449" s="1218"/>
      <c r="P449" s="1218"/>
      <c r="Q449" s="1218"/>
      <c r="R449" s="1218"/>
      <c r="S449" s="1218"/>
      <c r="T449" s="1218"/>
      <c r="U449" s="1218"/>
      <c r="V449" s="1218"/>
      <c r="W449" s="1218"/>
      <c r="X449" s="1218"/>
      <c r="Y449" s="1218"/>
    </row>
    <row r="450" spans="2:25" ht="15.75" hidden="1" customHeight="1">
      <c r="B450" s="1218"/>
      <c r="C450" s="1218"/>
      <c r="D450" s="1218"/>
      <c r="E450" s="1218"/>
      <c r="F450" s="1218"/>
      <c r="G450" s="1218"/>
      <c r="H450" s="1218"/>
      <c r="I450" s="1218"/>
      <c r="J450" s="1218"/>
      <c r="K450" s="1218"/>
      <c r="L450" s="1218"/>
      <c r="M450" s="1218"/>
      <c r="N450" s="1218"/>
      <c r="O450" s="1218"/>
      <c r="P450" s="1218"/>
      <c r="Q450" s="1218"/>
      <c r="R450" s="1218"/>
      <c r="S450" s="1218"/>
      <c r="T450" s="1218"/>
      <c r="U450" s="1218"/>
      <c r="V450" s="1218"/>
      <c r="W450" s="1218"/>
      <c r="X450" s="1218"/>
      <c r="Y450" s="1218"/>
    </row>
    <row r="451" spans="2:25" ht="15.75" hidden="1" customHeight="1">
      <c r="B451" s="1218"/>
      <c r="C451" s="1218"/>
      <c r="D451" s="1218"/>
      <c r="E451" s="1218"/>
      <c r="F451" s="1218"/>
      <c r="G451" s="1218"/>
      <c r="H451" s="1218"/>
      <c r="I451" s="1218"/>
      <c r="J451" s="1218"/>
      <c r="K451" s="1218"/>
      <c r="L451" s="1218"/>
      <c r="M451" s="1218"/>
      <c r="N451" s="1218"/>
      <c r="O451" s="1218"/>
      <c r="P451" s="1218"/>
      <c r="Q451" s="1218"/>
      <c r="R451" s="1218"/>
      <c r="S451" s="1218"/>
      <c r="T451" s="1218"/>
      <c r="U451" s="1218"/>
      <c r="V451" s="1218"/>
      <c r="W451" s="1218"/>
      <c r="X451" s="1218"/>
      <c r="Y451" s="1218"/>
    </row>
    <row r="452" spans="2:25" ht="15.75" hidden="1" customHeight="1">
      <c r="B452" s="1218"/>
      <c r="C452" s="1218"/>
      <c r="D452" s="1218"/>
      <c r="E452" s="1218"/>
      <c r="F452" s="1218"/>
      <c r="G452" s="1218"/>
      <c r="H452" s="1218"/>
      <c r="I452" s="1218"/>
      <c r="J452" s="1218"/>
      <c r="K452" s="1218"/>
      <c r="L452" s="1218"/>
      <c r="M452" s="1218"/>
      <c r="N452" s="1218"/>
      <c r="O452" s="1218"/>
      <c r="P452" s="1218"/>
      <c r="Q452" s="1218"/>
      <c r="R452" s="1218"/>
      <c r="S452" s="1218"/>
      <c r="T452" s="1218"/>
      <c r="U452" s="1218"/>
      <c r="V452" s="1218"/>
      <c r="W452" s="1218"/>
      <c r="X452" s="1218"/>
      <c r="Y452" s="1218"/>
    </row>
    <row r="453" spans="2:25" ht="15.75" hidden="1" customHeight="1">
      <c r="B453" s="1218"/>
      <c r="C453" s="1218"/>
      <c r="D453" s="1218"/>
      <c r="E453" s="1218"/>
      <c r="F453" s="1218"/>
      <c r="G453" s="1218"/>
      <c r="H453" s="1218"/>
      <c r="I453" s="1218"/>
      <c r="J453" s="1218"/>
      <c r="K453" s="1218"/>
      <c r="L453" s="1218"/>
      <c r="M453" s="1218"/>
      <c r="N453" s="1218"/>
      <c r="O453" s="1218"/>
      <c r="P453" s="1218"/>
      <c r="Q453" s="1218"/>
      <c r="R453" s="1218"/>
      <c r="S453" s="1218"/>
      <c r="T453" s="1218"/>
      <c r="U453" s="1218"/>
      <c r="V453" s="1218"/>
      <c r="W453" s="1218"/>
      <c r="X453" s="1218"/>
      <c r="Y453" s="1218"/>
    </row>
    <row r="454" spans="2:25" ht="15.75" hidden="1" customHeight="1">
      <c r="B454" s="1218"/>
      <c r="C454" s="1218"/>
      <c r="D454" s="1218"/>
      <c r="E454" s="1218"/>
      <c r="F454" s="1218"/>
      <c r="G454" s="1218"/>
      <c r="H454" s="1218"/>
      <c r="I454" s="1218"/>
      <c r="J454" s="1218"/>
      <c r="K454" s="1218"/>
      <c r="L454" s="1218"/>
      <c r="M454" s="1218"/>
      <c r="N454" s="1218"/>
      <c r="O454" s="1218"/>
      <c r="P454" s="1218"/>
      <c r="Q454" s="1218"/>
      <c r="R454" s="1218"/>
      <c r="S454" s="1218"/>
      <c r="T454" s="1218"/>
      <c r="U454" s="1218"/>
      <c r="V454" s="1218"/>
      <c r="W454" s="1218"/>
      <c r="X454" s="1218"/>
      <c r="Y454" s="1218"/>
    </row>
    <row r="455" spans="2:25" ht="15.75" hidden="1" customHeight="1">
      <c r="B455" s="1218"/>
      <c r="C455" s="1218"/>
      <c r="D455" s="1218"/>
      <c r="E455" s="1218"/>
      <c r="F455" s="1218"/>
      <c r="G455" s="1218"/>
      <c r="H455" s="1218"/>
      <c r="I455" s="1218"/>
      <c r="J455" s="1218"/>
      <c r="K455" s="1218"/>
      <c r="L455" s="1218"/>
      <c r="M455" s="1218"/>
      <c r="N455" s="1218"/>
      <c r="O455" s="1218"/>
      <c r="P455" s="1218"/>
      <c r="Q455" s="1218"/>
      <c r="R455" s="1218"/>
      <c r="S455" s="1218"/>
      <c r="T455" s="1218"/>
      <c r="U455" s="1218"/>
      <c r="V455" s="1218"/>
      <c r="W455" s="1218"/>
      <c r="X455" s="1218"/>
      <c r="Y455" s="1218"/>
    </row>
    <row r="456" spans="2:25" ht="15.75" hidden="1" customHeight="1">
      <c r="B456" s="1218"/>
      <c r="C456" s="1218"/>
      <c r="D456" s="1218"/>
      <c r="E456" s="1218"/>
      <c r="F456" s="1218"/>
      <c r="G456" s="1218"/>
      <c r="H456" s="1218"/>
      <c r="I456" s="1218"/>
      <c r="J456" s="1218"/>
      <c r="K456" s="1218"/>
      <c r="L456" s="1218"/>
      <c r="M456" s="1218"/>
      <c r="N456" s="1218"/>
      <c r="O456" s="1218"/>
      <c r="P456" s="1218"/>
      <c r="Q456" s="1218"/>
      <c r="R456" s="1218"/>
      <c r="S456" s="1218"/>
      <c r="T456" s="1218"/>
      <c r="U456" s="1218"/>
      <c r="V456" s="1218"/>
      <c r="W456" s="1218"/>
      <c r="X456" s="1218"/>
      <c r="Y456" s="1218"/>
    </row>
    <row r="457" spans="2:25" ht="15.75" hidden="1" customHeight="1">
      <c r="B457" s="1218"/>
      <c r="C457" s="1218"/>
      <c r="D457" s="1218"/>
      <c r="E457" s="1218"/>
      <c r="F457" s="1218"/>
      <c r="G457" s="1218"/>
      <c r="H457" s="1218"/>
      <c r="I457" s="1218"/>
      <c r="J457" s="1218"/>
      <c r="K457" s="1218"/>
      <c r="L457" s="1218"/>
      <c r="M457" s="1218"/>
      <c r="N457" s="1218"/>
      <c r="O457" s="1218"/>
      <c r="P457" s="1218"/>
      <c r="Q457" s="1218"/>
      <c r="R457" s="1218"/>
      <c r="S457" s="1218"/>
      <c r="T457" s="1218"/>
      <c r="U457" s="1218"/>
      <c r="V457" s="1218"/>
      <c r="W457" s="1218"/>
      <c r="X457" s="1218"/>
      <c r="Y457" s="1218"/>
    </row>
    <row r="458" spans="2:25" ht="15.75" hidden="1" customHeight="1">
      <c r="B458" s="1218"/>
      <c r="C458" s="1218"/>
      <c r="D458" s="1218"/>
      <c r="E458" s="1218"/>
      <c r="F458" s="1218"/>
      <c r="G458" s="1218"/>
      <c r="H458" s="1218"/>
      <c r="I458" s="1218"/>
      <c r="J458" s="1218"/>
      <c r="K458" s="1218"/>
      <c r="L458" s="1218"/>
      <c r="M458" s="1218"/>
      <c r="N458" s="1218"/>
      <c r="O458" s="1218"/>
      <c r="P458" s="1218"/>
      <c r="Q458" s="1218"/>
      <c r="R458" s="1218"/>
      <c r="S458" s="1218"/>
      <c r="T458" s="1218"/>
      <c r="U458" s="1218"/>
      <c r="V458" s="1218"/>
      <c r="W458" s="1218"/>
      <c r="X458" s="1218"/>
      <c r="Y458" s="1218"/>
    </row>
    <row r="459" spans="2:25" ht="15.75" hidden="1" customHeight="1">
      <c r="B459" s="1218"/>
      <c r="C459" s="1218"/>
      <c r="D459" s="1218"/>
      <c r="E459" s="1218"/>
      <c r="F459" s="1218"/>
      <c r="G459" s="1218"/>
      <c r="H459" s="1218"/>
      <c r="I459" s="1218"/>
      <c r="J459" s="1218"/>
      <c r="K459" s="1218"/>
      <c r="L459" s="1218"/>
      <c r="M459" s="1218"/>
      <c r="N459" s="1218"/>
      <c r="O459" s="1218"/>
      <c r="P459" s="1218"/>
      <c r="Q459" s="1218"/>
      <c r="R459" s="1218"/>
      <c r="S459" s="1218"/>
      <c r="T459" s="1218"/>
      <c r="U459" s="1218"/>
      <c r="V459" s="1218"/>
      <c r="W459" s="1218"/>
      <c r="X459" s="1218"/>
      <c r="Y459" s="1218"/>
    </row>
    <row r="460" spans="2:25" ht="15.75" hidden="1" customHeight="1">
      <c r="B460" s="1218"/>
      <c r="C460" s="1218"/>
      <c r="D460" s="1218"/>
      <c r="E460" s="1218"/>
      <c r="F460" s="1218"/>
      <c r="G460" s="1218"/>
      <c r="H460" s="1218"/>
      <c r="I460" s="1218"/>
      <c r="J460" s="1218"/>
      <c r="K460" s="1218"/>
      <c r="L460" s="1218"/>
      <c r="M460" s="1218"/>
      <c r="N460" s="1218"/>
      <c r="O460" s="1218"/>
      <c r="P460" s="1218"/>
      <c r="Q460" s="1218"/>
      <c r="R460" s="1218"/>
      <c r="S460" s="1218"/>
      <c r="T460" s="1218"/>
      <c r="U460" s="1218"/>
      <c r="V460" s="1218"/>
      <c r="W460" s="1218"/>
      <c r="X460" s="1218"/>
      <c r="Y460" s="1218"/>
    </row>
    <row r="461" spans="2:25" ht="15.75" hidden="1" customHeight="1">
      <c r="B461" s="1218"/>
      <c r="C461" s="1218"/>
      <c r="D461" s="1218"/>
      <c r="E461" s="1218"/>
      <c r="F461" s="1218"/>
      <c r="G461" s="1218"/>
      <c r="H461" s="1218"/>
      <c r="I461" s="1218"/>
      <c r="J461" s="1218"/>
      <c r="K461" s="1218"/>
      <c r="L461" s="1218"/>
      <c r="M461" s="1218"/>
      <c r="N461" s="1218"/>
      <c r="O461" s="1218"/>
      <c r="P461" s="1218"/>
      <c r="Q461" s="1218"/>
      <c r="R461" s="1218"/>
      <c r="S461" s="1218"/>
      <c r="T461" s="1218"/>
      <c r="U461" s="1218"/>
      <c r="V461" s="1218"/>
      <c r="W461" s="1218"/>
      <c r="X461" s="1218"/>
      <c r="Y461" s="1218"/>
    </row>
    <row r="462" spans="2:25" ht="15.75" hidden="1" customHeight="1">
      <c r="B462" s="1218"/>
      <c r="C462" s="1218"/>
      <c r="D462" s="1218"/>
      <c r="E462" s="1218"/>
      <c r="F462" s="1218"/>
      <c r="G462" s="1218"/>
      <c r="H462" s="1218"/>
      <c r="I462" s="1218"/>
      <c r="J462" s="1218"/>
      <c r="K462" s="1218"/>
      <c r="L462" s="1218"/>
      <c r="M462" s="1218"/>
      <c r="N462" s="1218"/>
      <c r="O462" s="1218"/>
      <c r="P462" s="1218"/>
      <c r="Q462" s="1218"/>
      <c r="R462" s="1218"/>
      <c r="S462" s="1218"/>
      <c r="T462" s="1218"/>
      <c r="U462" s="1218"/>
      <c r="V462" s="1218"/>
      <c r="W462" s="1218"/>
      <c r="X462" s="1218"/>
      <c r="Y462" s="1218"/>
    </row>
    <row r="463" spans="2:25" ht="15.75" hidden="1" customHeight="1">
      <c r="B463" s="1218"/>
      <c r="C463" s="1218"/>
      <c r="D463" s="1218"/>
      <c r="E463" s="1218"/>
      <c r="F463" s="1218"/>
      <c r="G463" s="1218"/>
      <c r="H463" s="1218"/>
      <c r="I463" s="1218"/>
      <c r="J463" s="1218"/>
      <c r="K463" s="1218"/>
      <c r="L463" s="1218"/>
      <c r="M463" s="1218"/>
      <c r="N463" s="1218"/>
      <c r="O463" s="1218"/>
      <c r="P463" s="1218"/>
      <c r="Q463" s="1218"/>
      <c r="R463" s="1218"/>
      <c r="S463" s="1218"/>
      <c r="T463" s="1218"/>
      <c r="U463" s="1218"/>
      <c r="V463" s="1218"/>
      <c r="W463" s="1218"/>
      <c r="X463" s="1218"/>
      <c r="Y463" s="1218"/>
    </row>
    <row r="464" spans="2:25" ht="15.75" hidden="1" customHeight="1">
      <c r="B464" s="1218"/>
      <c r="C464" s="1218"/>
      <c r="D464" s="1218"/>
      <c r="E464" s="1218"/>
      <c r="F464" s="1218"/>
      <c r="G464" s="1218"/>
      <c r="H464" s="1218"/>
      <c r="I464" s="1218"/>
      <c r="J464" s="1218"/>
      <c r="K464" s="1218"/>
      <c r="L464" s="1218"/>
      <c r="M464" s="1218"/>
      <c r="N464" s="1218"/>
      <c r="O464" s="1218"/>
      <c r="P464" s="1218"/>
      <c r="Q464" s="1218"/>
      <c r="R464" s="1218"/>
      <c r="S464" s="1218"/>
      <c r="T464" s="1218"/>
      <c r="U464" s="1218"/>
      <c r="V464" s="1218"/>
      <c r="W464" s="1218"/>
      <c r="X464" s="1218"/>
      <c r="Y464" s="1218"/>
    </row>
    <row r="465" spans="2:25" ht="15.75" hidden="1" customHeight="1">
      <c r="B465" s="1218"/>
      <c r="C465" s="1218"/>
      <c r="D465" s="1218"/>
      <c r="E465" s="1218"/>
      <c r="F465" s="1218"/>
      <c r="G465" s="1218"/>
      <c r="H465" s="1218"/>
      <c r="I465" s="1218"/>
      <c r="J465" s="1218"/>
      <c r="K465" s="1218"/>
      <c r="L465" s="1218"/>
      <c r="M465" s="1218"/>
      <c r="N465" s="1218"/>
      <c r="O465" s="1218"/>
      <c r="P465" s="1218"/>
      <c r="Q465" s="1218"/>
      <c r="R465" s="1218"/>
      <c r="S465" s="1218"/>
      <c r="T465" s="1218"/>
      <c r="U465" s="1218"/>
      <c r="V465" s="1218"/>
      <c r="W465" s="1218"/>
      <c r="X465" s="1218"/>
      <c r="Y465" s="1218"/>
    </row>
    <row r="466" spans="2:25" ht="15.75" hidden="1" customHeight="1">
      <c r="B466" s="1218"/>
      <c r="C466" s="1218"/>
      <c r="D466" s="1218"/>
      <c r="E466" s="1218"/>
      <c r="F466" s="1218"/>
      <c r="G466" s="1218"/>
      <c r="H466" s="1218"/>
      <c r="I466" s="1218"/>
      <c r="J466" s="1218"/>
      <c r="K466" s="1218"/>
      <c r="L466" s="1218"/>
      <c r="M466" s="1218"/>
      <c r="N466" s="1218"/>
      <c r="O466" s="1218"/>
      <c r="P466" s="1218"/>
      <c r="Q466" s="1218"/>
      <c r="R466" s="1218"/>
      <c r="S466" s="1218"/>
      <c r="T466" s="1218"/>
      <c r="U466" s="1218"/>
      <c r="V466" s="1218"/>
      <c r="W466" s="1218"/>
      <c r="X466" s="1218"/>
      <c r="Y466" s="1218"/>
    </row>
    <row r="467" spans="2:25" ht="15.75" hidden="1" customHeight="1">
      <c r="B467" s="1218"/>
      <c r="C467" s="1218"/>
      <c r="D467" s="1218"/>
      <c r="E467" s="1218"/>
      <c r="F467" s="1218"/>
      <c r="G467" s="1218"/>
      <c r="H467" s="1218"/>
      <c r="I467" s="1218"/>
      <c r="J467" s="1218"/>
      <c r="K467" s="1218"/>
      <c r="L467" s="1218"/>
      <c r="M467" s="1218"/>
      <c r="N467" s="1218"/>
      <c r="O467" s="1218"/>
      <c r="P467" s="1218"/>
      <c r="Q467" s="1218"/>
      <c r="R467" s="1218"/>
      <c r="S467" s="1218"/>
      <c r="T467" s="1218"/>
      <c r="U467" s="1218"/>
      <c r="V467" s="1218"/>
      <c r="W467" s="1218"/>
      <c r="X467" s="1218"/>
      <c r="Y467" s="1218"/>
    </row>
    <row r="468" spans="2:25" ht="15.75" hidden="1" customHeight="1">
      <c r="B468" s="1218"/>
      <c r="C468" s="1218"/>
      <c r="D468" s="1218"/>
      <c r="E468" s="1218"/>
      <c r="F468" s="1218"/>
      <c r="G468" s="1218"/>
      <c r="H468" s="1218"/>
      <c r="I468" s="1218"/>
      <c r="J468" s="1218"/>
      <c r="K468" s="1218"/>
      <c r="L468" s="1218"/>
      <c r="M468" s="1218"/>
      <c r="N468" s="1218"/>
      <c r="O468" s="1218"/>
      <c r="P468" s="1218"/>
      <c r="Q468" s="1218"/>
      <c r="R468" s="1218"/>
      <c r="S468" s="1218"/>
      <c r="T468" s="1218"/>
      <c r="U468" s="1218"/>
      <c r="V468" s="1218"/>
      <c r="W468" s="1218"/>
      <c r="X468" s="1218"/>
      <c r="Y468" s="1218"/>
    </row>
    <row r="469" spans="2:25" ht="15.75" hidden="1" customHeight="1">
      <c r="B469" s="1218"/>
      <c r="C469" s="1218"/>
      <c r="D469" s="1218"/>
      <c r="E469" s="1218"/>
      <c r="F469" s="1218"/>
      <c r="G469" s="1218"/>
      <c r="H469" s="1218"/>
      <c r="I469" s="1218"/>
      <c r="J469" s="1218"/>
      <c r="K469" s="1218"/>
      <c r="L469" s="1218"/>
      <c r="M469" s="1218"/>
      <c r="N469" s="1218"/>
      <c r="O469" s="1218"/>
      <c r="P469" s="1218"/>
      <c r="Q469" s="1218"/>
      <c r="R469" s="1218"/>
      <c r="S469" s="1218"/>
      <c r="T469" s="1218"/>
      <c r="U469" s="1218"/>
      <c r="V469" s="1218"/>
      <c r="W469" s="1218"/>
      <c r="X469" s="1218"/>
      <c r="Y469" s="1218"/>
    </row>
    <row r="470" spans="2:25" ht="15.75" hidden="1" customHeight="1">
      <c r="B470" s="1218"/>
      <c r="C470" s="1218"/>
      <c r="D470" s="1218"/>
      <c r="E470" s="1218"/>
      <c r="F470" s="1218"/>
      <c r="G470" s="1218"/>
      <c r="H470" s="1218"/>
      <c r="I470" s="1218"/>
      <c r="J470" s="1218"/>
      <c r="K470" s="1218"/>
      <c r="L470" s="1218"/>
      <c r="M470" s="1218"/>
      <c r="N470" s="1218"/>
      <c r="O470" s="1218"/>
      <c r="P470" s="1218"/>
      <c r="Q470" s="1218"/>
      <c r="R470" s="1218"/>
      <c r="S470" s="1218"/>
      <c r="T470" s="1218"/>
      <c r="U470" s="1218"/>
      <c r="V470" s="1218"/>
      <c r="W470" s="1218"/>
      <c r="X470" s="1218"/>
      <c r="Y470" s="1218"/>
    </row>
    <row r="471" spans="2:25" ht="15.75" hidden="1" customHeight="1">
      <c r="B471" s="1218"/>
      <c r="C471" s="1218"/>
      <c r="D471" s="1218"/>
      <c r="E471" s="1218"/>
      <c r="F471" s="1218"/>
      <c r="G471" s="1218"/>
      <c r="H471" s="1218"/>
      <c r="I471" s="1218"/>
      <c r="J471" s="1218"/>
      <c r="K471" s="1218"/>
      <c r="L471" s="1218"/>
      <c r="M471" s="1218"/>
      <c r="N471" s="1218"/>
      <c r="O471" s="1218"/>
      <c r="P471" s="1218"/>
      <c r="Q471" s="1218"/>
      <c r="R471" s="1218"/>
      <c r="S471" s="1218"/>
      <c r="T471" s="1218"/>
      <c r="U471" s="1218"/>
      <c r="V471" s="1218"/>
      <c r="W471" s="1218"/>
      <c r="X471" s="1218"/>
      <c r="Y471" s="1218"/>
    </row>
    <row r="472" spans="2:25" ht="15.75" hidden="1" customHeight="1">
      <c r="B472" s="1218"/>
      <c r="C472" s="1218"/>
      <c r="D472" s="1218"/>
      <c r="E472" s="1218"/>
      <c r="F472" s="1218"/>
      <c r="G472" s="1218"/>
      <c r="H472" s="1218"/>
      <c r="I472" s="1218"/>
      <c r="J472" s="1218"/>
      <c r="K472" s="1218"/>
      <c r="L472" s="1218"/>
      <c r="M472" s="1218"/>
      <c r="N472" s="1218"/>
      <c r="O472" s="1218"/>
      <c r="P472" s="1218"/>
      <c r="Q472" s="1218"/>
      <c r="R472" s="1218"/>
      <c r="S472" s="1218"/>
      <c r="T472" s="1218"/>
      <c r="U472" s="1218"/>
      <c r="V472" s="1218"/>
      <c r="W472" s="1218"/>
      <c r="X472" s="1218"/>
      <c r="Y472" s="1218"/>
    </row>
    <row r="473" spans="2:25" ht="15.75" hidden="1" customHeight="1">
      <c r="B473" s="1218"/>
      <c r="C473" s="1218"/>
      <c r="D473" s="1218"/>
      <c r="E473" s="1218"/>
      <c r="F473" s="1218"/>
      <c r="G473" s="1218"/>
      <c r="H473" s="1218"/>
      <c r="I473" s="1218"/>
      <c r="J473" s="1218"/>
      <c r="K473" s="1218"/>
      <c r="L473" s="1218"/>
      <c r="M473" s="1218"/>
      <c r="N473" s="1218"/>
      <c r="O473" s="1218"/>
      <c r="P473" s="1218"/>
      <c r="Q473" s="1218"/>
      <c r="R473" s="1218"/>
      <c r="S473" s="1218"/>
      <c r="T473" s="1218"/>
      <c r="U473" s="1218"/>
      <c r="V473" s="1218"/>
      <c r="W473" s="1218"/>
      <c r="X473" s="1218"/>
      <c r="Y473" s="1218"/>
    </row>
    <row r="474" spans="2:25" ht="15.75" hidden="1" customHeight="1">
      <c r="B474" s="1218"/>
      <c r="C474" s="1218"/>
      <c r="D474" s="1218"/>
      <c r="E474" s="1218"/>
      <c r="F474" s="1218"/>
      <c r="G474" s="1218"/>
      <c r="H474" s="1218"/>
      <c r="I474" s="1218"/>
      <c r="J474" s="1218"/>
      <c r="K474" s="1218"/>
      <c r="L474" s="1218"/>
      <c r="M474" s="1218"/>
      <c r="N474" s="1218"/>
      <c r="O474" s="1218"/>
      <c r="P474" s="1218"/>
      <c r="Q474" s="1218"/>
      <c r="R474" s="1218"/>
      <c r="S474" s="1218"/>
      <c r="T474" s="1218"/>
      <c r="U474" s="1218"/>
      <c r="V474" s="1218"/>
      <c r="W474" s="1218"/>
      <c r="X474" s="1218"/>
      <c r="Y474" s="1218"/>
    </row>
    <row r="475" spans="2:25" ht="15.75" hidden="1" customHeight="1">
      <c r="B475" s="1218"/>
      <c r="C475" s="1218"/>
      <c r="D475" s="1218"/>
      <c r="E475" s="1218"/>
      <c r="F475" s="1218"/>
      <c r="G475" s="1218"/>
      <c r="H475" s="1218"/>
      <c r="I475" s="1218"/>
      <c r="J475" s="1218"/>
      <c r="K475" s="1218"/>
      <c r="L475" s="1218"/>
      <c r="M475" s="1218"/>
      <c r="N475" s="1218"/>
      <c r="O475" s="1218"/>
      <c r="P475" s="1218"/>
      <c r="Q475" s="1218"/>
      <c r="R475" s="1218"/>
      <c r="S475" s="1218"/>
      <c r="T475" s="1218"/>
      <c r="U475" s="1218"/>
      <c r="V475" s="1218"/>
      <c r="W475" s="1218"/>
      <c r="X475" s="1218"/>
      <c r="Y475" s="1218"/>
    </row>
    <row r="476" spans="2:25" ht="15.75" hidden="1" customHeight="1">
      <c r="B476" s="1218"/>
      <c r="C476" s="1218"/>
      <c r="D476" s="1218"/>
      <c r="E476" s="1218"/>
      <c r="F476" s="1218"/>
      <c r="G476" s="1218"/>
      <c r="H476" s="1218"/>
      <c r="I476" s="1218"/>
      <c r="J476" s="1218"/>
      <c r="K476" s="1218"/>
      <c r="L476" s="1218"/>
      <c r="M476" s="1218"/>
      <c r="N476" s="1218"/>
      <c r="O476" s="1218"/>
      <c r="P476" s="1218"/>
      <c r="Q476" s="1218"/>
      <c r="R476" s="1218"/>
      <c r="S476" s="1218"/>
      <c r="T476" s="1218"/>
      <c r="U476" s="1218"/>
      <c r="V476" s="1218"/>
      <c r="W476" s="1218"/>
      <c r="X476" s="1218"/>
      <c r="Y476" s="1218"/>
    </row>
    <row r="477" spans="2:25" ht="15.75" hidden="1" customHeight="1">
      <c r="B477" s="1218"/>
      <c r="C477" s="1218"/>
      <c r="D477" s="1218"/>
      <c r="E477" s="1218"/>
      <c r="F477" s="1218"/>
      <c r="G477" s="1218"/>
      <c r="H477" s="1218"/>
      <c r="I477" s="1218"/>
      <c r="J477" s="1218"/>
      <c r="K477" s="1218"/>
      <c r="L477" s="1218"/>
      <c r="M477" s="1218"/>
      <c r="N477" s="1218"/>
      <c r="O477" s="1218"/>
      <c r="P477" s="1218"/>
      <c r="Q477" s="1218"/>
      <c r="R477" s="1218"/>
      <c r="S477" s="1218"/>
      <c r="T477" s="1218"/>
      <c r="U477" s="1218"/>
      <c r="V477" s="1218"/>
      <c r="W477" s="1218"/>
      <c r="X477" s="1218"/>
      <c r="Y477" s="1218"/>
    </row>
    <row r="478" spans="2:25" ht="15.75" hidden="1" customHeight="1">
      <c r="B478" s="1218"/>
      <c r="C478" s="1218"/>
      <c r="D478" s="1218"/>
      <c r="E478" s="1218"/>
      <c r="F478" s="1218"/>
      <c r="G478" s="1218"/>
      <c r="H478" s="1218"/>
      <c r="I478" s="1218"/>
      <c r="J478" s="1218"/>
      <c r="K478" s="1218"/>
      <c r="L478" s="1218"/>
      <c r="M478" s="1218"/>
      <c r="N478" s="1218"/>
      <c r="O478" s="1218"/>
      <c r="P478" s="1218"/>
      <c r="Q478" s="1218"/>
      <c r="R478" s="1218"/>
      <c r="S478" s="1218"/>
      <c r="T478" s="1218"/>
      <c r="U478" s="1218"/>
      <c r="V478" s="1218"/>
      <c r="W478" s="1218"/>
      <c r="X478" s="1218"/>
      <c r="Y478" s="1218"/>
    </row>
    <row r="479" spans="2:25" ht="15.75" hidden="1" customHeight="1">
      <c r="B479" s="1218"/>
      <c r="C479" s="1218"/>
      <c r="D479" s="1218"/>
      <c r="E479" s="1218"/>
      <c r="F479" s="1218"/>
      <c r="G479" s="1218"/>
      <c r="H479" s="1218"/>
      <c r="I479" s="1218"/>
      <c r="J479" s="1218"/>
      <c r="K479" s="1218"/>
      <c r="L479" s="1218"/>
      <c r="M479" s="1218"/>
      <c r="N479" s="1218"/>
      <c r="O479" s="1218"/>
      <c r="P479" s="1218"/>
      <c r="Q479" s="1218"/>
      <c r="R479" s="1218"/>
      <c r="S479" s="1218"/>
      <c r="T479" s="1218"/>
      <c r="U479" s="1218"/>
      <c r="V479" s="1218"/>
      <c r="W479" s="1218"/>
      <c r="X479" s="1218"/>
      <c r="Y479" s="1218"/>
    </row>
    <row r="480" spans="2:25" ht="15.75" hidden="1" customHeight="1">
      <c r="B480" s="1218"/>
      <c r="C480" s="1218"/>
      <c r="D480" s="1218"/>
      <c r="E480" s="1218"/>
      <c r="F480" s="1218"/>
      <c r="G480" s="1218"/>
      <c r="H480" s="1218"/>
      <c r="I480" s="1218"/>
      <c r="J480" s="1218"/>
      <c r="K480" s="1218"/>
      <c r="L480" s="1218"/>
      <c r="M480" s="1218"/>
      <c r="N480" s="1218"/>
      <c r="O480" s="1218"/>
      <c r="P480" s="1218"/>
      <c r="Q480" s="1218"/>
      <c r="R480" s="1218"/>
      <c r="S480" s="1218"/>
      <c r="T480" s="1218"/>
      <c r="U480" s="1218"/>
      <c r="V480" s="1218"/>
      <c r="W480" s="1218"/>
      <c r="X480" s="1218"/>
      <c r="Y480" s="1218"/>
    </row>
    <row r="481" spans="2:25" ht="15.75" hidden="1" customHeight="1">
      <c r="B481" s="1218"/>
      <c r="C481" s="1218"/>
      <c r="D481" s="1218"/>
      <c r="E481" s="1218"/>
      <c r="F481" s="1218"/>
      <c r="G481" s="1218"/>
      <c r="H481" s="1218"/>
      <c r="I481" s="1218"/>
      <c r="J481" s="1218"/>
      <c r="K481" s="1218"/>
      <c r="L481" s="1218"/>
      <c r="M481" s="1218"/>
      <c r="N481" s="1218"/>
      <c r="O481" s="1218"/>
      <c r="P481" s="1218"/>
      <c r="Q481" s="1218"/>
      <c r="R481" s="1218"/>
      <c r="S481" s="1218"/>
      <c r="T481" s="1218"/>
      <c r="U481" s="1218"/>
      <c r="V481" s="1218"/>
      <c r="W481" s="1218"/>
      <c r="X481" s="1218"/>
      <c r="Y481" s="1218"/>
    </row>
    <row r="482" spans="2:25" ht="15.75" hidden="1" customHeight="1">
      <c r="B482" s="1218"/>
      <c r="C482" s="1218"/>
      <c r="D482" s="1218"/>
      <c r="E482" s="1218"/>
      <c r="F482" s="1218"/>
      <c r="G482" s="1218"/>
      <c r="H482" s="1218"/>
      <c r="I482" s="1218"/>
      <c r="J482" s="1218"/>
      <c r="K482" s="1218"/>
      <c r="L482" s="1218"/>
      <c r="M482" s="1218"/>
      <c r="N482" s="1218"/>
      <c r="O482" s="1218"/>
      <c r="P482" s="1218"/>
      <c r="Q482" s="1218"/>
      <c r="R482" s="1218"/>
      <c r="S482" s="1218"/>
      <c r="T482" s="1218"/>
      <c r="U482" s="1218"/>
      <c r="V482" s="1218"/>
      <c r="W482" s="1218"/>
      <c r="X482" s="1218"/>
      <c r="Y482" s="1218"/>
    </row>
    <row r="483" spans="2:25" ht="15.75" hidden="1" customHeight="1">
      <c r="B483" s="1218"/>
      <c r="C483" s="1218"/>
      <c r="D483" s="1218"/>
      <c r="E483" s="1218"/>
      <c r="F483" s="1218"/>
      <c r="G483" s="1218"/>
      <c r="H483" s="1218"/>
      <c r="I483" s="1218"/>
      <c r="J483" s="1218"/>
      <c r="K483" s="1218"/>
      <c r="L483" s="1218"/>
      <c r="M483" s="1218"/>
      <c r="N483" s="1218"/>
      <c r="O483" s="1218"/>
      <c r="P483" s="1218"/>
      <c r="Q483" s="1218"/>
      <c r="R483" s="1218"/>
      <c r="S483" s="1218"/>
      <c r="T483" s="1218"/>
      <c r="U483" s="1218"/>
      <c r="V483" s="1218"/>
      <c r="W483" s="1218"/>
      <c r="X483" s="1218"/>
      <c r="Y483" s="1218"/>
    </row>
    <row r="484" spans="2:25" ht="15.75" hidden="1" customHeight="1">
      <c r="B484" s="1218"/>
      <c r="C484" s="1218"/>
      <c r="D484" s="1218"/>
      <c r="E484" s="1218"/>
      <c r="F484" s="1218"/>
      <c r="G484" s="1218"/>
      <c r="H484" s="1218"/>
      <c r="I484" s="1218"/>
      <c r="J484" s="1218"/>
      <c r="K484" s="1218"/>
      <c r="L484" s="1218"/>
      <c r="M484" s="1218"/>
      <c r="N484" s="1218"/>
      <c r="O484" s="1218"/>
      <c r="P484" s="1218"/>
      <c r="Q484" s="1218"/>
      <c r="R484" s="1218"/>
      <c r="S484" s="1218"/>
      <c r="T484" s="1218"/>
      <c r="U484" s="1218"/>
      <c r="V484" s="1218"/>
      <c r="W484" s="1218"/>
      <c r="X484" s="1218"/>
      <c r="Y484" s="1218"/>
    </row>
    <row r="485" spans="2:25" ht="15.75" hidden="1" customHeight="1">
      <c r="B485" s="1218"/>
      <c r="C485" s="1218"/>
      <c r="D485" s="1218"/>
      <c r="E485" s="1218"/>
      <c r="F485" s="1218"/>
      <c r="G485" s="1218"/>
      <c r="H485" s="1218"/>
      <c r="I485" s="1218"/>
      <c r="J485" s="1218"/>
      <c r="K485" s="1218"/>
      <c r="L485" s="1218"/>
      <c r="M485" s="1218"/>
      <c r="N485" s="1218"/>
      <c r="O485" s="1218"/>
      <c r="P485" s="1218"/>
      <c r="Q485" s="1218"/>
      <c r="R485" s="1218"/>
      <c r="S485" s="1218"/>
      <c r="T485" s="1218"/>
      <c r="U485" s="1218"/>
      <c r="V485" s="1218"/>
      <c r="W485" s="1218"/>
      <c r="X485" s="1218"/>
      <c r="Y485" s="1218"/>
    </row>
    <row r="486" spans="2:25" ht="15.75" hidden="1" customHeight="1">
      <c r="B486" s="1218"/>
      <c r="C486" s="1218"/>
      <c r="D486" s="1218"/>
      <c r="E486" s="1218"/>
      <c r="F486" s="1218"/>
      <c r="G486" s="1218"/>
      <c r="H486" s="1218"/>
      <c r="I486" s="1218"/>
      <c r="J486" s="1218"/>
      <c r="K486" s="1218"/>
      <c r="L486" s="1218"/>
      <c r="M486" s="1218"/>
      <c r="N486" s="1218"/>
      <c r="O486" s="1218"/>
      <c r="P486" s="1218"/>
      <c r="Q486" s="1218"/>
      <c r="R486" s="1218"/>
      <c r="S486" s="1218"/>
      <c r="T486" s="1218"/>
      <c r="U486" s="1218"/>
      <c r="V486" s="1218"/>
      <c r="W486" s="1218"/>
      <c r="X486" s="1218"/>
      <c r="Y486" s="1218"/>
    </row>
    <row r="487" spans="2:25" ht="15.75" hidden="1" customHeight="1">
      <c r="B487" s="1218"/>
      <c r="C487" s="1218"/>
      <c r="D487" s="1218"/>
      <c r="E487" s="1218"/>
      <c r="F487" s="1218"/>
      <c r="G487" s="1218"/>
      <c r="H487" s="1218"/>
      <c r="I487" s="1218"/>
      <c r="J487" s="1218"/>
      <c r="K487" s="1218"/>
      <c r="L487" s="1218"/>
      <c r="M487" s="1218"/>
      <c r="N487" s="1218"/>
      <c r="O487" s="1218"/>
      <c r="P487" s="1218"/>
      <c r="Q487" s="1218"/>
      <c r="R487" s="1218"/>
      <c r="S487" s="1218"/>
      <c r="T487" s="1218"/>
      <c r="U487" s="1218"/>
      <c r="V487" s="1218"/>
      <c r="W487" s="1218"/>
      <c r="X487" s="1218"/>
      <c r="Y487" s="1218"/>
    </row>
    <row r="488" spans="2:25" ht="15.75" hidden="1" customHeight="1">
      <c r="B488" s="1218"/>
      <c r="C488" s="1218"/>
      <c r="D488" s="1218"/>
      <c r="E488" s="1218"/>
      <c r="F488" s="1218"/>
      <c r="G488" s="1218"/>
      <c r="H488" s="1218"/>
      <c r="I488" s="1218"/>
      <c r="J488" s="1218"/>
      <c r="K488" s="1218"/>
      <c r="L488" s="1218"/>
      <c r="M488" s="1218"/>
      <c r="N488" s="1218"/>
      <c r="O488" s="1218"/>
      <c r="P488" s="1218"/>
      <c r="Q488" s="1218"/>
      <c r="R488" s="1218"/>
      <c r="S488" s="1218"/>
      <c r="T488" s="1218"/>
      <c r="U488" s="1218"/>
      <c r="V488" s="1218"/>
      <c r="W488" s="1218"/>
      <c r="X488" s="1218"/>
      <c r="Y488" s="1218"/>
    </row>
    <row r="489" spans="2:25" ht="15.75" hidden="1" customHeight="1">
      <c r="B489" s="1218"/>
      <c r="C489" s="1218"/>
      <c r="D489" s="1218"/>
      <c r="E489" s="1218"/>
      <c r="F489" s="1218"/>
      <c r="G489" s="1218"/>
      <c r="H489" s="1218"/>
      <c r="I489" s="1218"/>
      <c r="J489" s="1218"/>
      <c r="K489" s="1218"/>
      <c r="L489" s="1218"/>
      <c r="M489" s="1218"/>
      <c r="N489" s="1218"/>
      <c r="O489" s="1218"/>
      <c r="P489" s="1218"/>
      <c r="Q489" s="1218"/>
      <c r="R489" s="1218"/>
      <c r="S489" s="1218"/>
      <c r="T489" s="1218"/>
      <c r="U489" s="1218"/>
      <c r="V489" s="1218"/>
      <c r="W489" s="1218"/>
      <c r="X489" s="1218"/>
      <c r="Y489" s="1218"/>
    </row>
    <row r="490" spans="2:25" ht="15.75" hidden="1" customHeight="1">
      <c r="B490" s="1218"/>
      <c r="C490" s="1218"/>
      <c r="D490" s="1218"/>
      <c r="E490" s="1218"/>
      <c r="F490" s="1218"/>
      <c r="G490" s="1218"/>
      <c r="H490" s="1218"/>
      <c r="I490" s="1218"/>
      <c r="J490" s="1218"/>
      <c r="K490" s="1218"/>
      <c r="L490" s="1218"/>
      <c r="M490" s="1218"/>
      <c r="N490" s="1218"/>
      <c r="O490" s="1218"/>
      <c r="P490" s="1218"/>
      <c r="Q490" s="1218"/>
      <c r="R490" s="1218"/>
      <c r="S490" s="1218"/>
      <c r="T490" s="1218"/>
      <c r="U490" s="1218"/>
      <c r="V490" s="1218"/>
      <c r="W490" s="1218"/>
      <c r="X490" s="1218"/>
      <c r="Y490" s="1218"/>
    </row>
    <row r="491" spans="2:25" ht="15.75" hidden="1" customHeight="1">
      <c r="B491" s="1218"/>
      <c r="C491" s="1218"/>
      <c r="D491" s="1218"/>
      <c r="E491" s="1218"/>
      <c r="F491" s="1218"/>
      <c r="G491" s="1218"/>
      <c r="H491" s="1218"/>
      <c r="I491" s="1218"/>
      <c r="J491" s="1218"/>
      <c r="K491" s="1218"/>
      <c r="L491" s="1218"/>
      <c r="M491" s="1218"/>
      <c r="N491" s="1218"/>
      <c r="O491" s="1218"/>
      <c r="P491" s="1218"/>
      <c r="Q491" s="1218"/>
      <c r="R491" s="1218"/>
      <c r="S491" s="1218"/>
      <c r="T491" s="1218"/>
      <c r="U491" s="1218"/>
      <c r="V491" s="1218"/>
      <c r="W491" s="1218"/>
      <c r="X491" s="1218"/>
      <c r="Y491" s="1218"/>
    </row>
    <row r="492" spans="2:25" ht="15.75" hidden="1" customHeight="1">
      <c r="B492" s="1218"/>
      <c r="C492" s="1218"/>
      <c r="D492" s="1218"/>
      <c r="E492" s="1218"/>
      <c r="F492" s="1218"/>
      <c r="G492" s="1218"/>
      <c r="H492" s="1218"/>
      <c r="I492" s="1218"/>
      <c r="J492" s="1218"/>
      <c r="K492" s="1218"/>
      <c r="L492" s="1218"/>
      <c r="M492" s="1218"/>
      <c r="N492" s="1218"/>
      <c r="O492" s="1218"/>
      <c r="P492" s="1218"/>
      <c r="Q492" s="1218"/>
      <c r="R492" s="1218"/>
      <c r="S492" s="1218"/>
      <c r="T492" s="1218"/>
      <c r="U492" s="1218"/>
      <c r="V492" s="1218"/>
      <c r="W492" s="1218"/>
      <c r="X492" s="1218"/>
      <c r="Y492" s="1218"/>
    </row>
    <row r="493" spans="2:25" ht="15.75" hidden="1" customHeight="1">
      <c r="B493" s="1218"/>
      <c r="C493" s="1218"/>
      <c r="D493" s="1218"/>
      <c r="E493" s="1218"/>
      <c r="F493" s="1218"/>
      <c r="G493" s="1218"/>
      <c r="H493" s="1218"/>
      <c r="I493" s="1218"/>
      <c r="J493" s="1218"/>
      <c r="K493" s="1218"/>
      <c r="L493" s="1218"/>
      <c r="M493" s="1218"/>
      <c r="N493" s="1218"/>
      <c r="O493" s="1218"/>
      <c r="P493" s="1218"/>
      <c r="Q493" s="1218"/>
      <c r="R493" s="1218"/>
      <c r="S493" s="1218"/>
      <c r="T493" s="1218"/>
      <c r="U493" s="1218"/>
      <c r="V493" s="1218"/>
      <c r="W493" s="1218"/>
      <c r="X493" s="1218"/>
      <c r="Y493" s="1218"/>
    </row>
    <row r="494" spans="2:25" ht="15.75" hidden="1" customHeight="1">
      <c r="B494" s="1218"/>
      <c r="C494" s="1218"/>
      <c r="D494" s="1218"/>
      <c r="E494" s="1218"/>
      <c r="F494" s="1218"/>
      <c r="G494" s="1218"/>
      <c r="H494" s="1218"/>
      <c r="I494" s="1218"/>
      <c r="J494" s="1218"/>
      <c r="K494" s="1218"/>
      <c r="L494" s="1218"/>
      <c r="M494" s="1218"/>
      <c r="N494" s="1218"/>
      <c r="O494" s="1218"/>
      <c r="P494" s="1218"/>
      <c r="Q494" s="1218"/>
      <c r="R494" s="1218"/>
      <c r="S494" s="1218"/>
      <c r="T494" s="1218"/>
      <c r="U494" s="1218"/>
      <c r="V494" s="1218"/>
      <c r="W494" s="1218"/>
      <c r="X494" s="1218"/>
      <c r="Y494" s="1218"/>
    </row>
    <row r="495" spans="2:25" ht="15.75" hidden="1" customHeight="1">
      <c r="B495" s="1218"/>
      <c r="C495" s="1218"/>
      <c r="D495" s="1218"/>
      <c r="E495" s="1218"/>
      <c r="F495" s="1218"/>
      <c r="G495" s="1218"/>
      <c r="H495" s="1218"/>
      <c r="I495" s="1218"/>
      <c r="J495" s="1218"/>
      <c r="K495" s="1218"/>
      <c r="L495" s="1218"/>
      <c r="M495" s="1218"/>
      <c r="N495" s="1218"/>
      <c r="O495" s="1218"/>
      <c r="P495" s="1218"/>
      <c r="Q495" s="1218"/>
      <c r="R495" s="1218"/>
      <c r="S495" s="1218"/>
      <c r="T495" s="1218"/>
      <c r="U495" s="1218"/>
      <c r="V495" s="1218"/>
      <c r="W495" s="1218"/>
      <c r="X495" s="1218"/>
      <c r="Y495" s="1218"/>
    </row>
    <row r="496" spans="2:25" ht="15.75" hidden="1" customHeight="1">
      <c r="B496" s="1218"/>
      <c r="C496" s="1218"/>
      <c r="D496" s="1218"/>
      <c r="E496" s="1218"/>
      <c r="F496" s="1218"/>
      <c r="G496" s="1218"/>
      <c r="H496" s="1218"/>
      <c r="I496" s="1218"/>
      <c r="J496" s="1218"/>
      <c r="K496" s="1218"/>
      <c r="L496" s="1218"/>
      <c r="M496" s="1218"/>
      <c r="N496" s="1218"/>
      <c r="O496" s="1218"/>
      <c r="P496" s="1218"/>
      <c r="Q496" s="1218"/>
      <c r="R496" s="1218"/>
      <c r="S496" s="1218"/>
      <c r="T496" s="1218"/>
      <c r="U496" s="1218"/>
      <c r="V496" s="1218"/>
      <c r="W496" s="1218"/>
      <c r="X496" s="1218"/>
      <c r="Y496" s="1218"/>
    </row>
    <row r="497" spans="2:25" ht="15.75" hidden="1" customHeight="1">
      <c r="B497" s="1218"/>
      <c r="C497" s="1218"/>
      <c r="D497" s="1218"/>
      <c r="E497" s="1218"/>
      <c r="F497" s="1218"/>
      <c r="G497" s="1218"/>
      <c r="H497" s="1218"/>
      <c r="I497" s="1218"/>
      <c r="J497" s="1218"/>
      <c r="K497" s="1218"/>
      <c r="L497" s="1218"/>
      <c r="M497" s="1218"/>
      <c r="N497" s="1218"/>
      <c r="O497" s="1218"/>
      <c r="P497" s="1218"/>
      <c r="Q497" s="1218"/>
      <c r="R497" s="1218"/>
      <c r="S497" s="1218"/>
      <c r="T497" s="1218"/>
      <c r="U497" s="1218"/>
      <c r="V497" s="1218"/>
      <c r="W497" s="1218"/>
      <c r="X497" s="1218"/>
      <c r="Y497" s="1218"/>
    </row>
    <row r="498" spans="2:25" ht="15.75" hidden="1" customHeight="1">
      <c r="B498" s="1218"/>
      <c r="C498" s="1218"/>
      <c r="D498" s="1218"/>
      <c r="E498" s="1218"/>
      <c r="F498" s="1218"/>
      <c r="G498" s="1218"/>
      <c r="H498" s="1218"/>
      <c r="I498" s="1218"/>
      <c r="J498" s="1218"/>
      <c r="K498" s="1218"/>
      <c r="L498" s="1218"/>
      <c r="M498" s="1218"/>
      <c r="N498" s="1218"/>
      <c r="O498" s="1218"/>
      <c r="P498" s="1218"/>
      <c r="Q498" s="1218"/>
      <c r="R498" s="1218"/>
      <c r="S498" s="1218"/>
      <c r="T498" s="1218"/>
      <c r="U498" s="1218"/>
      <c r="V498" s="1218"/>
      <c r="W498" s="1218"/>
      <c r="X498" s="1218"/>
      <c r="Y498" s="1218"/>
    </row>
    <row r="499" spans="2:25" ht="15.75" hidden="1" customHeight="1">
      <c r="B499" s="1218"/>
      <c r="C499" s="1218"/>
      <c r="D499" s="1218"/>
      <c r="E499" s="1218"/>
      <c r="F499" s="1218"/>
      <c r="G499" s="1218"/>
      <c r="H499" s="1218"/>
      <c r="I499" s="1218"/>
      <c r="J499" s="1218"/>
      <c r="K499" s="1218"/>
      <c r="L499" s="1218"/>
      <c r="M499" s="1218"/>
      <c r="N499" s="1218"/>
      <c r="O499" s="1218"/>
      <c r="P499" s="1218"/>
      <c r="Q499" s="1218"/>
      <c r="R499" s="1218"/>
      <c r="S499" s="1218"/>
      <c r="T499" s="1218"/>
      <c r="U499" s="1218"/>
      <c r="V499" s="1218"/>
      <c r="W499" s="1218"/>
      <c r="X499" s="1218"/>
      <c r="Y499" s="1218"/>
    </row>
    <row r="500" spans="2:25" ht="15.75" hidden="1" customHeight="1">
      <c r="B500" s="1218"/>
      <c r="C500" s="1218"/>
      <c r="D500" s="1218"/>
      <c r="E500" s="1218"/>
      <c r="F500" s="1218"/>
      <c r="G500" s="1218"/>
      <c r="H500" s="1218"/>
      <c r="I500" s="1218"/>
      <c r="J500" s="1218"/>
      <c r="K500" s="1218"/>
      <c r="L500" s="1218"/>
      <c r="M500" s="1218"/>
      <c r="N500" s="1218"/>
      <c r="O500" s="1218"/>
      <c r="P500" s="1218"/>
      <c r="Q500" s="1218"/>
      <c r="R500" s="1218"/>
      <c r="S500" s="1218"/>
      <c r="T500" s="1218"/>
      <c r="U500" s="1218"/>
      <c r="V500" s="1218"/>
      <c r="W500" s="1218"/>
      <c r="X500" s="1218"/>
      <c r="Y500" s="1218"/>
    </row>
    <row r="501" spans="2:25" ht="15.75" hidden="1" customHeight="1">
      <c r="B501" s="1218"/>
      <c r="C501" s="1218"/>
      <c r="D501" s="1218"/>
      <c r="E501" s="1218"/>
      <c r="F501" s="1218"/>
      <c r="G501" s="1218"/>
      <c r="H501" s="1218"/>
      <c r="I501" s="1218"/>
      <c r="J501" s="1218"/>
      <c r="K501" s="1218"/>
      <c r="L501" s="1218"/>
      <c r="M501" s="1218"/>
      <c r="N501" s="1218"/>
      <c r="O501" s="1218"/>
      <c r="P501" s="1218"/>
      <c r="Q501" s="1218"/>
      <c r="R501" s="1218"/>
      <c r="S501" s="1218"/>
      <c r="T501" s="1218"/>
      <c r="U501" s="1218"/>
      <c r="V501" s="1218"/>
      <c r="W501" s="1218"/>
      <c r="X501" s="1218"/>
      <c r="Y501" s="1218"/>
    </row>
    <row r="502" spans="2:25" ht="15.75" hidden="1" customHeight="1">
      <c r="B502" s="1218"/>
      <c r="C502" s="1218"/>
      <c r="D502" s="1218"/>
      <c r="E502" s="1218"/>
      <c r="F502" s="1218"/>
      <c r="G502" s="1218"/>
      <c r="H502" s="1218"/>
      <c r="I502" s="1218"/>
      <c r="J502" s="1218"/>
      <c r="K502" s="1218"/>
      <c r="L502" s="1218"/>
      <c r="M502" s="1218"/>
      <c r="N502" s="1218"/>
      <c r="O502" s="1218"/>
      <c r="P502" s="1218"/>
      <c r="Q502" s="1218"/>
      <c r="R502" s="1218"/>
      <c r="S502" s="1218"/>
      <c r="T502" s="1218"/>
      <c r="U502" s="1218"/>
      <c r="V502" s="1218"/>
      <c r="W502" s="1218"/>
      <c r="X502" s="1218"/>
      <c r="Y502" s="1218"/>
    </row>
    <row r="503" spans="2:25" ht="15.75" hidden="1" customHeight="1">
      <c r="B503" s="1218"/>
      <c r="C503" s="1218"/>
      <c r="D503" s="1218"/>
      <c r="E503" s="1218"/>
      <c r="F503" s="1218"/>
      <c r="G503" s="1218"/>
      <c r="H503" s="1218"/>
      <c r="I503" s="1218"/>
      <c r="J503" s="1218"/>
      <c r="K503" s="1218"/>
      <c r="L503" s="1218"/>
      <c r="M503" s="1218"/>
      <c r="N503" s="1218"/>
      <c r="O503" s="1218"/>
      <c r="P503" s="1218"/>
      <c r="Q503" s="1218"/>
      <c r="R503" s="1218"/>
      <c r="S503" s="1218"/>
      <c r="T503" s="1218"/>
      <c r="U503" s="1218"/>
      <c r="V503" s="1218"/>
      <c r="W503" s="1218"/>
      <c r="X503" s="1218"/>
      <c r="Y503" s="1218"/>
    </row>
    <row r="504" spans="2:25" ht="15.75" hidden="1" customHeight="1">
      <c r="B504" s="1218"/>
      <c r="C504" s="1218"/>
      <c r="D504" s="1218"/>
      <c r="E504" s="1218"/>
      <c r="F504" s="1218"/>
      <c r="G504" s="1218"/>
      <c r="H504" s="1218"/>
      <c r="I504" s="1218"/>
      <c r="J504" s="1218"/>
      <c r="K504" s="1218"/>
      <c r="L504" s="1218"/>
      <c r="M504" s="1218"/>
      <c r="N504" s="1218"/>
      <c r="O504" s="1218"/>
      <c r="P504" s="1218"/>
      <c r="Q504" s="1218"/>
      <c r="R504" s="1218"/>
      <c r="S504" s="1218"/>
      <c r="T504" s="1218"/>
      <c r="U504" s="1218"/>
      <c r="V504" s="1218"/>
      <c r="W504" s="1218"/>
      <c r="X504" s="1218"/>
      <c r="Y504" s="1218"/>
    </row>
    <row r="505" spans="2:25" ht="15.75" hidden="1" customHeight="1">
      <c r="B505" s="1218"/>
      <c r="C505" s="1218"/>
      <c r="D505" s="1218"/>
      <c r="E505" s="1218"/>
      <c r="F505" s="1218"/>
      <c r="G505" s="1218"/>
      <c r="H505" s="1218"/>
      <c r="I505" s="1218"/>
      <c r="J505" s="1218"/>
      <c r="K505" s="1218"/>
      <c r="L505" s="1218"/>
      <c r="M505" s="1218"/>
      <c r="N505" s="1218"/>
      <c r="O505" s="1218"/>
      <c r="P505" s="1218"/>
      <c r="Q505" s="1218"/>
      <c r="R505" s="1218"/>
      <c r="S505" s="1218"/>
      <c r="T505" s="1218"/>
      <c r="U505" s="1218"/>
      <c r="V505" s="1218"/>
      <c r="W505" s="1218"/>
      <c r="X505" s="1218"/>
      <c r="Y505" s="1218"/>
    </row>
    <row r="506" spans="2:25" ht="15.75" hidden="1" customHeight="1">
      <c r="B506" s="1218"/>
      <c r="C506" s="1218"/>
      <c r="D506" s="1218"/>
      <c r="E506" s="1218"/>
      <c r="F506" s="1218"/>
      <c r="G506" s="1218"/>
      <c r="H506" s="1218"/>
      <c r="I506" s="1218"/>
      <c r="J506" s="1218"/>
      <c r="K506" s="1218"/>
      <c r="L506" s="1218"/>
      <c r="M506" s="1218"/>
      <c r="N506" s="1218"/>
      <c r="O506" s="1218"/>
      <c r="P506" s="1218"/>
      <c r="Q506" s="1218"/>
      <c r="R506" s="1218"/>
      <c r="S506" s="1218"/>
      <c r="T506" s="1218"/>
      <c r="U506" s="1218"/>
      <c r="V506" s="1218"/>
      <c r="W506" s="1218"/>
      <c r="X506" s="1218"/>
      <c r="Y506" s="1218"/>
    </row>
    <row r="507" spans="2:25" ht="15.75" hidden="1" customHeight="1">
      <c r="B507" s="1218"/>
      <c r="C507" s="1218"/>
      <c r="D507" s="1218"/>
      <c r="E507" s="1218"/>
      <c r="F507" s="1218"/>
      <c r="G507" s="1218"/>
      <c r="H507" s="1218"/>
      <c r="I507" s="1218"/>
      <c r="J507" s="1218"/>
      <c r="K507" s="1218"/>
      <c r="L507" s="1218"/>
      <c r="M507" s="1218"/>
      <c r="N507" s="1218"/>
      <c r="O507" s="1218"/>
      <c r="P507" s="1218"/>
      <c r="Q507" s="1218"/>
      <c r="R507" s="1218"/>
      <c r="S507" s="1218"/>
      <c r="T507" s="1218"/>
      <c r="U507" s="1218"/>
      <c r="V507" s="1218"/>
      <c r="W507" s="1218"/>
      <c r="X507" s="1218"/>
      <c r="Y507" s="1218"/>
    </row>
    <row r="508" spans="2:25" ht="15.75" hidden="1" customHeight="1">
      <c r="B508" s="1218"/>
      <c r="C508" s="1218"/>
      <c r="D508" s="1218"/>
      <c r="E508" s="1218"/>
      <c r="F508" s="1218"/>
      <c r="G508" s="1218"/>
      <c r="H508" s="1218"/>
      <c r="I508" s="1218"/>
      <c r="J508" s="1218"/>
      <c r="K508" s="1218"/>
      <c r="L508" s="1218"/>
      <c r="M508" s="1218"/>
      <c r="N508" s="1218"/>
      <c r="O508" s="1218"/>
      <c r="P508" s="1218"/>
      <c r="Q508" s="1218"/>
      <c r="R508" s="1218"/>
      <c r="S508" s="1218"/>
      <c r="T508" s="1218"/>
      <c r="U508" s="1218"/>
      <c r="V508" s="1218"/>
      <c r="W508" s="1218"/>
      <c r="X508" s="1218"/>
      <c r="Y508" s="1218"/>
    </row>
    <row r="509" spans="2:25" ht="15.75" hidden="1" customHeight="1">
      <c r="B509" s="1218"/>
      <c r="C509" s="1218"/>
      <c r="D509" s="1218"/>
      <c r="E509" s="1218"/>
      <c r="F509" s="1218"/>
      <c r="G509" s="1218"/>
      <c r="H509" s="1218"/>
      <c r="I509" s="1218"/>
      <c r="J509" s="1218"/>
      <c r="K509" s="1218"/>
      <c r="L509" s="1218"/>
      <c r="M509" s="1218"/>
      <c r="N509" s="1218"/>
      <c r="O509" s="1218"/>
      <c r="P509" s="1218"/>
      <c r="Q509" s="1218"/>
      <c r="R509" s="1218"/>
      <c r="S509" s="1218"/>
      <c r="T509" s="1218"/>
      <c r="U509" s="1218"/>
      <c r="V509" s="1218"/>
      <c r="W509" s="1218"/>
      <c r="X509" s="1218"/>
      <c r="Y509" s="1218"/>
    </row>
    <row r="510" spans="2:25" ht="15.75" hidden="1" customHeight="1">
      <c r="B510" s="1218"/>
      <c r="C510" s="1218"/>
      <c r="D510" s="1218"/>
      <c r="E510" s="1218"/>
      <c r="F510" s="1218"/>
      <c r="G510" s="1218"/>
      <c r="H510" s="1218"/>
      <c r="I510" s="1218"/>
      <c r="J510" s="1218"/>
      <c r="K510" s="1218"/>
      <c r="L510" s="1218"/>
      <c r="M510" s="1218"/>
      <c r="N510" s="1218"/>
      <c r="O510" s="1218"/>
      <c r="P510" s="1218"/>
      <c r="Q510" s="1218"/>
      <c r="R510" s="1218"/>
      <c r="S510" s="1218"/>
      <c r="T510" s="1218"/>
      <c r="U510" s="1218"/>
      <c r="V510" s="1218"/>
      <c r="W510" s="1218"/>
      <c r="X510" s="1218"/>
      <c r="Y510" s="1218"/>
    </row>
    <row r="511" spans="2:25" ht="15.75" hidden="1" customHeight="1">
      <c r="B511" s="1218"/>
      <c r="C511" s="1218"/>
      <c r="D511" s="1218"/>
      <c r="E511" s="1218"/>
      <c r="F511" s="1218"/>
      <c r="G511" s="1218"/>
      <c r="H511" s="1218"/>
      <c r="I511" s="1218"/>
      <c r="J511" s="1218"/>
      <c r="K511" s="1218"/>
      <c r="L511" s="1218"/>
      <c r="M511" s="1218"/>
      <c r="N511" s="1218"/>
      <c r="O511" s="1218"/>
      <c r="P511" s="1218"/>
      <c r="Q511" s="1218"/>
      <c r="R511" s="1218"/>
      <c r="S511" s="1218"/>
      <c r="T511" s="1218"/>
      <c r="U511" s="1218"/>
      <c r="V511" s="1218"/>
      <c r="W511" s="1218"/>
      <c r="X511" s="1218"/>
      <c r="Y511" s="1218"/>
    </row>
    <row r="512" spans="2:25" ht="15.75" hidden="1" customHeight="1">
      <c r="B512" s="1218"/>
      <c r="C512" s="1218"/>
      <c r="D512" s="1218"/>
      <c r="E512" s="1218"/>
      <c r="F512" s="1218"/>
      <c r="G512" s="1218"/>
      <c r="H512" s="1218"/>
      <c r="I512" s="1218"/>
      <c r="J512" s="1218"/>
      <c r="K512" s="1218"/>
      <c r="L512" s="1218"/>
      <c r="M512" s="1218"/>
      <c r="N512" s="1218"/>
      <c r="O512" s="1218"/>
      <c r="P512" s="1218"/>
      <c r="Q512" s="1218"/>
      <c r="R512" s="1218"/>
      <c r="S512" s="1218"/>
      <c r="T512" s="1218"/>
      <c r="U512" s="1218"/>
      <c r="V512" s="1218"/>
      <c r="W512" s="1218"/>
      <c r="X512" s="1218"/>
      <c r="Y512" s="1218"/>
    </row>
    <row r="513" spans="2:25" ht="15.75" hidden="1" customHeight="1">
      <c r="B513" s="1218"/>
      <c r="C513" s="1218"/>
      <c r="D513" s="1218"/>
      <c r="E513" s="1218"/>
      <c r="F513" s="1218"/>
      <c r="G513" s="1218"/>
      <c r="H513" s="1218"/>
      <c r="I513" s="1218"/>
      <c r="J513" s="1218"/>
      <c r="K513" s="1218"/>
      <c r="L513" s="1218"/>
      <c r="M513" s="1218"/>
      <c r="N513" s="1218"/>
      <c r="O513" s="1218"/>
      <c r="P513" s="1218"/>
      <c r="Q513" s="1218"/>
      <c r="R513" s="1218"/>
      <c r="S513" s="1218"/>
      <c r="T513" s="1218"/>
      <c r="U513" s="1218"/>
      <c r="V513" s="1218"/>
      <c r="W513" s="1218"/>
      <c r="X513" s="1218"/>
      <c r="Y513" s="1218"/>
    </row>
    <row r="514" spans="2:25" ht="15.75" hidden="1" customHeight="1">
      <c r="B514" s="1218"/>
      <c r="C514" s="1218"/>
      <c r="D514" s="1218"/>
      <c r="E514" s="1218"/>
      <c r="F514" s="1218"/>
      <c r="G514" s="1218"/>
      <c r="H514" s="1218"/>
      <c r="I514" s="1218"/>
      <c r="J514" s="1218"/>
      <c r="K514" s="1218"/>
      <c r="L514" s="1218"/>
      <c r="M514" s="1218"/>
      <c r="N514" s="1218"/>
      <c r="O514" s="1218"/>
      <c r="P514" s="1218"/>
      <c r="Q514" s="1218"/>
      <c r="R514" s="1218"/>
      <c r="S514" s="1218"/>
      <c r="T514" s="1218"/>
      <c r="U514" s="1218"/>
      <c r="V514" s="1218"/>
      <c r="W514" s="1218"/>
      <c r="X514" s="1218"/>
      <c r="Y514" s="1218"/>
    </row>
    <row r="515" spans="2:25" ht="15.75" hidden="1" customHeight="1">
      <c r="B515" s="1218"/>
      <c r="C515" s="1218"/>
      <c r="D515" s="1218"/>
      <c r="E515" s="1218"/>
      <c r="F515" s="1218"/>
      <c r="G515" s="1218"/>
      <c r="H515" s="1218"/>
      <c r="I515" s="1218"/>
      <c r="J515" s="1218"/>
      <c r="K515" s="1218"/>
      <c r="L515" s="1218"/>
      <c r="M515" s="1218"/>
      <c r="N515" s="1218"/>
      <c r="O515" s="1218"/>
      <c r="P515" s="1218"/>
      <c r="Q515" s="1218"/>
      <c r="R515" s="1218"/>
      <c r="S515" s="1218"/>
      <c r="T515" s="1218"/>
      <c r="U515" s="1218"/>
      <c r="V515" s="1218"/>
      <c r="W515" s="1218"/>
      <c r="X515" s="1218"/>
      <c r="Y515" s="1218"/>
    </row>
    <row r="516" spans="2:25" ht="15.75" hidden="1" customHeight="1">
      <c r="B516" s="1218"/>
      <c r="C516" s="1218"/>
      <c r="D516" s="1218"/>
      <c r="E516" s="1218"/>
      <c r="F516" s="1218"/>
      <c r="G516" s="1218"/>
      <c r="H516" s="1218"/>
      <c r="I516" s="1218"/>
      <c r="J516" s="1218"/>
      <c r="K516" s="1218"/>
      <c r="L516" s="1218"/>
      <c r="M516" s="1218"/>
      <c r="N516" s="1218"/>
      <c r="O516" s="1218"/>
      <c r="P516" s="1218"/>
      <c r="Q516" s="1218"/>
      <c r="R516" s="1218"/>
      <c r="S516" s="1218"/>
      <c r="T516" s="1218"/>
      <c r="U516" s="1218"/>
      <c r="V516" s="1218"/>
      <c r="W516" s="1218"/>
      <c r="X516" s="1218"/>
      <c r="Y516" s="1218"/>
    </row>
    <row r="517" spans="2:25" ht="15.75" hidden="1" customHeight="1">
      <c r="B517" s="1218"/>
      <c r="C517" s="1218"/>
      <c r="D517" s="1218"/>
      <c r="E517" s="1218"/>
      <c r="F517" s="1218"/>
      <c r="G517" s="1218"/>
      <c r="H517" s="1218"/>
      <c r="I517" s="1218"/>
      <c r="J517" s="1218"/>
      <c r="K517" s="1218"/>
      <c r="L517" s="1218"/>
      <c r="M517" s="1218"/>
      <c r="N517" s="1218"/>
      <c r="O517" s="1218"/>
      <c r="P517" s="1218"/>
      <c r="Q517" s="1218"/>
      <c r="R517" s="1218"/>
      <c r="S517" s="1218"/>
      <c r="T517" s="1218"/>
      <c r="U517" s="1218"/>
      <c r="V517" s="1218"/>
      <c r="W517" s="1218"/>
      <c r="X517" s="1218"/>
      <c r="Y517" s="1218"/>
    </row>
    <row r="518" spans="2:25" ht="15.75" hidden="1" customHeight="1">
      <c r="B518" s="1218"/>
      <c r="C518" s="1218"/>
      <c r="D518" s="1218"/>
      <c r="E518" s="1218"/>
      <c r="F518" s="1218"/>
      <c r="G518" s="1218"/>
      <c r="H518" s="1218"/>
      <c r="I518" s="1218"/>
      <c r="J518" s="1218"/>
      <c r="K518" s="1218"/>
      <c r="L518" s="1218"/>
      <c r="M518" s="1218"/>
      <c r="N518" s="1218"/>
      <c r="O518" s="1218"/>
      <c r="P518" s="1218"/>
      <c r="Q518" s="1218"/>
      <c r="R518" s="1218"/>
      <c r="S518" s="1218"/>
      <c r="T518" s="1218"/>
      <c r="U518" s="1218"/>
      <c r="V518" s="1218"/>
      <c r="W518" s="1218"/>
      <c r="X518" s="1218"/>
      <c r="Y518" s="1218"/>
    </row>
    <row r="519" spans="2:25" ht="15.75" hidden="1" customHeight="1">
      <c r="B519" s="1218"/>
      <c r="C519" s="1218"/>
      <c r="D519" s="1218"/>
      <c r="E519" s="1218"/>
      <c r="F519" s="1218"/>
      <c r="G519" s="1218"/>
      <c r="H519" s="1218"/>
      <c r="I519" s="1218"/>
      <c r="J519" s="1218"/>
      <c r="K519" s="1218"/>
      <c r="L519" s="1218"/>
      <c r="M519" s="1218"/>
      <c r="N519" s="1218"/>
      <c r="O519" s="1218"/>
      <c r="P519" s="1218"/>
      <c r="Q519" s="1218"/>
      <c r="R519" s="1218"/>
      <c r="S519" s="1218"/>
      <c r="T519" s="1218"/>
      <c r="U519" s="1218"/>
      <c r="V519" s="1218"/>
      <c r="W519" s="1218"/>
      <c r="X519" s="1218"/>
      <c r="Y519" s="1218"/>
    </row>
    <row r="520" spans="2:25" ht="15.75" hidden="1" customHeight="1">
      <c r="B520" s="1218"/>
      <c r="C520" s="1218"/>
      <c r="D520" s="1218"/>
      <c r="E520" s="1218"/>
      <c r="F520" s="1218"/>
      <c r="G520" s="1218"/>
      <c r="H520" s="1218"/>
      <c r="I520" s="1218"/>
      <c r="J520" s="1218"/>
      <c r="K520" s="1218"/>
      <c r="L520" s="1218"/>
      <c r="M520" s="1218"/>
      <c r="N520" s="1218"/>
      <c r="O520" s="1218"/>
      <c r="P520" s="1218"/>
      <c r="Q520" s="1218"/>
      <c r="R520" s="1218"/>
      <c r="S520" s="1218"/>
      <c r="T520" s="1218"/>
      <c r="U520" s="1218"/>
      <c r="V520" s="1218"/>
      <c r="W520" s="1218"/>
      <c r="X520" s="1218"/>
      <c r="Y520" s="1218"/>
    </row>
    <row r="521" spans="2:25" ht="15.75" hidden="1" customHeight="1">
      <c r="B521" s="1218"/>
      <c r="C521" s="1218"/>
      <c r="D521" s="1218"/>
      <c r="E521" s="1218"/>
      <c r="F521" s="1218"/>
      <c r="G521" s="1218"/>
      <c r="H521" s="1218"/>
      <c r="I521" s="1218"/>
      <c r="J521" s="1218"/>
      <c r="K521" s="1218"/>
      <c r="L521" s="1218"/>
      <c r="M521" s="1218"/>
      <c r="N521" s="1218"/>
      <c r="O521" s="1218"/>
      <c r="P521" s="1218"/>
      <c r="Q521" s="1218"/>
      <c r="R521" s="1218"/>
      <c r="S521" s="1218"/>
      <c r="T521" s="1218"/>
      <c r="U521" s="1218"/>
      <c r="V521" s="1218"/>
      <c r="W521" s="1218"/>
      <c r="X521" s="1218"/>
      <c r="Y521" s="1218"/>
    </row>
    <row r="522" spans="2:25" ht="15.75" hidden="1" customHeight="1">
      <c r="B522" s="1218"/>
      <c r="C522" s="1218"/>
      <c r="D522" s="1218"/>
      <c r="E522" s="1218"/>
      <c r="F522" s="1218"/>
      <c r="G522" s="1218"/>
      <c r="H522" s="1218"/>
      <c r="I522" s="1218"/>
      <c r="J522" s="1218"/>
      <c r="K522" s="1218"/>
      <c r="L522" s="1218"/>
      <c r="M522" s="1218"/>
      <c r="N522" s="1218"/>
      <c r="O522" s="1218"/>
      <c r="P522" s="1218"/>
      <c r="Q522" s="1218"/>
      <c r="R522" s="1218"/>
      <c r="S522" s="1218"/>
      <c r="T522" s="1218"/>
      <c r="U522" s="1218"/>
      <c r="V522" s="1218"/>
      <c r="W522" s="1218"/>
      <c r="X522" s="1218"/>
      <c r="Y522" s="1218"/>
    </row>
    <row r="523" spans="2:25" ht="15.75" hidden="1" customHeight="1">
      <c r="B523" s="1218"/>
      <c r="C523" s="1218"/>
      <c r="D523" s="1218"/>
      <c r="E523" s="1218"/>
      <c r="F523" s="1218"/>
      <c r="G523" s="1218"/>
      <c r="H523" s="1218"/>
      <c r="I523" s="1218"/>
      <c r="J523" s="1218"/>
      <c r="K523" s="1218"/>
      <c r="L523" s="1218"/>
      <c r="M523" s="1218"/>
      <c r="N523" s="1218"/>
      <c r="O523" s="1218"/>
      <c r="P523" s="1218"/>
      <c r="Q523" s="1218"/>
      <c r="R523" s="1218"/>
      <c r="S523" s="1218"/>
      <c r="T523" s="1218"/>
      <c r="U523" s="1218"/>
      <c r="V523" s="1218"/>
      <c r="W523" s="1218"/>
      <c r="X523" s="1218"/>
      <c r="Y523" s="1218"/>
    </row>
    <row r="524" spans="2:25" ht="15.75" hidden="1" customHeight="1">
      <c r="B524" s="1218"/>
      <c r="C524" s="1218"/>
      <c r="D524" s="1218"/>
      <c r="E524" s="1218"/>
      <c r="F524" s="1218"/>
      <c r="G524" s="1218"/>
      <c r="H524" s="1218"/>
      <c r="I524" s="1218"/>
      <c r="J524" s="1218"/>
      <c r="K524" s="1218"/>
      <c r="L524" s="1218"/>
      <c r="M524" s="1218"/>
      <c r="N524" s="1218"/>
      <c r="O524" s="1218"/>
      <c r="P524" s="1218"/>
      <c r="Q524" s="1218"/>
      <c r="R524" s="1218"/>
      <c r="S524" s="1218"/>
      <c r="T524" s="1218"/>
      <c r="U524" s="1218"/>
      <c r="V524" s="1218"/>
      <c r="W524" s="1218"/>
      <c r="X524" s="1218"/>
      <c r="Y524" s="1218"/>
    </row>
    <row r="525" spans="2:25" ht="15.75" hidden="1" customHeight="1">
      <c r="B525" s="1218"/>
      <c r="C525" s="1218"/>
      <c r="D525" s="1218"/>
      <c r="E525" s="1218"/>
      <c r="F525" s="1218"/>
      <c r="G525" s="1218"/>
      <c r="H525" s="1218"/>
      <c r="I525" s="1218"/>
      <c r="J525" s="1218"/>
      <c r="K525" s="1218"/>
      <c r="L525" s="1218"/>
      <c r="M525" s="1218"/>
      <c r="N525" s="1218"/>
      <c r="O525" s="1218"/>
      <c r="P525" s="1218"/>
      <c r="Q525" s="1218"/>
      <c r="R525" s="1218"/>
      <c r="S525" s="1218"/>
      <c r="T525" s="1218"/>
      <c r="U525" s="1218"/>
      <c r="V525" s="1218"/>
      <c r="W525" s="1218"/>
      <c r="X525" s="1218"/>
      <c r="Y525" s="1218"/>
    </row>
    <row r="526" spans="2:25" ht="15.75" hidden="1" customHeight="1">
      <c r="B526" s="1218"/>
      <c r="C526" s="1218"/>
      <c r="D526" s="1218"/>
      <c r="E526" s="1218"/>
      <c r="F526" s="1218"/>
      <c r="G526" s="1218"/>
      <c r="H526" s="1218"/>
      <c r="I526" s="1218"/>
      <c r="J526" s="1218"/>
      <c r="K526" s="1218"/>
      <c r="L526" s="1218"/>
      <c r="M526" s="1218"/>
      <c r="N526" s="1218"/>
      <c r="O526" s="1218"/>
      <c r="P526" s="1218"/>
      <c r="Q526" s="1218"/>
      <c r="R526" s="1218"/>
      <c r="S526" s="1218"/>
      <c r="T526" s="1218"/>
      <c r="U526" s="1218"/>
      <c r="V526" s="1218"/>
      <c r="W526" s="1218"/>
      <c r="X526" s="1218"/>
      <c r="Y526" s="1218"/>
    </row>
    <row r="527" spans="2:25" ht="15.75" hidden="1" customHeight="1">
      <c r="B527" s="1218"/>
      <c r="C527" s="1218"/>
      <c r="D527" s="1218"/>
      <c r="E527" s="1218"/>
      <c r="F527" s="1218"/>
      <c r="G527" s="1218"/>
      <c r="H527" s="1218"/>
      <c r="I527" s="1218"/>
      <c r="J527" s="1218"/>
      <c r="K527" s="1218"/>
      <c r="L527" s="1218"/>
      <c r="M527" s="1218"/>
      <c r="N527" s="1218"/>
      <c r="O527" s="1218"/>
      <c r="P527" s="1218"/>
      <c r="Q527" s="1218"/>
      <c r="R527" s="1218"/>
      <c r="S527" s="1218"/>
      <c r="T527" s="1218"/>
      <c r="U527" s="1218"/>
      <c r="V527" s="1218"/>
      <c r="W527" s="1218"/>
      <c r="X527" s="1218"/>
      <c r="Y527" s="1218"/>
    </row>
    <row r="528" spans="2:25" ht="15.75" hidden="1" customHeight="1">
      <c r="B528" s="1218"/>
      <c r="C528" s="1218"/>
      <c r="D528" s="1218"/>
      <c r="E528" s="1218"/>
      <c r="F528" s="1218"/>
      <c r="G528" s="1218"/>
      <c r="H528" s="1218"/>
      <c r="I528" s="1218"/>
      <c r="J528" s="1218"/>
      <c r="K528" s="1218"/>
      <c r="L528" s="1218"/>
      <c r="M528" s="1218"/>
      <c r="N528" s="1218"/>
      <c r="O528" s="1218"/>
      <c r="P528" s="1218"/>
      <c r="Q528" s="1218"/>
      <c r="R528" s="1218"/>
      <c r="S528" s="1218"/>
      <c r="T528" s="1218"/>
      <c r="U528" s="1218"/>
      <c r="V528" s="1218"/>
      <c r="W528" s="1218"/>
      <c r="X528" s="1218"/>
      <c r="Y528" s="1218"/>
    </row>
    <row r="529" spans="2:25" ht="15.75" hidden="1" customHeight="1">
      <c r="B529" s="1218"/>
      <c r="C529" s="1218"/>
      <c r="D529" s="1218"/>
      <c r="E529" s="1218"/>
      <c r="F529" s="1218"/>
      <c r="G529" s="1218"/>
      <c r="H529" s="1218"/>
      <c r="I529" s="1218"/>
      <c r="J529" s="1218"/>
      <c r="K529" s="1218"/>
      <c r="L529" s="1218"/>
      <c r="M529" s="1218"/>
      <c r="N529" s="1218"/>
      <c r="O529" s="1218"/>
      <c r="P529" s="1218"/>
      <c r="Q529" s="1218"/>
      <c r="R529" s="1218"/>
      <c r="S529" s="1218"/>
      <c r="T529" s="1218"/>
      <c r="U529" s="1218"/>
      <c r="V529" s="1218"/>
      <c r="W529" s="1218"/>
      <c r="X529" s="1218"/>
      <c r="Y529" s="1218"/>
    </row>
    <row r="530" spans="2:25" ht="15.75" hidden="1" customHeight="1">
      <c r="B530" s="1218"/>
      <c r="C530" s="1218"/>
      <c r="D530" s="1218"/>
      <c r="E530" s="1218"/>
      <c r="F530" s="1218"/>
      <c r="G530" s="1218"/>
      <c r="H530" s="1218"/>
      <c r="I530" s="1218"/>
      <c r="J530" s="1218"/>
      <c r="K530" s="1218"/>
      <c r="L530" s="1218"/>
      <c r="M530" s="1218"/>
      <c r="N530" s="1218"/>
      <c r="O530" s="1218"/>
      <c r="P530" s="1218"/>
      <c r="Q530" s="1218"/>
      <c r="R530" s="1218"/>
      <c r="S530" s="1218"/>
      <c r="T530" s="1218"/>
      <c r="U530" s="1218"/>
      <c r="V530" s="1218"/>
      <c r="W530" s="1218"/>
      <c r="X530" s="1218"/>
      <c r="Y530" s="1218"/>
    </row>
    <row r="531" spans="2:25" ht="15.75" hidden="1" customHeight="1">
      <c r="B531" s="1218"/>
      <c r="C531" s="1218"/>
      <c r="D531" s="1218"/>
      <c r="E531" s="1218"/>
      <c r="F531" s="1218"/>
      <c r="G531" s="1218"/>
      <c r="H531" s="1218"/>
      <c r="I531" s="1218"/>
      <c r="J531" s="1218"/>
      <c r="K531" s="1218"/>
      <c r="L531" s="1218"/>
      <c r="M531" s="1218"/>
      <c r="N531" s="1218"/>
      <c r="O531" s="1218"/>
      <c r="P531" s="1218"/>
      <c r="Q531" s="1218"/>
      <c r="R531" s="1218"/>
      <c r="S531" s="1218"/>
      <c r="T531" s="1218"/>
      <c r="U531" s="1218"/>
      <c r="V531" s="1218"/>
      <c r="W531" s="1218"/>
      <c r="X531" s="1218"/>
      <c r="Y531" s="1218"/>
    </row>
    <row r="532" spans="2:25" ht="15.75" hidden="1" customHeight="1">
      <c r="B532" s="1218"/>
      <c r="C532" s="1218"/>
      <c r="D532" s="1218"/>
      <c r="E532" s="1218"/>
      <c r="F532" s="1218"/>
      <c r="G532" s="1218"/>
      <c r="H532" s="1218"/>
      <c r="I532" s="1218"/>
      <c r="J532" s="1218"/>
      <c r="K532" s="1218"/>
      <c r="L532" s="1218"/>
      <c r="M532" s="1218"/>
      <c r="N532" s="1218"/>
      <c r="O532" s="1218"/>
      <c r="P532" s="1218"/>
      <c r="Q532" s="1218"/>
      <c r="R532" s="1218"/>
      <c r="S532" s="1218"/>
      <c r="T532" s="1218"/>
      <c r="U532" s="1218"/>
      <c r="V532" s="1218"/>
      <c r="W532" s="1218"/>
      <c r="X532" s="1218"/>
      <c r="Y532" s="1218"/>
    </row>
    <row r="533" spans="2:25" ht="15.75" hidden="1" customHeight="1">
      <c r="B533" s="1218"/>
      <c r="C533" s="1218"/>
      <c r="D533" s="1218"/>
      <c r="E533" s="1218"/>
      <c r="F533" s="1218"/>
      <c r="G533" s="1218"/>
      <c r="H533" s="1218"/>
      <c r="I533" s="1218"/>
      <c r="J533" s="1218"/>
      <c r="K533" s="1218"/>
      <c r="L533" s="1218"/>
      <c r="M533" s="1218"/>
      <c r="N533" s="1218"/>
      <c r="O533" s="1218"/>
      <c r="P533" s="1218"/>
      <c r="Q533" s="1218"/>
      <c r="R533" s="1218"/>
      <c r="S533" s="1218"/>
      <c r="T533" s="1218"/>
      <c r="U533" s="1218"/>
      <c r="V533" s="1218"/>
      <c r="W533" s="1218"/>
      <c r="X533" s="1218"/>
      <c r="Y533" s="1218"/>
    </row>
    <row r="534" spans="2:25" ht="15.75" hidden="1" customHeight="1">
      <c r="B534" s="1218"/>
      <c r="C534" s="1218"/>
      <c r="D534" s="1218"/>
      <c r="E534" s="1218"/>
      <c r="F534" s="1218"/>
      <c r="G534" s="1218"/>
      <c r="H534" s="1218"/>
      <c r="I534" s="1218"/>
      <c r="J534" s="1218"/>
      <c r="K534" s="1218"/>
      <c r="L534" s="1218"/>
      <c r="M534" s="1218"/>
      <c r="N534" s="1218"/>
      <c r="O534" s="1218"/>
      <c r="P534" s="1218"/>
      <c r="Q534" s="1218"/>
      <c r="R534" s="1218"/>
      <c r="S534" s="1218"/>
      <c r="T534" s="1218"/>
      <c r="U534" s="1218"/>
      <c r="V534" s="1218"/>
      <c r="W534" s="1218"/>
      <c r="X534" s="1218"/>
      <c r="Y534" s="1218"/>
    </row>
    <row r="535" spans="2:25" ht="15.75" hidden="1" customHeight="1">
      <c r="B535" s="1218"/>
      <c r="C535" s="1218"/>
      <c r="D535" s="1218"/>
      <c r="E535" s="1218"/>
      <c r="F535" s="1218"/>
      <c r="G535" s="1218"/>
      <c r="H535" s="1218"/>
      <c r="I535" s="1218"/>
      <c r="J535" s="1218"/>
      <c r="K535" s="1218"/>
      <c r="L535" s="1218"/>
      <c r="M535" s="1218"/>
      <c r="N535" s="1218"/>
      <c r="O535" s="1218"/>
      <c r="P535" s="1218"/>
      <c r="Q535" s="1218"/>
      <c r="R535" s="1218"/>
      <c r="S535" s="1218"/>
      <c r="T535" s="1218"/>
      <c r="U535" s="1218"/>
      <c r="V535" s="1218"/>
      <c r="W535" s="1218"/>
      <c r="X535" s="1218"/>
      <c r="Y535" s="1218"/>
    </row>
    <row r="536" spans="2:25" ht="15.75" hidden="1" customHeight="1">
      <c r="B536" s="1218"/>
      <c r="C536" s="1218"/>
      <c r="D536" s="1218"/>
      <c r="E536" s="1218"/>
      <c r="F536" s="1218"/>
      <c r="G536" s="1218"/>
      <c r="H536" s="1218"/>
      <c r="I536" s="1218"/>
      <c r="J536" s="1218"/>
      <c r="K536" s="1218"/>
      <c r="L536" s="1218"/>
      <c r="M536" s="1218"/>
      <c r="N536" s="1218"/>
      <c r="O536" s="1218"/>
      <c r="P536" s="1218"/>
      <c r="Q536" s="1218"/>
      <c r="R536" s="1218"/>
      <c r="S536" s="1218"/>
      <c r="T536" s="1218"/>
      <c r="U536" s="1218"/>
      <c r="V536" s="1218"/>
      <c r="W536" s="1218"/>
      <c r="X536" s="1218"/>
      <c r="Y536" s="1218"/>
    </row>
    <row r="537" spans="2:25" ht="15.75" hidden="1" customHeight="1">
      <c r="B537" s="1218"/>
      <c r="C537" s="1218"/>
      <c r="D537" s="1218"/>
      <c r="E537" s="1218"/>
      <c r="F537" s="1218"/>
      <c r="G537" s="1218"/>
      <c r="H537" s="1218"/>
      <c r="I537" s="1218"/>
      <c r="J537" s="1218"/>
      <c r="K537" s="1218"/>
      <c r="L537" s="1218"/>
      <c r="M537" s="1218"/>
      <c r="N537" s="1218"/>
      <c r="O537" s="1218"/>
      <c r="P537" s="1218"/>
      <c r="Q537" s="1218"/>
      <c r="R537" s="1218"/>
      <c r="S537" s="1218"/>
      <c r="T537" s="1218"/>
      <c r="U537" s="1218"/>
      <c r="V537" s="1218"/>
      <c r="W537" s="1218"/>
      <c r="X537" s="1218"/>
      <c r="Y537" s="1218"/>
    </row>
    <row r="538" spans="2:25" ht="15.75" hidden="1" customHeight="1">
      <c r="B538" s="1218"/>
      <c r="C538" s="1218"/>
      <c r="D538" s="1218"/>
      <c r="E538" s="1218"/>
      <c r="F538" s="1218"/>
      <c r="G538" s="1218"/>
      <c r="H538" s="1218"/>
      <c r="I538" s="1218"/>
      <c r="J538" s="1218"/>
      <c r="K538" s="1218"/>
      <c r="L538" s="1218"/>
      <c r="M538" s="1218"/>
      <c r="N538" s="1218"/>
      <c r="O538" s="1218"/>
      <c r="P538" s="1218"/>
      <c r="Q538" s="1218"/>
      <c r="R538" s="1218"/>
      <c r="S538" s="1218"/>
      <c r="T538" s="1218"/>
      <c r="U538" s="1218"/>
      <c r="V538" s="1218"/>
      <c r="W538" s="1218"/>
      <c r="X538" s="1218"/>
      <c r="Y538" s="1218"/>
    </row>
    <row r="539" spans="2:25" ht="15.75" hidden="1" customHeight="1">
      <c r="B539" s="1218"/>
      <c r="C539" s="1218"/>
      <c r="D539" s="1218"/>
      <c r="E539" s="1218"/>
      <c r="F539" s="1218"/>
      <c r="G539" s="1218"/>
      <c r="H539" s="1218"/>
      <c r="I539" s="1218"/>
      <c r="J539" s="1218"/>
      <c r="K539" s="1218"/>
      <c r="L539" s="1218"/>
      <c r="M539" s="1218"/>
      <c r="N539" s="1218"/>
      <c r="O539" s="1218"/>
      <c r="P539" s="1218"/>
      <c r="Q539" s="1218"/>
      <c r="R539" s="1218"/>
      <c r="S539" s="1218"/>
      <c r="T539" s="1218"/>
      <c r="U539" s="1218"/>
      <c r="V539" s="1218"/>
      <c r="W539" s="1218"/>
      <c r="X539" s="1218"/>
      <c r="Y539" s="1218"/>
    </row>
    <row r="540" spans="2:25" ht="15.75" hidden="1" customHeight="1">
      <c r="B540" s="1218"/>
      <c r="C540" s="1218"/>
      <c r="D540" s="1218"/>
      <c r="E540" s="1218"/>
      <c r="F540" s="1218"/>
      <c r="G540" s="1218"/>
      <c r="H540" s="1218"/>
      <c r="I540" s="1218"/>
      <c r="J540" s="1218"/>
      <c r="K540" s="1218"/>
      <c r="L540" s="1218"/>
      <c r="M540" s="1218"/>
      <c r="N540" s="1218"/>
      <c r="O540" s="1218"/>
      <c r="P540" s="1218"/>
      <c r="Q540" s="1218"/>
      <c r="R540" s="1218"/>
      <c r="S540" s="1218"/>
      <c r="T540" s="1218"/>
      <c r="U540" s="1218"/>
      <c r="V540" s="1218"/>
      <c r="W540" s="1218"/>
      <c r="X540" s="1218"/>
      <c r="Y540" s="1218"/>
    </row>
    <row r="541" spans="2:25" ht="15.75" hidden="1" customHeight="1">
      <c r="B541" s="1218"/>
      <c r="C541" s="1218"/>
      <c r="D541" s="1218"/>
      <c r="E541" s="1218"/>
      <c r="F541" s="1218"/>
      <c r="G541" s="1218"/>
      <c r="H541" s="1218"/>
      <c r="I541" s="1218"/>
      <c r="J541" s="1218"/>
      <c r="K541" s="1218"/>
      <c r="L541" s="1218"/>
      <c r="M541" s="1218"/>
      <c r="N541" s="1218"/>
      <c r="O541" s="1218"/>
      <c r="P541" s="1218"/>
      <c r="Q541" s="1218"/>
      <c r="R541" s="1218"/>
      <c r="S541" s="1218"/>
      <c r="T541" s="1218"/>
      <c r="U541" s="1218"/>
      <c r="V541" s="1218"/>
      <c r="W541" s="1218"/>
      <c r="X541" s="1218"/>
      <c r="Y541" s="1218"/>
    </row>
    <row r="542" spans="2:25" ht="15.75" hidden="1" customHeight="1">
      <c r="B542" s="1218"/>
      <c r="C542" s="1218"/>
      <c r="D542" s="1218"/>
      <c r="E542" s="1218"/>
      <c r="F542" s="1218"/>
      <c r="G542" s="1218"/>
      <c r="H542" s="1218"/>
      <c r="I542" s="1218"/>
      <c r="J542" s="1218"/>
      <c r="K542" s="1218"/>
      <c r="L542" s="1218"/>
      <c r="M542" s="1218"/>
      <c r="N542" s="1218"/>
      <c r="O542" s="1218"/>
      <c r="P542" s="1218"/>
      <c r="Q542" s="1218"/>
      <c r="R542" s="1218"/>
      <c r="S542" s="1218"/>
      <c r="T542" s="1218"/>
      <c r="U542" s="1218"/>
      <c r="V542" s="1218"/>
      <c r="W542" s="1218"/>
      <c r="X542" s="1218"/>
      <c r="Y542" s="1218"/>
    </row>
    <row r="543" spans="2:25" ht="15.75" hidden="1" customHeight="1">
      <c r="B543" s="1218"/>
      <c r="C543" s="1218"/>
      <c r="D543" s="1218"/>
      <c r="E543" s="1218"/>
      <c r="F543" s="1218"/>
      <c r="G543" s="1218"/>
      <c r="H543" s="1218"/>
      <c r="I543" s="1218"/>
      <c r="J543" s="1218"/>
      <c r="K543" s="1218"/>
      <c r="L543" s="1218"/>
      <c r="M543" s="1218"/>
      <c r="N543" s="1218"/>
      <c r="O543" s="1218"/>
      <c r="P543" s="1218"/>
      <c r="Q543" s="1218"/>
      <c r="R543" s="1218"/>
      <c r="S543" s="1218"/>
      <c r="T543" s="1218"/>
      <c r="U543" s="1218"/>
      <c r="V543" s="1218"/>
      <c r="W543" s="1218"/>
      <c r="X543" s="1218"/>
      <c r="Y543" s="1218"/>
    </row>
    <row r="544" spans="2:25" ht="15.75" hidden="1" customHeight="1">
      <c r="B544" s="1218"/>
      <c r="C544" s="1218"/>
      <c r="D544" s="1218"/>
      <c r="E544" s="1218"/>
      <c r="F544" s="1218"/>
      <c r="G544" s="1218"/>
      <c r="H544" s="1218"/>
      <c r="I544" s="1218"/>
      <c r="J544" s="1218"/>
      <c r="K544" s="1218"/>
      <c r="L544" s="1218"/>
      <c r="M544" s="1218"/>
      <c r="N544" s="1218"/>
      <c r="O544" s="1218"/>
      <c r="P544" s="1218"/>
      <c r="Q544" s="1218"/>
      <c r="R544" s="1218"/>
      <c r="S544" s="1218"/>
      <c r="T544" s="1218"/>
      <c r="U544" s="1218"/>
      <c r="V544" s="1218"/>
      <c r="W544" s="1218"/>
      <c r="X544" s="1218"/>
      <c r="Y544" s="1218"/>
    </row>
    <row r="545" spans="2:25" ht="15.75" hidden="1" customHeight="1">
      <c r="B545" s="1218"/>
      <c r="C545" s="1218"/>
      <c r="D545" s="1218"/>
      <c r="E545" s="1218"/>
      <c r="F545" s="1218"/>
      <c r="G545" s="1218"/>
      <c r="H545" s="1218"/>
      <c r="I545" s="1218"/>
      <c r="J545" s="1218"/>
      <c r="K545" s="1218"/>
      <c r="L545" s="1218"/>
      <c r="M545" s="1218"/>
      <c r="N545" s="1218"/>
      <c r="O545" s="1218"/>
      <c r="P545" s="1218"/>
      <c r="Q545" s="1218"/>
      <c r="R545" s="1218"/>
      <c r="S545" s="1218"/>
      <c r="T545" s="1218"/>
      <c r="U545" s="1218"/>
      <c r="V545" s="1218"/>
      <c r="W545" s="1218"/>
      <c r="X545" s="1218"/>
      <c r="Y545" s="1218"/>
    </row>
    <row r="546" spans="2:25" ht="15.75" hidden="1" customHeight="1">
      <c r="B546" s="1218"/>
      <c r="C546" s="1218"/>
      <c r="D546" s="1218"/>
      <c r="E546" s="1218"/>
      <c r="F546" s="1218"/>
      <c r="G546" s="1218"/>
      <c r="H546" s="1218"/>
      <c r="I546" s="1218"/>
      <c r="J546" s="1218"/>
      <c r="K546" s="1218"/>
      <c r="L546" s="1218"/>
      <c r="M546" s="1218"/>
      <c r="N546" s="1218"/>
      <c r="O546" s="1218"/>
      <c r="P546" s="1218"/>
      <c r="Q546" s="1218"/>
      <c r="R546" s="1218"/>
      <c r="S546" s="1218"/>
      <c r="T546" s="1218"/>
      <c r="U546" s="1218"/>
      <c r="V546" s="1218"/>
      <c r="W546" s="1218"/>
      <c r="X546" s="1218"/>
      <c r="Y546" s="1218"/>
    </row>
    <row r="547" spans="2:25" ht="15.75" hidden="1" customHeight="1">
      <c r="B547" s="1218"/>
      <c r="C547" s="1218"/>
      <c r="D547" s="1218"/>
      <c r="E547" s="1218"/>
      <c r="F547" s="1218"/>
      <c r="G547" s="1218"/>
      <c r="H547" s="1218"/>
      <c r="I547" s="1218"/>
      <c r="J547" s="1218"/>
      <c r="K547" s="1218"/>
      <c r="L547" s="1218"/>
      <c r="M547" s="1218"/>
      <c r="N547" s="1218"/>
      <c r="O547" s="1218"/>
      <c r="P547" s="1218"/>
      <c r="Q547" s="1218"/>
      <c r="R547" s="1218"/>
      <c r="S547" s="1218"/>
      <c r="T547" s="1218"/>
      <c r="U547" s="1218"/>
      <c r="V547" s="1218"/>
      <c r="W547" s="1218"/>
      <c r="X547" s="1218"/>
      <c r="Y547" s="1218"/>
    </row>
    <row r="548" spans="2:25" ht="15.75" hidden="1" customHeight="1">
      <c r="B548" s="1218"/>
      <c r="C548" s="1218"/>
      <c r="D548" s="1218"/>
      <c r="E548" s="1218"/>
      <c r="F548" s="1218"/>
      <c r="G548" s="1218"/>
      <c r="H548" s="1218"/>
      <c r="I548" s="1218"/>
      <c r="J548" s="1218"/>
      <c r="K548" s="1218"/>
      <c r="L548" s="1218"/>
      <c r="M548" s="1218"/>
      <c r="N548" s="1218"/>
      <c r="O548" s="1218"/>
      <c r="P548" s="1218"/>
      <c r="Q548" s="1218"/>
      <c r="R548" s="1218"/>
      <c r="S548" s="1218"/>
      <c r="T548" s="1218"/>
      <c r="U548" s="1218"/>
      <c r="V548" s="1218"/>
      <c r="W548" s="1218"/>
      <c r="X548" s="1218"/>
      <c r="Y548" s="1218"/>
    </row>
    <row r="549" spans="2:25" ht="15.75" hidden="1" customHeight="1">
      <c r="B549" s="1218"/>
      <c r="C549" s="1218"/>
      <c r="D549" s="1218"/>
      <c r="E549" s="1218"/>
      <c r="F549" s="1218"/>
      <c r="G549" s="1218"/>
      <c r="H549" s="1218"/>
      <c r="I549" s="1218"/>
      <c r="J549" s="1218"/>
      <c r="K549" s="1218"/>
      <c r="L549" s="1218"/>
      <c r="M549" s="1218"/>
      <c r="N549" s="1218"/>
      <c r="O549" s="1218"/>
      <c r="P549" s="1218"/>
      <c r="Q549" s="1218"/>
      <c r="R549" s="1218"/>
      <c r="S549" s="1218"/>
      <c r="T549" s="1218"/>
      <c r="U549" s="1218"/>
      <c r="V549" s="1218"/>
      <c r="W549" s="1218"/>
      <c r="X549" s="1218"/>
      <c r="Y549" s="1218"/>
    </row>
    <row r="550" spans="2:25" ht="15.75" hidden="1" customHeight="1">
      <c r="B550" s="1218"/>
      <c r="C550" s="1218"/>
      <c r="D550" s="1218"/>
      <c r="E550" s="1218"/>
      <c r="F550" s="1218"/>
      <c r="G550" s="1218"/>
      <c r="H550" s="1218"/>
      <c r="I550" s="1218"/>
      <c r="J550" s="1218"/>
      <c r="K550" s="1218"/>
      <c r="L550" s="1218"/>
      <c r="M550" s="1218"/>
      <c r="N550" s="1218"/>
      <c r="O550" s="1218"/>
      <c r="P550" s="1218"/>
      <c r="Q550" s="1218"/>
      <c r="R550" s="1218"/>
      <c r="S550" s="1218"/>
      <c r="T550" s="1218"/>
      <c r="U550" s="1218"/>
      <c r="V550" s="1218"/>
      <c r="W550" s="1218"/>
      <c r="X550" s="1218"/>
      <c r="Y550" s="1218"/>
    </row>
    <row r="551" spans="2:25" ht="15.75" hidden="1" customHeight="1">
      <c r="B551" s="1218"/>
      <c r="C551" s="1218"/>
      <c r="D551" s="1218"/>
      <c r="E551" s="1218"/>
      <c r="F551" s="1218"/>
      <c r="G551" s="1218"/>
      <c r="H551" s="1218"/>
      <c r="I551" s="1218"/>
      <c r="J551" s="1218"/>
      <c r="K551" s="1218"/>
      <c r="L551" s="1218"/>
      <c r="M551" s="1218"/>
      <c r="N551" s="1218"/>
      <c r="O551" s="1218"/>
      <c r="P551" s="1218"/>
      <c r="Q551" s="1218"/>
      <c r="R551" s="1218"/>
      <c r="S551" s="1218"/>
      <c r="T551" s="1218"/>
      <c r="U551" s="1218"/>
      <c r="V551" s="1218"/>
      <c r="W551" s="1218"/>
      <c r="X551" s="1218"/>
      <c r="Y551" s="1218"/>
    </row>
    <row r="552" spans="2:25" ht="15.75" hidden="1" customHeight="1">
      <c r="B552" s="1218"/>
      <c r="C552" s="1218"/>
      <c r="D552" s="1218"/>
      <c r="E552" s="1218"/>
      <c r="F552" s="1218"/>
      <c r="G552" s="1218"/>
      <c r="H552" s="1218"/>
      <c r="I552" s="1218"/>
      <c r="J552" s="1218"/>
      <c r="K552" s="1218"/>
      <c r="L552" s="1218"/>
      <c r="M552" s="1218"/>
      <c r="N552" s="1218"/>
      <c r="O552" s="1218"/>
      <c r="P552" s="1218"/>
      <c r="Q552" s="1218"/>
      <c r="R552" s="1218"/>
      <c r="S552" s="1218"/>
      <c r="T552" s="1218"/>
      <c r="U552" s="1218"/>
      <c r="V552" s="1218"/>
      <c r="W552" s="1218"/>
      <c r="X552" s="1218"/>
      <c r="Y552" s="1218"/>
    </row>
    <row r="553" spans="2:25" ht="15.75" hidden="1" customHeight="1">
      <c r="B553" s="1218"/>
      <c r="C553" s="1218"/>
      <c r="D553" s="1218"/>
      <c r="E553" s="1218"/>
      <c r="F553" s="1218"/>
      <c r="G553" s="1218"/>
      <c r="H553" s="1218"/>
      <c r="I553" s="1218"/>
      <c r="J553" s="1218"/>
      <c r="K553" s="1218"/>
      <c r="L553" s="1218"/>
      <c r="M553" s="1218"/>
      <c r="N553" s="1218"/>
      <c r="O553" s="1218"/>
      <c r="P553" s="1218"/>
      <c r="Q553" s="1218"/>
      <c r="R553" s="1218"/>
      <c r="S553" s="1218"/>
      <c r="T553" s="1218"/>
      <c r="U553" s="1218"/>
      <c r="V553" s="1218"/>
      <c r="W553" s="1218"/>
      <c r="X553" s="1218"/>
      <c r="Y553" s="1218"/>
    </row>
    <row r="554" spans="2:25" ht="15.75" hidden="1" customHeight="1">
      <c r="B554" s="1218"/>
      <c r="C554" s="1218"/>
      <c r="D554" s="1218"/>
      <c r="E554" s="1218"/>
      <c r="F554" s="1218"/>
      <c r="G554" s="1218"/>
      <c r="H554" s="1218"/>
      <c r="I554" s="1218"/>
      <c r="J554" s="1218"/>
      <c r="K554" s="1218"/>
      <c r="L554" s="1218"/>
      <c r="M554" s="1218"/>
      <c r="N554" s="1218"/>
      <c r="O554" s="1218"/>
      <c r="P554" s="1218"/>
      <c r="Q554" s="1218"/>
      <c r="R554" s="1218"/>
      <c r="S554" s="1218"/>
      <c r="T554" s="1218"/>
      <c r="U554" s="1218"/>
      <c r="V554" s="1218"/>
      <c r="W554" s="1218"/>
      <c r="X554" s="1218"/>
      <c r="Y554" s="1218"/>
    </row>
    <row r="555" spans="2:25" ht="15.75" hidden="1" customHeight="1">
      <c r="B555" s="1218"/>
      <c r="C555" s="1218"/>
      <c r="D555" s="1218"/>
      <c r="E555" s="1218"/>
      <c r="F555" s="1218"/>
      <c r="G555" s="1218"/>
      <c r="H555" s="1218"/>
      <c r="I555" s="1218"/>
      <c r="J555" s="1218"/>
      <c r="K555" s="1218"/>
      <c r="L555" s="1218"/>
      <c r="M555" s="1218"/>
      <c r="N555" s="1218"/>
      <c r="O555" s="1218"/>
      <c r="P555" s="1218"/>
      <c r="Q555" s="1218"/>
      <c r="R555" s="1218"/>
      <c r="S555" s="1218"/>
      <c r="T555" s="1218"/>
      <c r="U555" s="1218"/>
      <c r="V555" s="1218"/>
      <c r="W555" s="1218"/>
      <c r="X555" s="1218"/>
      <c r="Y555" s="1218"/>
    </row>
    <row r="556" spans="2:25" ht="15.75" hidden="1" customHeight="1">
      <c r="B556" s="1218"/>
      <c r="C556" s="1218"/>
      <c r="D556" s="1218"/>
      <c r="E556" s="1218"/>
      <c r="F556" s="1218"/>
      <c r="G556" s="1218"/>
      <c r="H556" s="1218"/>
      <c r="I556" s="1218"/>
      <c r="J556" s="1218"/>
      <c r="K556" s="1218"/>
      <c r="L556" s="1218"/>
      <c r="M556" s="1218"/>
      <c r="N556" s="1218"/>
      <c r="O556" s="1218"/>
      <c r="P556" s="1218"/>
      <c r="Q556" s="1218"/>
      <c r="R556" s="1218"/>
      <c r="S556" s="1218"/>
      <c r="T556" s="1218"/>
      <c r="U556" s="1218"/>
      <c r="V556" s="1218"/>
      <c r="W556" s="1218"/>
      <c r="X556" s="1218"/>
      <c r="Y556" s="1218"/>
    </row>
    <row r="557" spans="2:25" ht="15.75" hidden="1" customHeight="1">
      <c r="B557" s="1218"/>
      <c r="C557" s="1218"/>
      <c r="D557" s="1218"/>
      <c r="E557" s="1218"/>
      <c r="F557" s="1218"/>
      <c r="G557" s="1218"/>
      <c r="H557" s="1218"/>
      <c r="I557" s="1218"/>
      <c r="J557" s="1218"/>
      <c r="K557" s="1218"/>
      <c r="L557" s="1218"/>
      <c r="M557" s="1218"/>
      <c r="N557" s="1218"/>
      <c r="O557" s="1218"/>
      <c r="P557" s="1218"/>
      <c r="Q557" s="1218"/>
      <c r="R557" s="1218"/>
      <c r="S557" s="1218"/>
      <c r="T557" s="1218"/>
      <c r="U557" s="1218"/>
      <c r="V557" s="1218"/>
      <c r="W557" s="1218"/>
      <c r="X557" s="1218"/>
      <c r="Y557" s="1218"/>
    </row>
    <row r="558" spans="2:25" ht="15.75" hidden="1" customHeight="1">
      <c r="B558" s="1218"/>
      <c r="C558" s="1218"/>
      <c r="D558" s="1218"/>
      <c r="E558" s="1218"/>
      <c r="F558" s="1218"/>
      <c r="G558" s="1218"/>
      <c r="H558" s="1218"/>
      <c r="I558" s="1218"/>
      <c r="J558" s="1218"/>
      <c r="K558" s="1218"/>
      <c r="L558" s="1218"/>
      <c r="M558" s="1218"/>
      <c r="N558" s="1218"/>
      <c r="O558" s="1218"/>
      <c r="P558" s="1218"/>
      <c r="Q558" s="1218"/>
      <c r="R558" s="1218"/>
      <c r="S558" s="1218"/>
      <c r="T558" s="1218"/>
      <c r="U558" s="1218"/>
      <c r="V558" s="1218"/>
      <c r="W558" s="1218"/>
      <c r="X558" s="1218"/>
      <c r="Y558" s="1218"/>
    </row>
    <row r="559" spans="2:25" ht="15.75" hidden="1" customHeight="1">
      <c r="B559" s="1218"/>
      <c r="C559" s="1218"/>
      <c r="D559" s="1218"/>
      <c r="E559" s="1218"/>
      <c r="F559" s="1218"/>
      <c r="G559" s="1218"/>
      <c r="H559" s="1218"/>
      <c r="I559" s="1218"/>
      <c r="J559" s="1218"/>
      <c r="K559" s="1218"/>
      <c r="L559" s="1218"/>
      <c r="M559" s="1218"/>
      <c r="N559" s="1218"/>
      <c r="O559" s="1218"/>
      <c r="P559" s="1218"/>
      <c r="Q559" s="1218"/>
      <c r="R559" s="1218"/>
      <c r="S559" s="1218"/>
      <c r="T559" s="1218"/>
      <c r="U559" s="1218"/>
      <c r="V559" s="1218"/>
      <c r="W559" s="1218"/>
      <c r="X559" s="1218"/>
      <c r="Y559" s="1218"/>
    </row>
    <row r="560" spans="2:25" ht="15.75" hidden="1" customHeight="1">
      <c r="B560" s="1218"/>
      <c r="C560" s="1218"/>
      <c r="D560" s="1218"/>
      <c r="E560" s="1218"/>
      <c r="F560" s="1218"/>
      <c r="G560" s="1218"/>
      <c r="H560" s="1218"/>
      <c r="I560" s="1218"/>
      <c r="J560" s="1218"/>
      <c r="K560" s="1218"/>
      <c r="L560" s="1218"/>
      <c r="M560" s="1218"/>
      <c r="N560" s="1218"/>
      <c r="O560" s="1218"/>
      <c r="P560" s="1218"/>
      <c r="Q560" s="1218"/>
      <c r="R560" s="1218"/>
      <c r="S560" s="1218"/>
      <c r="T560" s="1218"/>
      <c r="U560" s="1218"/>
      <c r="V560" s="1218"/>
      <c r="W560" s="1218"/>
      <c r="X560" s="1218"/>
      <c r="Y560" s="1218"/>
    </row>
    <row r="561" spans="2:25" ht="15.75" hidden="1" customHeight="1">
      <c r="B561" s="1218"/>
      <c r="C561" s="1218"/>
      <c r="D561" s="1218"/>
      <c r="E561" s="1218"/>
      <c r="F561" s="1218"/>
      <c r="G561" s="1218"/>
      <c r="H561" s="1218"/>
      <c r="I561" s="1218"/>
      <c r="J561" s="1218"/>
      <c r="K561" s="1218"/>
      <c r="L561" s="1218"/>
      <c r="M561" s="1218"/>
      <c r="N561" s="1218"/>
      <c r="O561" s="1218"/>
      <c r="P561" s="1218"/>
      <c r="Q561" s="1218"/>
      <c r="R561" s="1218"/>
      <c r="S561" s="1218"/>
      <c r="T561" s="1218"/>
      <c r="U561" s="1218"/>
      <c r="V561" s="1218"/>
      <c r="W561" s="1218"/>
      <c r="X561" s="1218"/>
      <c r="Y561" s="1218"/>
    </row>
    <row r="562" spans="2:25" ht="15.75" hidden="1" customHeight="1">
      <c r="B562" s="1218"/>
      <c r="C562" s="1218"/>
      <c r="D562" s="1218"/>
      <c r="E562" s="1218"/>
      <c r="F562" s="1218"/>
      <c r="G562" s="1218"/>
      <c r="H562" s="1218"/>
      <c r="I562" s="1218"/>
      <c r="J562" s="1218"/>
      <c r="K562" s="1218"/>
      <c r="L562" s="1218"/>
      <c r="M562" s="1218"/>
      <c r="N562" s="1218"/>
      <c r="O562" s="1218"/>
      <c r="P562" s="1218"/>
      <c r="Q562" s="1218"/>
      <c r="R562" s="1218"/>
      <c r="S562" s="1218"/>
      <c r="T562" s="1218"/>
      <c r="U562" s="1218"/>
      <c r="V562" s="1218"/>
      <c r="W562" s="1218"/>
      <c r="X562" s="1218"/>
      <c r="Y562" s="1218"/>
    </row>
    <row r="563" spans="2:25" ht="15.75" hidden="1" customHeight="1">
      <c r="B563" s="1218"/>
      <c r="C563" s="1218"/>
      <c r="D563" s="1218"/>
      <c r="E563" s="1218"/>
      <c r="F563" s="1218"/>
      <c r="G563" s="1218"/>
      <c r="H563" s="1218"/>
      <c r="I563" s="1218"/>
      <c r="J563" s="1218"/>
      <c r="K563" s="1218"/>
      <c r="L563" s="1218"/>
      <c r="M563" s="1218"/>
      <c r="N563" s="1218"/>
      <c r="O563" s="1218"/>
      <c r="P563" s="1218"/>
      <c r="Q563" s="1218"/>
      <c r="R563" s="1218"/>
      <c r="S563" s="1218"/>
      <c r="T563" s="1218"/>
      <c r="U563" s="1218"/>
      <c r="V563" s="1218"/>
      <c r="W563" s="1218"/>
      <c r="X563" s="1218"/>
      <c r="Y563" s="1218"/>
    </row>
    <row r="564" spans="2:25" ht="15.75" hidden="1" customHeight="1">
      <c r="B564" s="1218"/>
      <c r="C564" s="1218"/>
      <c r="D564" s="1218"/>
      <c r="E564" s="1218"/>
      <c r="F564" s="1218"/>
      <c r="G564" s="1218"/>
      <c r="H564" s="1218"/>
      <c r="I564" s="1218"/>
      <c r="J564" s="1218"/>
      <c r="K564" s="1218"/>
      <c r="L564" s="1218"/>
      <c r="M564" s="1218"/>
      <c r="N564" s="1218"/>
      <c r="O564" s="1218"/>
      <c r="P564" s="1218"/>
      <c r="Q564" s="1218"/>
      <c r="R564" s="1218"/>
      <c r="S564" s="1218"/>
      <c r="T564" s="1218"/>
      <c r="U564" s="1218"/>
      <c r="V564" s="1218"/>
      <c r="W564" s="1218"/>
      <c r="X564" s="1218"/>
      <c r="Y564" s="1218"/>
    </row>
    <row r="565" spans="2:25" ht="15.75" hidden="1" customHeight="1">
      <c r="B565" s="1218"/>
      <c r="C565" s="1218"/>
      <c r="D565" s="1218"/>
      <c r="E565" s="1218"/>
      <c r="F565" s="1218"/>
      <c r="G565" s="1218"/>
      <c r="H565" s="1218"/>
      <c r="I565" s="1218"/>
      <c r="J565" s="1218"/>
      <c r="K565" s="1218"/>
      <c r="L565" s="1218"/>
      <c r="M565" s="1218"/>
      <c r="N565" s="1218"/>
      <c r="O565" s="1218"/>
      <c r="P565" s="1218"/>
      <c r="Q565" s="1218"/>
      <c r="R565" s="1218"/>
      <c r="S565" s="1218"/>
      <c r="T565" s="1218"/>
      <c r="U565" s="1218"/>
      <c r="V565" s="1218"/>
      <c r="W565" s="1218"/>
      <c r="X565" s="1218"/>
      <c r="Y565" s="1218"/>
    </row>
    <row r="566" spans="2:25" ht="15.75" hidden="1" customHeight="1">
      <c r="B566" s="1218"/>
      <c r="C566" s="1218"/>
      <c r="D566" s="1218"/>
      <c r="E566" s="1218"/>
      <c r="F566" s="1218"/>
      <c r="G566" s="1218"/>
      <c r="H566" s="1218"/>
      <c r="I566" s="1218"/>
      <c r="J566" s="1218"/>
      <c r="K566" s="1218"/>
      <c r="L566" s="1218"/>
      <c r="M566" s="1218"/>
      <c r="N566" s="1218"/>
      <c r="O566" s="1218"/>
      <c r="P566" s="1218"/>
      <c r="Q566" s="1218"/>
      <c r="R566" s="1218"/>
      <c r="S566" s="1218"/>
      <c r="T566" s="1218"/>
      <c r="U566" s="1218"/>
      <c r="V566" s="1218"/>
      <c r="W566" s="1218"/>
      <c r="X566" s="1218"/>
      <c r="Y566" s="1218"/>
    </row>
    <row r="567" spans="2:25" ht="15.75" hidden="1" customHeight="1">
      <c r="B567" s="1218"/>
      <c r="C567" s="1218"/>
      <c r="D567" s="1218"/>
      <c r="E567" s="1218"/>
      <c r="F567" s="1218"/>
      <c r="G567" s="1218"/>
      <c r="H567" s="1218"/>
      <c r="I567" s="1218"/>
      <c r="J567" s="1218"/>
      <c r="K567" s="1218"/>
      <c r="L567" s="1218"/>
      <c r="M567" s="1218"/>
      <c r="N567" s="1218"/>
      <c r="O567" s="1218"/>
      <c r="P567" s="1218"/>
      <c r="Q567" s="1218"/>
      <c r="R567" s="1218"/>
      <c r="S567" s="1218"/>
      <c r="T567" s="1218"/>
      <c r="U567" s="1218"/>
      <c r="V567" s="1218"/>
      <c r="W567" s="1218"/>
      <c r="X567" s="1218"/>
      <c r="Y567" s="1218"/>
    </row>
    <row r="568" spans="2:25" ht="15.75" hidden="1" customHeight="1">
      <c r="B568" s="1218"/>
      <c r="C568" s="1218"/>
      <c r="D568" s="1218"/>
      <c r="E568" s="1218"/>
      <c r="F568" s="1218"/>
      <c r="G568" s="1218"/>
      <c r="H568" s="1218"/>
      <c r="I568" s="1218"/>
      <c r="J568" s="1218"/>
      <c r="K568" s="1218"/>
      <c r="L568" s="1218"/>
      <c r="M568" s="1218"/>
      <c r="N568" s="1218"/>
      <c r="O568" s="1218"/>
      <c r="P568" s="1218"/>
      <c r="Q568" s="1218"/>
      <c r="R568" s="1218"/>
      <c r="S568" s="1218"/>
      <c r="T568" s="1218"/>
      <c r="U568" s="1218"/>
      <c r="V568" s="1218"/>
      <c r="W568" s="1218"/>
      <c r="X568" s="1218"/>
      <c r="Y568" s="1218"/>
    </row>
    <row r="569" spans="2:25" ht="15.75" hidden="1" customHeight="1">
      <c r="B569" s="1218"/>
      <c r="C569" s="1218"/>
      <c r="D569" s="1218"/>
      <c r="E569" s="1218"/>
      <c r="F569" s="1218"/>
      <c r="G569" s="1218"/>
      <c r="H569" s="1218"/>
      <c r="I569" s="1218"/>
      <c r="J569" s="1218"/>
      <c r="K569" s="1218"/>
      <c r="L569" s="1218"/>
      <c r="M569" s="1218"/>
      <c r="N569" s="1218"/>
      <c r="O569" s="1218"/>
      <c r="P569" s="1218"/>
      <c r="Q569" s="1218"/>
      <c r="R569" s="1218"/>
      <c r="S569" s="1218"/>
      <c r="T569" s="1218"/>
      <c r="U569" s="1218"/>
      <c r="V569" s="1218"/>
      <c r="W569" s="1218"/>
      <c r="X569" s="1218"/>
      <c r="Y569" s="1218"/>
    </row>
    <row r="570" spans="2:25" ht="15.75" hidden="1" customHeight="1">
      <c r="B570" s="1218"/>
      <c r="C570" s="1218"/>
      <c r="D570" s="1218"/>
      <c r="E570" s="1218"/>
      <c r="F570" s="1218"/>
      <c r="G570" s="1218"/>
      <c r="H570" s="1218"/>
      <c r="I570" s="1218"/>
      <c r="J570" s="1218"/>
      <c r="K570" s="1218"/>
      <c r="L570" s="1218"/>
      <c r="M570" s="1218"/>
      <c r="N570" s="1218"/>
      <c r="O570" s="1218"/>
      <c r="P570" s="1218"/>
      <c r="Q570" s="1218"/>
      <c r="R570" s="1218"/>
      <c r="S570" s="1218"/>
      <c r="T570" s="1218"/>
      <c r="U570" s="1218"/>
      <c r="V570" s="1218"/>
      <c r="W570" s="1218"/>
      <c r="X570" s="1218"/>
      <c r="Y570" s="1218"/>
    </row>
    <row r="571" spans="2:25" ht="15.75" hidden="1" customHeight="1">
      <c r="B571" s="1218"/>
      <c r="C571" s="1218"/>
      <c r="D571" s="1218"/>
      <c r="E571" s="1218"/>
      <c r="F571" s="1218"/>
      <c r="G571" s="1218"/>
      <c r="H571" s="1218"/>
      <c r="I571" s="1218"/>
      <c r="J571" s="1218"/>
      <c r="K571" s="1218"/>
      <c r="L571" s="1218"/>
      <c r="M571" s="1218"/>
      <c r="N571" s="1218"/>
      <c r="O571" s="1218"/>
      <c r="P571" s="1218"/>
      <c r="Q571" s="1218"/>
      <c r="R571" s="1218"/>
      <c r="S571" s="1218"/>
      <c r="T571" s="1218"/>
      <c r="U571" s="1218"/>
      <c r="V571" s="1218"/>
      <c r="W571" s="1218"/>
      <c r="X571" s="1218"/>
      <c r="Y571" s="1218"/>
    </row>
    <row r="572" spans="2:25" ht="15.75" hidden="1" customHeight="1">
      <c r="B572" s="1218"/>
      <c r="C572" s="1218"/>
      <c r="D572" s="1218"/>
      <c r="E572" s="1218"/>
      <c r="F572" s="1218"/>
      <c r="G572" s="1218"/>
      <c r="H572" s="1218"/>
      <c r="I572" s="1218"/>
      <c r="J572" s="1218"/>
      <c r="K572" s="1218"/>
      <c r="L572" s="1218"/>
      <c r="M572" s="1218"/>
      <c r="N572" s="1218"/>
      <c r="O572" s="1218"/>
      <c r="P572" s="1218"/>
      <c r="Q572" s="1218"/>
      <c r="R572" s="1218"/>
      <c r="S572" s="1218"/>
      <c r="T572" s="1218"/>
      <c r="U572" s="1218"/>
      <c r="V572" s="1218"/>
      <c r="W572" s="1218"/>
      <c r="X572" s="1218"/>
      <c r="Y572" s="1218"/>
    </row>
    <row r="573" spans="2:25" ht="15.75" hidden="1" customHeight="1">
      <c r="B573" s="1218"/>
      <c r="C573" s="1218"/>
      <c r="D573" s="1218"/>
      <c r="E573" s="1218"/>
      <c r="F573" s="1218"/>
      <c r="G573" s="1218"/>
      <c r="H573" s="1218"/>
      <c r="I573" s="1218"/>
      <c r="J573" s="1218"/>
      <c r="K573" s="1218"/>
      <c r="L573" s="1218"/>
      <c r="M573" s="1218"/>
      <c r="N573" s="1218"/>
      <c r="O573" s="1218"/>
      <c r="P573" s="1218"/>
      <c r="Q573" s="1218"/>
      <c r="R573" s="1218"/>
      <c r="S573" s="1218"/>
      <c r="T573" s="1218"/>
      <c r="U573" s="1218"/>
      <c r="V573" s="1218"/>
      <c r="W573" s="1218"/>
      <c r="X573" s="1218"/>
      <c r="Y573" s="1218"/>
    </row>
    <row r="574" spans="2:25" ht="15.75" hidden="1" customHeight="1">
      <c r="B574" s="1218"/>
      <c r="C574" s="1218"/>
      <c r="D574" s="1218"/>
      <c r="E574" s="1218"/>
      <c r="F574" s="1218"/>
      <c r="G574" s="1218"/>
      <c r="H574" s="1218"/>
      <c r="I574" s="1218"/>
      <c r="J574" s="1218"/>
      <c r="K574" s="1218"/>
      <c r="L574" s="1218"/>
      <c r="M574" s="1218"/>
      <c r="N574" s="1218"/>
      <c r="O574" s="1218"/>
      <c r="P574" s="1218"/>
      <c r="Q574" s="1218"/>
      <c r="R574" s="1218"/>
      <c r="S574" s="1218"/>
      <c r="T574" s="1218"/>
      <c r="U574" s="1218"/>
      <c r="V574" s="1218"/>
      <c r="W574" s="1218"/>
      <c r="X574" s="1218"/>
      <c r="Y574" s="1218"/>
    </row>
    <row r="575" spans="2:25" ht="15.75" hidden="1" customHeight="1">
      <c r="B575" s="1218"/>
      <c r="C575" s="1218"/>
      <c r="D575" s="1218"/>
      <c r="E575" s="1218"/>
      <c r="F575" s="1218"/>
      <c r="G575" s="1218"/>
      <c r="H575" s="1218"/>
      <c r="I575" s="1218"/>
      <c r="J575" s="1218"/>
      <c r="K575" s="1218"/>
      <c r="L575" s="1218"/>
      <c r="M575" s="1218"/>
      <c r="N575" s="1218"/>
      <c r="O575" s="1218"/>
      <c r="P575" s="1218"/>
      <c r="Q575" s="1218"/>
      <c r="R575" s="1218"/>
      <c r="S575" s="1218"/>
      <c r="T575" s="1218"/>
      <c r="U575" s="1218"/>
      <c r="V575" s="1218"/>
      <c r="W575" s="1218"/>
      <c r="X575" s="1218"/>
      <c r="Y575" s="1218"/>
    </row>
    <row r="576" spans="2:25" ht="15.75" hidden="1" customHeight="1">
      <c r="B576" s="1218"/>
      <c r="C576" s="1218"/>
      <c r="D576" s="1218"/>
      <c r="E576" s="1218"/>
      <c r="F576" s="1218"/>
      <c r="G576" s="1218"/>
      <c r="H576" s="1218"/>
      <c r="I576" s="1218"/>
      <c r="J576" s="1218"/>
      <c r="K576" s="1218"/>
      <c r="L576" s="1218"/>
      <c r="M576" s="1218"/>
      <c r="N576" s="1218"/>
      <c r="O576" s="1218"/>
      <c r="P576" s="1218"/>
      <c r="Q576" s="1218"/>
      <c r="R576" s="1218"/>
      <c r="S576" s="1218"/>
      <c r="T576" s="1218"/>
      <c r="U576" s="1218"/>
      <c r="V576" s="1218"/>
      <c r="W576" s="1218"/>
      <c r="X576" s="1218"/>
      <c r="Y576" s="1218"/>
    </row>
    <row r="577" spans="2:25" ht="15.75" hidden="1" customHeight="1">
      <c r="B577" s="1218"/>
      <c r="C577" s="1218"/>
      <c r="D577" s="1218"/>
      <c r="E577" s="1218"/>
      <c r="F577" s="1218"/>
      <c r="G577" s="1218"/>
      <c r="H577" s="1218"/>
      <c r="I577" s="1218"/>
      <c r="J577" s="1218"/>
      <c r="K577" s="1218"/>
      <c r="L577" s="1218"/>
      <c r="M577" s="1218"/>
      <c r="N577" s="1218"/>
      <c r="O577" s="1218"/>
      <c r="P577" s="1218"/>
      <c r="Q577" s="1218"/>
      <c r="R577" s="1218"/>
      <c r="S577" s="1218"/>
      <c r="T577" s="1218"/>
      <c r="U577" s="1218"/>
      <c r="V577" s="1218"/>
      <c r="W577" s="1218"/>
      <c r="X577" s="1218"/>
      <c r="Y577" s="1218"/>
    </row>
    <row r="578" spans="2:25" ht="15.75" hidden="1" customHeight="1">
      <c r="B578" s="1218"/>
      <c r="C578" s="1218"/>
      <c r="D578" s="1218"/>
      <c r="E578" s="1218"/>
      <c r="F578" s="1218"/>
      <c r="G578" s="1218"/>
      <c r="H578" s="1218"/>
      <c r="I578" s="1218"/>
      <c r="J578" s="1218"/>
      <c r="K578" s="1218"/>
      <c r="L578" s="1218"/>
      <c r="M578" s="1218"/>
      <c r="N578" s="1218"/>
      <c r="O578" s="1218"/>
      <c r="P578" s="1218"/>
      <c r="Q578" s="1218"/>
      <c r="R578" s="1218"/>
      <c r="S578" s="1218"/>
      <c r="T578" s="1218"/>
      <c r="U578" s="1218"/>
      <c r="V578" s="1218"/>
      <c r="W578" s="1218"/>
      <c r="X578" s="1218"/>
      <c r="Y578" s="1218"/>
    </row>
    <row r="579" spans="2:25" ht="15.75" hidden="1" customHeight="1">
      <c r="B579" s="1218"/>
      <c r="C579" s="1218"/>
      <c r="D579" s="1218"/>
      <c r="E579" s="1218"/>
      <c r="F579" s="1218"/>
      <c r="G579" s="1218"/>
      <c r="H579" s="1218"/>
      <c r="I579" s="1218"/>
      <c r="J579" s="1218"/>
      <c r="K579" s="1218"/>
      <c r="L579" s="1218"/>
      <c r="M579" s="1218"/>
      <c r="N579" s="1218"/>
      <c r="O579" s="1218"/>
      <c r="P579" s="1218"/>
      <c r="Q579" s="1218"/>
      <c r="R579" s="1218"/>
      <c r="S579" s="1218"/>
      <c r="T579" s="1218"/>
      <c r="U579" s="1218"/>
      <c r="V579" s="1218"/>
      <c r="W579" s="1218"/>
      <c r="X579" s="1218"/>
      <c r="Y579" s="1218"/>
    </row>
    <row r="580" spans="2:25" ht="15.75" hidden="1" customHeight="1">
      <c r="B580" s="1218"/>
      <c r="C580" s="1218"/>
      <c r="D580" s="1218"/>
      <c r="E580" s="1218"/>
      <c r="F580" s="1218"/>
      <c r="G580" s="1218"/>
      <c r="H580" s="1218"/>
      <c r="I580" s="1218"/>
      <c r="J580" s="1218"/>
      <c r="K580" s="1218"/>
      <c r="L580" s="1218"/>
      <c r="M580" s="1218"/>
      <c r="N580" s="1218"/>
      <c r="O580" s="1218"/>
      <c r="P580" s="1218"/>
      <c r="Q580" s="1218"/>
      <c r="R580" s="1218"/>
      <c r="S580" s="1218"/>
      <c r="T580" s="1218"/>
      <c r="U580" s="1218"/>
      <c r="V580" s="1218"/>
      <c r="W580" s="1218"/>
      <c r="X580" s="1218"/>
      <c r="Y580" s="1218"/>
    </row>
    <row r="581" spans="2:25" ht="15.75" hidden="1" customHeight="1">
      <c r="B581" s="1218"/>
      <c r="C581" s="1218"/>
      <c r="D581" s="1218"/>
      <c r="E581" s="1218"/>
      <c r="F581" s="1218"/>
      <c r="G581" s="1218"/>
      <c r="H581" s="1218"/>
      <c r="I581" s="1218"/>
      <c r="J581" s="1218"/>
      <c r="K581" s="1218"/>
      <c r="L581" s="1218"/>
      <c r="M581" s="1218"/>
      <c r="N581" s="1218"/>
      <c r="O581" s="1218"/>
      <c r="P581" s="1218"/>
      <c r="Q581" s="1218"/>
      <c r="R581" s="1218"/>
      <c r="S581" s="1218"/>
      <c r="T581" s="1218"/>
      <c r="U581" s="1218"/>
      <c r="V581" s="1218"/>
      <c r="W581" s="1218"/>
      <c r="X581" s="1218"/>
      <c r="Y581" s="1218"/>
    </row>
    <row r="582" spans="2:25" ht="15.75" hidden="1" customHeight="1">
      <c r="B582" s="1218"/>
      <c r="C582" s="1218"/>
      <c r="D582" s="1218"/>
      <c r="E582" s="1218"/>
      <c r="F582" s="1218"/>
      <c r="G582" s="1218"/>
      <c r="H582" s="1218"/>
      <c r="I582" s="1218"/>
      <c r="J582" s="1218"/>
      <c r="K582" s="1218"/>
      <c r="L582" s="1218"/>
      <c r="M582" s="1218"/>
      <c r="N582" s="1218"/>
      <c r="O582" s="1218"/>
      <c r="P582" s="1218"/>
      <c r="Q582" s="1218"/>
      <c r="R582" s="1218"/>
      <c r="S582" s="1218"/>
      <c r="T582" s="1218"/>
      <c r="U582" s="1218"/>
      <c r="V582" s="1218"/>
      <c r="W582" s="1218"/>
      <c r="X582" s="1218"/>
      <c r="Y582" s="1218"/>
    </row>
    <row r="583" spans="2:25" ht="15.75" hidden="1" customHeight="1">
      <c r="B583" s="1218"/>
      <c r="C583" s="1218"/>
      <c r="D583" s="1218"/>
      <c r="E583" s="1218"/>
      <c r="F583" s="1218"/>
      <c r="G583" s="1218"/>
      <c r="H583" s="1218"/>
      <c r="I583" s="1218"/>
      <c r="J583" s="1218"/>
      <c r="K583" s="1218"/>
      <c r="L583" s="1218"/>
      <c r="M583" s="1218"/>
      <c r="N583" s="1218"/>
      <c r="O583" s="1218"/>
      <c r="P583" s="1218"/>
      <c r="Q583" s="1218"/>
      <c r="R583" s="1218"/>
      <c r="S583" s="1218"/>
      <c r="T583" s="1218"/>
      <c r="U583" s="1218"/>
      <c r="V583" s="1218"/>
      <c r="W583" s="1218"/>
      <c r="X583" s="1218"/>
      <c r="Y583" s="1218"/>
    </row>
    <row r="584" spans="2:25" ht="15.75" hidden="1" customHeight="1">
      <c r="B584" s="1218"/>
      <c r="C584" s="1218"/>
      <c r="D584" s="1218"/>
      <c r="E584" s="1218"/>
      <c r="F584" s="1218"/>
      <c r="G584" s="1218"/>
      <c r="H584" s="1218"/>
      <c r="I584" s="1218"/>
      <c r="J584" s="1218"/>
      <c r="K584" s="1218"/>
      <c r="L584" s="1218"/>
      <c r="M584" s="1218"/>
      <c r="N584" s="1218"/>
      <c r="O584" s="1218"/>
      <c r="P584" s="1218"/>
      <c r="Q584" s="1218"/>
      <c r="R584" s="1218"/>
      <c r="S584" s="1218"/>
      <c r="T584" s="1218"/>
      <c r="U584" s="1218"/>
      <c r="V584" s="1218"/>
      <c r="W584" s="1218"/>
      <c r="X584" s="1218"/>
      <c r="Y584" s="1218"/>
    </row>
    <row r="585" spans="2:25" ht="15.75" hidden="1" customHeight="1">
      <c r="B585" s="1218"/>
      <c r="C585" s="1218"/>
      <c r="D585" s="1218"/>
      <c r="E585" s="1218"/>
      <c r="F585" s="1218"/>
      <c r="G585" s="1218"/>
      <c r="H585" s="1218"/>
      <c r="I585" s="1218"/>
      <c r="J585" s="1218"/>
      <c r="K585" s="1218"/>
      <c r="L585" s="1218"/>
      <c r="M585" s="1218"/>
      <c r="N585" s="1218"/>
      <c r="O585" s="1218"/>
      <c r="P585" s="1218"/>
      <c r="Q585" s="1218"/>
      <c r="R585" s="1218"/>
      <c r="S585" s="1218"/>
      <c r="T585" s="1218"/>
      <c r="U585" s="1218"/>
      <c r="V585" s="1218"/>
      <c r="W585" s="1218"/>
      <c r="X585" s="1218"/>
      <c r="Y585" s="1218"/>
    </row>
    <row r="586" spans="2:25" ht="15.75" hidden="1" customHeight="1">
      <c r="B586" s="1218"/>
      <c r="C586" s="1218"/>
      <c r="D586" s="1218"/>
      <c r="E586" s="1218"/>
      <c r="F586" s="1218"/>
      <c r="G586" s="1218"/>
      <c r="H586" s="1218"/>
      <c r="I586" s="1218"/>
      <c r="J586" s="1218"/>
      <c r="K586" s="1218"/>
      <c r="L586" s="1218"/>
      <c r="M586" s="1218"/>
      <c r="N586" s="1218"/>
      <c r="O586" s="1218"/>
      <c r="P586" s="1218"/>
      <c r="Q586" s="1218"/>
      <c r="R586" s="1218"/>
      <c r="S586" s="1218"/>
      <c r="T586" s="1218"/>
      <c r="U586" s="1218"/>
      <c r="V586" s="1218"/>
      <c r="W586" s="1218"/>
      <c r="X586" s="1218"/>
      <c r="Y586" s="1218"/>
    </row>
    <row r="587" spans="2:25" ht="15.75" hidden="1" customHeight="1">
      <c r="B587" s="1218"/>
      <c r="C587" s="1218"/>
      <c r="D587" s="1218"/>
      <c r="E587" s="1218"/>
      <c r="F587" s="1218"/>
      <c r="G587" s="1218"/>
      <c r="H587" s="1218"/>
      <c r="I587" s="1218"/>
      <c r="J587" s="1218"/>
      <c r="K587" s="1218"/>
      <c r="L587" s="1218"/>
      <c r="M587" s="1218"/>
      <c r="N587" s="1218"/>
      <c r="O587" s="1218"/>
      <c r="P587" s="1218"/>
      <c r="Q587" s="1218"/>
      <c r="R587" s="1218"/>
      <c r="S587" s="1218"/>
      <c r="T587" s="1218"/>
      <c r="U587" s="1218"/>
      <c r="V587" s="1218"/>
      <c r="W587" s="1218"/>
      <c r="X587" s="1218"/>
      <c r="Y587" s="1218"/>
    </row>
    <row r="588" spans="2:25" ht="15.75" hidden="1" customHeight="1">
      <c r="B588" s="1218"/>
      <c r="C588" s="1218"/>
      <c r="D588" s="1218"/>
      <c r="E588" s="1218"/>
      <c r="F588" s="1218"/>
      <c r="G588" s="1218"/>
      <c r="H588" s="1218"/>
      <c r="I588" s="1218"/>
      <c r="J588" s="1218"/>
      <c r="K588" s="1218"/>
      <c r="L588" s="1218"/>
      <c r="M588" s="1218"/>
      <c r="N588" s="1218"/>
      <c r="O588" s="1218"/>
      <c r="P588" s="1218"/>
      <c r="Q588" s="1218"/>
      <c r="R588" s="1218"/>
      <c r="S588" s="1218"/>
      <c r="T588" s="1218"/>
      <c r="U588" s="1218"/>
      <c r="V588" s="1218"/>
      <c r="W588" s="1218"/>
      <c r="X588" s="1218"/>
      <c r="Y588" s="1218"/>
    </row>
    <row r="589" spans="2:25" ht="15.75" hidden="1" customHeight="1">
      <c r="B589" s="1218"/>
      <c r="C589" s="1218"/>
      <c r="D589" s="1218"/>
      <c r="E589" s="1218"/>
      <c r="F589" s="1218"/>
      <c r="G589" s="1218"/>
      <c r="H589" s="1218"/>
      <c r="I589" s="1218"/>
      <c r="J589" s="1218"/>
      <c r="K589" s="1218"/>
      <c r="L589" s="1218"/>
      <c r="M589" s="1218"/>
      <c r="N589" s="1218"/>
      <c r="O589" s="1218"/>
      <c r="P589" s="1218"/>
      <c r="Q589" s="1218"/>
      <c r="R589" s="1218"/>
      <c r="S589" s="1218"/>
      <c r="T589" s="1218"/>
      <c r="U589" s="1218"/>
      <c r="V589" s="1218"/>
      <c r="W589" s="1218"/>
      <c r="X589" s="1218"/>
      <c r="Y589" s="1218"/>
    </row>
    <row r="590" spans="2:25" ht="15.75" hidden="1" customHeight="1">
      <c r="B590" s="1218"/>
      <c r="C590" s="1218"/>
      <c r="D590" s="1218"/>
      <c r="E590" s="1218"/>
      <c r="F590" s="1218"/>
      <c r="G590" s="1218"/>
      <c r="H590" s="1218"/>
      <c r="I590" s="1218"/>
      <c r="J590" s="1218"/>
      <c r="K590" s="1218"/>
      <c r="L590" s="1218"/>
      <c r="M590" s="1218"/>
      <c r="N590" s="1218"/>
      <c r="O590" s="1218"/>
      <c r="P590" s="1218"/>
      <c r="Q590" s="1218"/>
      <c r="R590" s="1218"/>
      <c r="S590" s="1218"/>
      <c r="T590" s="1218"/>
      <c r="U590" s="1218"/>
      <c r="V590" s="1218"/>
      <c r="W590" s="1218"/>
      <c r="X590" s="1218"/>
      <c r="Y590" s="1218"/>
    </row>
    <row r="591" spans="2:25" ht="15.75" hidden="1" customHeight="1">
      <c r="B591" s="1218"/>
      <c r="C591" s="1218"/>
      <c r="D591" s="1218"/>
      <c r="E591" s="1218"/>
      <c r="F591" s="1218"/>
      <c r="G591" s="1218"/>
      <c r="H591" s="1218"/>
      <c r="I591" s="1218"/>
      <c r="J591" s="1218"/>
      <c r="K591" s="1218"/>
      <c r="L591" s="1218"/>
      <c r="M591" s="1218"/>
      <c r="N591" s="1218"/>
      <c r="O591" s="1218"/>
      <c r="P591" s="1218"/>
      <c r="Q591" s="1218"/>
      <c r="R591" s="1218"/>
      <c r="S591" s="1218"/>
      <c r="T591" s="1218"/>
      <c r="U591" s="1218"/>
      <c r="V591" s="1218"/>
      <c r="W591" s="1218"/>
      <c r="X591" s="1218"/>
      <c r="Y591" s="1218"/>
    </row>
    <row r="592" spans="2:25" ht="15.75" hidden="1" customHeight="1">
      <c r="B592" s="1218"/>
      <c r="C592" s="1218"/>
      <c r="D592" s="1218"/>
      <c r="E592" s="1218"/>
      <c r="F592" s="1218"/>
      <c r="G592" s="1218"/>
      <c r="H592" s="1218"/>
      <c r="I592" s="1218"/>
      <c r="J592" s="1218"/>
      <c r="K592" s="1218"/>
      <c r="L592" s="1218"/>
      <c r="M592" s="1218"/>
      <c r="N592" s="1218"/>
      <c r="O592" s="1218"/>
      <c r="P592" s="1218"/>
      <c r="Q592" s="1218"/>
      <c r="R592" s="1218"/>
      <c r="S592" s="1218"/>
      <c r="T592" s="1218"/>
      <c r="U592" s="1218"/>
      <c r="V592" s="1218"/>
      <c r="W592" s="1218"/>
      <c r="X592" s="1218"/>
      <c r="Y592" s="1218"/>
    </row>
    <row r="593" spans="2:25" ht="15.75" hidden="1" customHeight="1">
      <c r="B593" s="1218"/>
      <c r="C593" s="1218"/>
      <c r="D593" s="1218"/>
      <c r="E593" s="1218"/>
      <c r="F593" s="1218"/>
      <c r="G593" s="1218"/>
      <c r="H593" s="1218"/>
      <c r="I593" s="1218"/>
      <c r="J593" s="1218"/>
      <c r="K593" s="1218"/>
      <c r="L593" s="1218"/>
      <c r="M593" s="1218"/>
      <c r="N593" s="1218"/>
      <c r="O593" s="1218"/>
      <c r="P593" s="1218"/>
      <c r="Q593" s="1218"/>
      <c r="R593" s="1218"/>
      <c r="S593" s="1218"/>
      <c r="T593" s="1218"/>
      <c r="U593" s="1218"/>
      <c r="V593" s="1218"/>
      <c r="W593" s="1218"/>
      <c r="X593" s="1218"/>
      <c r="Y593" s="1218"/>
    </row>
    <row r="594" spans="2:25" ht="15.75" hidden="1" customHeight="1">
      <c r="B594" s="1218"/>
      <c r="C594" s="1218"/>
      <c r="D594" s="1218"/>
      <c r="E594" s="1218"/>
      <c r="F594" s="1218"/>
      <c r="G594" s="1218"/>
      <c r="H594" s="1218"/>
      <c r="I594" s="1218"/>
      <c r="J594" s="1218"/>
      <c r="K594" s="1218"/>
      <c r="L594" s="1218"/>
      <c r="M594" s="1218"/>
      <c r="N594" s="1218"/>
      <c r="O594" s="1218"/>
      <c r="P594" s="1218"/>
      <c r="Q594" s="1218"/>
      <c r="R594" s="1218"/>
      <c r="S594" s="1218"/>
      <c r="T594" s="1218"/>
      <c r="U594" s="1218"/>
      <c r="V594" s="1218"/>
      <c r="W594" s="1218"/>
      <c r="X594" s="1218"/>
      <c r="Y594" s="1218"/>
    </row>
    <row r="595" spans="2:25" ht="15.75" hidden="1" customHeight="1">
      <c r="B595" s="1218"/>
      <c r="C595" s="1218"/>
      <c r="D595" s="1218"/>
      <c r="E595" s="1218"/>
      <c r="F595" s="1218"/>
      <c r="G595" s="1218"/>
      <c r="H595" s="1218"/>
      <c r="I595" s="1218"/>
      <c r="J595" s="1218"/>
      <c r="K595" s="1218"/>
      <c r="L595" s="1218"/>
      <c r="M595" s="1218"/>
      <c r="N595" s="1218"/>
      <c r="O595" s="1218"/>
      <c r="P595" s="1218"/>
      <c r="Q595" s="1218"/>
      <c r="R595" s="1218"/>
      <c r="S595" s="1218"/>
      <c r="T595" s="1218"/>
      <c r="U595" s="1218"/>
      <c r="V595" s="1218"/>
      <c r="W595" s="1218"/>
      <c r="X595" s="1218"/>
      <c r="Y595" s="1218"/>
    </row>
    <row r="596" spans="2:25" ht="15.75" hidden="1" customHeight="1">
      <c r="B596" s="1218"/>
      <c r="C596" s="1218"/>
      <c r="D596" s="1218"/>
      <c r="E596" s="1218"/>
      <c r="F596" s="1218"/>
      <c r="G596" s="1218"/>
      <c r="H596" s="1218"/>
      <c r="I596" s="1218"/>
      <c r="J596" s="1218"/>
      <c r="K596" s="1218"/>
      <c r="L596" s="1218"/>
      <c r="M596" s="1218"/>
      <c r="N596" s="1218"/>
      <c r="O596" s="1218"/>
      <c r="P596" s="1218"/>
      <c r="Q596" s="1218"/>
      <c r="R596" s="1218"/>
      <c r="S596" s="1218"/>
      <c r="T596" s="1218"/>
      <c r="U596" s="1218"/>
      <c r="V596" s="1218"/>
      <c r="W596" s="1218"/>
      <c r="X596" s="1218"/>
      <c r="Y596" s="1218"/>
    </row>
    <row r="597" spans="2:25" ht="15.75" hidden="1" customHeight="1">
      <c r="B597" s="1218"/>
      <c r="C597" s="1218"/>
      <c r="D597" s="1218"/>
      <c r="E597" s="1218"/>
      <c r="F597" s="1218"/>
      <c r="G597" s="1218"/>
      <c r="H597" s="1218"/>
      <c r="I597" s="1218"/>
      <c r="J597" s="1218"/>
      <c r="K597" s="1218"/>
      <c r="L597" s="1218"/>
      <c r="M597" s="1218"/>
      <c r="N597" s="1218"/>
      <c r="O597" s="1218"/>
      <c r="P597" s="1218"/>
      <c r="Q597" s="1218"/>
      <c r="R597" s="1218"/>
      <c r="S597" s="1218"/>
      <c r="T597" s="1218"/>
      <c r="U597" s="1218"/>
      <c r="V597" s="1218"/>
      <c r="W597" s="1218"/>
      <c r="X597" s="1218"/>
      <c r="Y597" s="1218"/>
    </row>
    <row r="598" spans="2:25" ht="15.75" hidden="1" customHeight="1">
      <c r="B598" s="1218"/>
      <c r="C598" s="1218"/>
      <c r="D598" s="1218"/>
      <c r="E598" s="1218"/>
      <c r="F598" s="1218"/>
      <c r="G598" s="1218"/>
      <c r="H598" s="1218"/>
      <c r="I598" s="1218"/>
      <c r="J598" s="1218"/>
      <c r="K598" s="1218"/>
      <c r="L598" s="1218"/>
      <c r="M598" s="1218"/>
      <c r="N598" s="1218"/>
      <c r="O598" s="1218"/>
      <c r="P598" s="1218"/>
      <c r="Q598" s="1218"/>
      <c r="R598" s="1218"/>
      <c r="S598" s="1218"/>
      <c r="T598" s="1218"/>
      <c r="U598" s="1218"/>
      <c r="V598" s="1218"/>
      <c r="W598" s="1218"/>
      <c r="X598" s="1218"/>
      <c r="Y598" s="1218"/>
    </row>
    <row r="599" spans="2:25" ht="15.75" hidden="1" customHeight="1">
      <c r="B599" s="1218"/>
      <c r="C599" s="1218"/>
      <c r="D599" s="1218"/>
      <c r="E599" s="1218"/>
      <c r="F599" s="1218"/>
      <c r="G599" s="1218"/>
      <c r="H599" s="1218"/>
      <c r="I599" s="1218"/>
      <c r="J599" s="1218"/>
      <c r="K599" s="1218"/>
      <c r="L599" s="1218"/>
      <c r="M599" s="1218"/>
      <c r="N599" s="1218"/>
      <c r="O599" s="1218"/>
      <c r="P599" s="1218"/>
      <c r="Q599" s="1218"/>
      <c r="R599" s="1218"/>
      <c r="S599" s="1218"/>
      <c r="T599" s="1218"/>
      <c r="U599" s="1218"/>
      <c r="V599" s="1218"/>
      <c r="W599" s="1218"/>
      <c r="X599" s="1218"/>
      <c r="Y599" s="1218"/>
    </row>
    <row r="600" spans="2:25" ht="15.75" hidden="1" customHeight="1">
      <c r="B600" s="1218"/>
      <c r="C600" s="1218"/>
      <c r="D600" s="1218"/>
      <c r="E600" s="1218"/>
      <c r="F600" s="1218"/>
      <c r="G600" s="1218"/>
      <c r="H600" s="1218"/>
      <c r="I600" s="1218"/>
      <c r="J600" s="1218"/>
      <c r="K600" s="1218"/>
      <c r="L600" s="1218"/>
      <c r="M600" s="1218"/>
      <c r="N600" s="1218"/>
      <c r="O600" s="1218"/>
      <c r="P600" s="1218"/>
      <c r="Q600" s="1218"/>
      <c r="R600" s="1218"/>
      <c r="S600" s="1218"/>
      <c r="T600" s="1218"/>
      <c r="U600" s="1218"/>
      <c r="V600" s="1218"/>
      <c r="W600" s="1218"/>
      <c r="X600" s="1218"/>
      <c r="Y600" s="1218"/>
    </row>
    <row r="601" spans="2:25" ht="15.75" hidden="1" customHeight="1">
      <c r="B601" s="1218"/>
      <c r="C601" s="1218"/>
      <c r="D601" s="1218"/>
      <c r="E601" s="1218"/>
      <c r="F601" s="1218"/>
      <c r="G601" s="1218"/>
      <c r="H601" s="1218"/>
      <c r="I601" s="1218"/>
      <c r="J601" s="1218"/>
      <c r="K601" s="1218"/>
      <c r="L601" s="1218"/>
      <c r="M601" s="1218"/>
      <c r="N601" s="1218"/>
      <c r="O601" s="1218"/>
      <c r="P601" s="1218"/>
      <c r="Q601" s="1218"/>
      <c r="R601" s="1218"/>
      <c r="S601" s="1218"/>
      <c r="T601" s="1218"/>
      <c r="U601" s="1218"/>
      <c r="V601" s="1218"/>
      <c r="W601" s="1218"/>
      <c r="X601" s="1218"/>
      <c r="Y601" s="1218"/>
    </row>
    <row r="602" spans="2:25" ht="15.75" hidden="1" customHeight="1">
      <c r="B602" s="1218"/>
      <c r="C602" s="1218"/>
      <c r="D602" s="1218"/>
      <c r="E602" s="1218"/>
      <c r="F602" s="1218"/>
      <c r="G602" s="1218"/>
      <c r="H602" s="1218"/>
      <c r="I602" s="1218"/>
      <c r="J602" s="1218"/>
      <c r="K602" s="1218"/>
      <c r="L602" s="1218"/>
      <c r="M602" s="1218"/>
      <c r="N602" s="1218"/>
      <c r="O602" s="1218"/>
      <c r="P602" s="1218"/>
      <c r="Q602" s="1218"/>
      <c r="R602" s="1218"/>
      <c r="S602" s="1218"/>
      <c r="T602" s="1218"/>
      <c r="U602" s="1218"/>
      <c r="V602" s="1218"/>
      <c r="W602" s="1218"/>
      <c r="X602" s="1218"/>
      <c r="Y602" s="1218"/>
    </row>
    <row r="603" spans="2:25" ht="15.75" hidden="1" customHeight="1">
      <c r="B603" s="1218"/>
      <c r="C603" s="1218"/>
      <c r="D603" s="1218"/>
      <c r="E603" s="1218"/>
      <c r="F603" s="1218"/>
      <c r="G603" s="1218"/>
      <c r="H603" s="1218"/>
      <c r="I603" s="1218"/>
      <c r="J603" s="1218"/>
      <c r="K603" s="1218"/>
      <c r="L603" s="1218"/>
      <c r="M603" s="1218"/>
      <c r="N603" s="1218"/>
      <c r="O603" s="1218"/>
      <c r="P603" s="1218"/>
      <c r="Q603" s="1218"/>
      <c r="R603" s="1218"/>
      <c r="S603" s="1218"/>
      <c r="T603" s="1218"/>
      <c r="U603" s="1218"/>
      <c r="V603" s="1218"/>
      <c r="W603" s="1218"/>
      <c r="X603" s="1218"/>
      <c r="Y603" s="1218"/>
    </row>
    <row r="604" spans="2:25" ht="15.75" hidden="1" customHeight="1">
      <c r="B604" s="1218"/>
      <c r="C604" s="1218"/>
      <c r="D604" s="1218"/>
      <c r="E604" s="1218"/>
      <c r="F604" s="1218"/>
      <c r="G604" s="1218"/>
      <c r="H604" s="1218"/>
      <c r="I604" s="1218"/>
      <c r="J604" s="1218"/>
      <c r="K604" s="1218"/>
      <c r="L604" s="1218"/>
      <c r="M604" s="1218"/>
      <c r="N604" s="1218"/>
      <c r="O604" s="1218"/>
      <c r="P604" s="1218"/>
      <c r="Q604" s="1218"/>
      <c r="R604" s="1218"/>
      <c r="S604" s="1218"/>
      <c r="T604" s="1218"/>
      <c r="U604" s="1218"/>
      <c r="V604" s="1218"/>
      <c r="W604" s="1218"/>
      <c r="X604" s="1218"/>
      <c r="Y604" s="1218"/>
    </row>
    <row r="605" spans="2:25" ht="15.75" hidden="1" customHeight="1">
      <c r="B605" s="1218"/>
      <c r="C605" s="1218"/>
      <c r="D605" s="1218"/>
      <c r="E605" s="1218"/>
      <c r="F605" s="1218"/>
      <c r="G605" s="1218"/>
      <c r="H605" s="1218"/>
      <c r="I605" s="1218"/>
      <c r="J605" s="1218"/>
      <c r="K605" s="1218"/>
      <c r="L605" s="1218"/>
      <c r="M605" s="1218"/>
      <c r="N605" s="1218"/>
      <c r="O605" s="1218"/>
      <c r="P605" s="1218"/>
      <c r="Q605" s="1218"/>
      <c r="R605" s="1218"/>
      <c r="S605" s="1218"/>
      <c r="T605" s="1218"/>
      <c r="U605" s="1218"/>
      <c r="V605" s="1218"/>
      <c r="W605" s="1218"/>
      <c r="X605" s="1218"/>
      <c r="Y605" s="1218"/>
    </row>
    <row r="606" spans="2:25" ht="15.75" hidden="1" customHeight="1">
      <c r="B606" s="1218"/>
      <c r="C606" s="1218"/>
      <c r="D606" s="1218"/>
      <c r="E606" s="1218"/>
      <c r="F606" s="1218"/>
      <c r="G606" s="1218"/>
      <c r="H606" s="1218"/>
      <c r="I606" s="1218"/>
      <c r="J606" s="1218"/>
      <c r="K606" s="1218"/>
      <c r="L606" s="1218"/>
      <c r="M606" s="1218"/>
      <c r="N606" s="1218"/>
      <c r="O606" s="1218"/>
      <c r="P606" s="1218"/>
      <c r="Q606" s="1218"/>
      <c r="R606" s="1218"/>
      <c r="S606" s="1218"/>
      <c r="T606" s="1218"/>
      <c r="U606" s="1218"/>
      <c r="V606" s="1218"/>
      <c r="W606" s="1218"/>
      <c r="X606" s="1218"/>
      <c r="Y606" s="1218"/>
    </row>
    <row r="607" spans="2:25" ht="15.75" hidden="1" customHeight="1">
      <c r="B607" s="1218"/>
      <c r="C607" s="1218"/>
      <c r="D607" s="1218"/>
      <c r="E607" s="1218"/>
      <c r="F607" s="1218"/>
      <c r="G607" s="1218"/>
      <c r="H607" s="1218"/>
      <c r="I607" s="1218"/>
      <c r="J607" s="1218"/>
      <c r="K607" s="1218"/>
      <c r="L607" s="1218"/>
      <c r="M607" s="1218"/>
      <c r="N607" s="1218"/>
      <c r="O607" s="1218"/>
      <c r="P607" s="1218"/>
      <c r="Q607" s="1218"/>
      <c r="R607" s="1218"/>
      <c r="S607" s="1218"/>
      <c r="T607" s="1218"/>
      <c r="U607" s="1218"/>
      <c r="V607" s="1218"/>
      <c r="W607" s="1218"/>
      <c r="X607" s="1218"/>
      <c r="Y607" s="1218"/>
    </row>
    <row r="608" spans="2:25" ht="15.75" hidden="1" customHeight="1">
      <c r="B608" s="1218"/>
      <c r="C608" s="1218"/>
      <c r="D608" s="1218"/>
      <c r="E608" s="1218"/>
      <c r="F608" s="1218"/>
      <c r="G608" s="1218"/>
      <c r="H608" s="1218"/>
      <c r="I608" s="1218"/>
      <c r="J608" s="1218"/>
      <c r="K608" s="1218"/>
      <c r="L608" s="1218"/>
      <c r="M608" s="1218"/>
      <c r="N608" s="1218"/>
      <c r="O608" s="1218"/>
      <c r="P608" s="1218"/>
      <c r="Q608" s="1218"/>
      <c r="R608" s="1218"/>
      <c r="S608" s="1218"/>
      <c r="T608" s="1218"/>
      <c r="U608" s="1218"/>
      <c r="V608" s="1218"/>
      <c r="W608" s="1218"/>
      <c r="X608" s="1218"/>
      <c r="Y608" s="1218"/>
    </row>
    <row r="609" spans="2:25" ht="15.75" hidden="1" customHeight="1">
      <c r="B609" s="1218"/>
      <c r="C609" s="1218"/>
      <c r="D609" s="1218"/>
      <c r="E609" s="1218"/>
      <c r="F609" s="1218"/>
      <c r="G609" s="1218"/>
      <c r="H609" s="1218"/>
      <c r="I609" s="1218"/>
      <c r="J609" s="1218"/>
      <c r="K609" s="1218"/>
      <c r="L609" s="1218"/>
      <c r="M609" s="1218"/>
      <c r="N609" s="1218"/>
      <c r="O609" s="1218"/>
      <c r="P609" s="1218"/>
      <c r="Q609" s="1218"/>
      <c r="R609" s="1218"/>
      <c r="S609" s="1218"/>
      <c r="T609" s="1218"/>
      <c r="U609" s="1218"/>
      <c r="V609" s="1218"/>
      <c r="W609" s="1218"/>
      <c r="X609" s="1218"/>
      <c r="Y609" s="1218"/>
    </row>
    <row r="610" spans="2:25" ht="15.75" hidden="1" customHeight="1">
      <c r="B610" s="1218"/>
      <c r="C610" s="1218"/>
      <c r="D610" s="1218"/>
      <c r="E610" s="1218"/>
      <c r="F610" s="1218"/>
      <c r="G610" s="1218"/>
      <c r="H610" s="1218"/>
      <c r="I610" s="1218"/>
      <c r="J610" s="1218"/>
      <c r="K610" s="1218"/>
      <c r="L610" s="1218"/>
      <c r="M610" s="1218"/>
      <c r="N610" s="1218"/>
      <c r="O610" s="1218"/>
      <c r="P610" s="1218"/>
      <c r="Q610" s="1218"/>
      <c r="R610" s="1218"/>
      <c r="S610" s="1218"/>
      <c r="T610" s="1218"/>
      <c r="U610" s="1218"/>
      <c r="V610" s="1218"/>
      <c r="W610" s="1218"/>
      <c r="X610" s="1218"/>
      <c r="Y610" s="1218"/>
    </row>
    <row r="611" spans="2:25" ht="15.75" hidden="1" customHeight="1">
      <c r="B611" s="1218"/>
      <c r="C611" s="1218"/>
      <c r="D611" s="1218"/>
      <c r="E611" s="1218"/>
      <c r="F611" s="1218"/>
      <c r="G611" s="1218"/>
      <c r="H611" s="1218"/>
      <c r="I611" s="1218"/>
      <c r="J611" s="1218"/>
      <c r="K611" s="1218"/>
      <c r="L611" s="1218"/>
      <c r="M611" s="1218"/>
      <c r="N611" s="1218"/>
      <c r="O611" s="1218"/>
      <c r="P611" s="1218"/>
      <c r="Q611" s="1218"/>
      <c r="R611" s="1218"/>
      <c r="S611" s="1218"/>
      <c r="T611" s="1218"/>
      <c r="U611" s="1218"/>
      <c r="V611" s="1218"/>
      <c r="W611" s="1218"/>
      <c r="X611" s="1218"/>
      <c r="Y611" s="1218"/>
    </row>
    <row r="612" spans="2:25" ht="15.75" hidden="1" customHeight="1">
      <c r="B612" s="1218"/>
      <c r="C612" s="1218"/>
      <c r="D612" s="1218"/>
      <c r="E612" s="1218"/>
      <c r="F612" s="1218"/>
      <c r="G612" s="1218"/>
      <c r="H612" s="1218"/>
      <c r="I612" s="1218"/>
      <c r="J612" s="1218"/>
      <c r="K612" s="1218"/>
      <c r="L612" s="1218"/>
      <c r="M612" s="1218"/>
      <c r="N612" s="1218"/>
      <c r="O612" s="1218"/>
      <c r="P612" s="1218"/>
      <c r="Q612" s="1218"/>
      <c r="R612" s="1218"/>
      <c r="S612" s="1218"/>
      <c r="T612" s="1218"/>
      <c r="U612" s="1218"/>
      <c r="V612" s="1218"/>
      <c r="W612" s="1218"/>
      <c r="X612" s="1218"/>
      <c r="Y612" s="1218"/>
    </row>
    <row r="613" spans="2:25" ht="15.75" hidden="1" customHeight="1">
      <c r="B613" s="1218"/>
      <c r="C613" s="1218"/>
      <c r="D613" s="1218"/>
      <c r="E613" s="1218"/>
      <c r="F613" s="1218"/>
      <c r="G613" s="1218"/>
      <c r="H613" s="1218"/>
      <c r="I613" s="1218"/>
      <c r="J613" s="1218"/>
      <c r="K613" s="1218"/>
      <c r="L613" s="1218"/>
      <c r="M613" s="1218"/>
      <c r="N613" s="1218"/>
      <c r="O613" s="1218"/>
      <c r="P613" s="1218"/>
      <c r="Q613" s="1218"/>
      <c r="R613" s="1218"/>
      <c r="S613" s="1218"/>
      <c r="T613" s="1218"/>
      <c r="U613" s="1218"/>
      <c r="V613" s="1218"/>
      <c r="W613" s="1218"/>
      <c r="X613" s="1218"/>
      <c r="Y613" s="1218"/>
    </row>
    <row r="614" spans="2:25" ht="15.75" hidden="1" customHeight="1">
      <c r="B614" s="1218"/>
      <c r="C614" s="1218"/>
      <c r="D614" s="1218"/>
      <c r="E614" s="1218"/>
      <c r="F614" s="1218"/>
      <c r="G614" s="1218"/>
      <c r="H614" s="1218"/>
      <c r="I614" s="1218"/>
      <c r="J614" s="1218"/>
      <c r="K614" s="1218"/>
      <c r="L614" s="1218"/>
      <c r="M614" s="1218"/>
      <c r="N614" s="1218"/>
      <c r="O614" s="1218"/>
      <c r="P614" s="1218"/>
      <c r="Q614" s="1218"/>
      <c r="R614" s="1218"/>
      <c r="S614" s="1218"/>
      <c r="T614" s="1218"/>
      <c r="U614" s="1218"/>
      <c r="V614" s="1218"/>
      <c r="W614" s="1218"/>
      <c r="X614" s="1218"/>
      <c r="Y614" s="1218"/>
    </row>
    <row r="615" spans="2:25" ht="15.75" hidden="1" customHeight="1">
      <c r="B615" s="1218"/>
      <c r="C615" s="1218"/>
      <c r="D615" s="1218"/>
      <c r="E615" s="1218"/>
      <c r="F615" s="1218"/>
      <c r="G615" s="1218"/>
      <c r="H615" s="1218"/>
      <c r="I615" s="1218"/>
      <c r="J615" s="1218"/>
      <c r="K615" s="1218"/>
      <c r="L615" s="1218"/>
      <c r="M615" s="1218"/>
      <c r="N615" s="1218"/>
      <c r="O615" s="1218"/>
      <c r="P615" s="1218"/>
      <c r="Q615" s="1218"/>
      <c r="R615" s="1218"/>
      <c r="S615" s="1218"/>
      <c r="T615" s="1218"/>
      <c r="U615" s="1218"/>
      <c r="V615" s="1218"/>
      <c r="W615" s="1218"/>
      <c r="X615" s="1218"/>
      <c r="Y615" s="1218"/>
    </row>
    <row r="616" spans="2:25" ht="15.75" hidden="1" customHeight="1">
      <c r="B616" s="1218"/>
      <c r="C616" s="1218"/>
      <c r="D616" s="1218"/>
      <c r="E616" s="1218"/>
      <c r="F616" s="1218"/>
      <c r="G616" s="1218"/>
      <c r="H616" s="1218"/>
      <c r="I616" s="1218"/>
      <c r="J616" s="1218"/>
      <c r="K616" s="1218"/>
      <c r="L616" s="1218"/>
      <c r="M616" s="1218"/>
      <c r="N616" s="1218"/>
      <c r="O616" s="1218"/>
      <c r="P616" s="1218"/>
      <c r="Q616" s="1218"/>
      <c r="R616" s="1218"/>
      <c r="S616" s="1218"/>
      <c r="T616" s="1218"/>
      <c r="U616" s="1218"/>
      <c r="V616" s="1218"/>
      <c r="W616" s="1218"/>
      <c r="X616" s="1218"/>
      <c r="Y616" s="1218"/>
    </row>
    <row r="617" spans="2:25" ht="15.75" hidden="1" customHeight="1">
      <c r="B617" s="1218"/>
      <c r="C617" s="1218"/>
      <c r="D617" s="1218"/>
      <c r="E617" s="1218"/>
      <c r="F617" s="1218"/>
      <c r="G617" s="1218"/>
      <c r="H617" s="1218"/>
      <c r="I617" s="1218"/>
      <c r="J617" s="1218"/>
      <c r="K617" s="1218"/>
      <c r="L617" s="1218"/>
      <c r="M617" s="1218"/>
      <c r="N617" s="1218"/>
      <c r="O617" s="1218"/>
      <c r="P617" s="1218"/>
      <c r="Q617" s="1218"/>
      <c r="R617" s="1218"/>
      <c r="S617" s="1218"/>
      <c r="T617" s="1218"/>
      <c r="U617" s="1218"/>
      <c r="V617" s="1218"/>
      <c r="W617" s="1218"/>
      <c r="X617" s="1218"/>
      <c r="Y617" s="1218"/>
    </row>
    <row r="618" spans="2:25" ht="15.75" hidden="1" customHeight="1">
      <c r="B618" s="1218"/>
      <c r="C618" s="1218"/>
      <c r="D618" s="1218"/>
      <c r="E618" s="1218"/>
      <c r="F618" s="1218"/>
      <c r="G618" s="1218"/>
      <c r="H618" s="1218"/>
      <c r="I618" s="1218"/>
      <c r="J618" s="1218"/>
      <c r="K618" s="1218"/>
      <c r="L618" s="1218"/>
      <c r="M618" s="1218"/>
      <c r="N618" s="1218"/>
      <c r="O618" s="1218"/>
      <c r="P618" s="1218"/>
      <c r="Q618" s="1218"/>
      <c r="R618" s="1218"/>
      <c r="S618" s="1218"/>
      <c r="T618" s="1218"/>
      <c r="U618" s="1218"/>
      <c r="V618" s="1218"/>
      <c r="W618" s="1218"/>
      <c r="X618" s="1218"/>
      <c r="Y618" s="1218"/>
    </row>
    <row r="619" spans="2:25" ht="15.75" hidden="1" customHeight="1">
      <c r="B619" s="1218"/>
      <c r="C619" s="1218"/>
      <c r="D619" s="1218"/>
      <c r="E619" s="1218"/>
      <c r="F619" s="1218"/>
      <c r="G619" s="1218"/>
      <c r="H619" s="1218"/>
      <c r="I619" s="1218"/>
      <c r="J619" s="1218"/>
      <c r="K619" s="1218"/>
      <c r="L619" s="1218"/>
      <c r="M619" s="1218"/>
      <c r="N619" s="1218"/>
      <c r="O619" s="1218"/>
      <c r="P619" s="1218"/>
      <c r="Q619" s="1218"/>
      <c r="R619" s="1218"/>
      <c r="S619" s="1218"/>
      <c r="T619" s="1218"/>
      <c r="U619" s="1218"/>
      <c r="V619" s="1218"/>
      <c r="W619" s="1218"/>
      <c r="X619" s="1218"/>
      <c r="Y619" s="1218"/>
    </row>
    <row r="620" spans="2:25" ht="15.75" hidden="1" customHeight="1">
      <c r="B620" s="1218"/>
      <c r="C620" s="1218"/>
      <c r="D620" s="1218"/>
      <c r="E620" s="1218"/>
      <c r="F620" s="1218"/>
      <c r="G620" s="1218"/>
      <c r="H620" s="1218"/>
      <c r="I620" s="1218"/>
      <c r="J620" s="1218"/>
      <c r="K620" s="1218"/>
      <c r="L620" s="1218"/>
      <c r="M620" s="1218"/>
      <c r="N620" s="1218"/>
      <c r="O620" s="1218"/>
      <c r="P620" s="1218"/>
      <c r="Q620" s="1218"/>
      <c r="R620" s="1218"/>
      <c r="S620" s="1218"/>
      <c r="T620" s="1218"/>
      <c r="U620" s="1218"/>
      <c r="V620" s="1218"/>
      <c r="W620" s="1218"/>
      <c r="X620" s="1218"/>
      <c r="Y620" s="1218"/>
    </row>
    <row r="621" spans="2:25" ht="15.75" hidden="1" customHeight="1">
      <c r="B621" s="1218"/>
      <c r="C621" s="1218"/>
      <c r="D621" s="1218"/>
      <c r="E621" s="1218"/>
      <c r="F621" s="1218"/>
      <c r="G621" s="1218"/>
      <c r="H621" s="1218"/>
      <c r="I621" s="1218"/>
      <c r="J621" s="1218"/>
      <c r="K621" s="1218"/>
      <c r="L621" s="1218"/>
      <c r="M621" s="1218"/>
      <c r="N621" s="1218"/>
      <c r="O621" s="1218"/>
      <c r="P621" s="1218"/>
      <c r="Q621" s="1218"/>
      <c r="R621" s="1218"/>
      <c r="S621" s="1218"/>
      <c r="T621" s="1218"/>
      <c r="U621" s="1218"/>
      <c r="V621" s="1218"/>
      <c r="W621" s="1218"/>
      <c r="X621" s="1218"/>
      <c r="Y621" s="1218"/>
    </row>
    <row r="622" spans="2:25" ht="15.75" hidden="1" customHeight="1">
      <c r="B622" s="1218"/>
      <c r="C622" s="1218"/>
      <c r="D622" s="1218"/>
      <c r="E622" s="1218"/>
      <c r="F622" s="1218"/>
      <c r="G622" s="1218"/>
      <c r="H622" s="1218"/>
      <c r="I622" s="1218"/>
      <c r="J622" s="1218"/>
      <c r="K622" s="1218"/>
      <c r="L622" s="1218"/>
      <c r="M622" s="1218"/>
      <c r="N622" s="1218"/>
      <c r="O622" s="1218"/>
      <c r="P622" s="1218"/>
      <c r="Q622" s="1218"/>
      <c r="R622" s="1218"/>
      <c r="S622" s="1218"/>
      <c r="T622" s="1218"/>
      <c r="U622" s="1218"/>
      <c r="V622" s="1218"/>
      <c r="W622" s="1218"/>
      <c r="X622" s="1218"/>
      <c r="Y622" s="1218"/>
    </row>
    <row r="623" spans="2:25" ht="15.75" hidden="1" customHeight="1">
      <c r="B623" s="1218"/>
      <c r="C623" s="1218"/>
      <c r="D623" s="1218"/>
      <c r="E623" s="1218"/>
      <c r="F623" s="1218"/>
      <c r="G623" s="1218"/>
      <c r="H623" s="1218"/>
      <c r="I623" s="1218"/>
      <c r="J623" s="1218"/>
      <c r="K623" s="1218"/>
      <c r="L623" s="1218"/>
      <c r="M623" s="1218"/>
      <c r="N623" s="1218"/>
      <c r="O623" s="1218"/>
      <c r="P623" s="1218"/>
      <c r="Q623" s="1218"/>
      <c r="R623" s="1218"/>
      <c r="S623" s="1218"/>
      <c r="T623" s="1218"/>
      <c r="U623" s="1218"/>
      <c r="V623" s="1218"/>
      <c r="W623" s="1218"/>
      <c r="X623" s="1218"/>
      <c r="Y623" s="1218"/>
    </row>
    <row r="624" spans="2:25" ht="15.75" hidden="1" customHeight="1">
      <c r="B624" s="1218"/>
      <c r="C624" s="1218"/>
      <c r="D624" s="1218"/>
      <c r="E624" s="1218"/>
      <c r="F624" s="1218"/>
      <c r="G624" s="1218"/>
      <c r="H624" s="1218"/>
      <c r="I624" s="1218"/>
      <c r="J624" s="1218"/>
      <c r="K624" s="1218"/>
      <c r="L624" s="1218"/>
      <c r="M624" s="1218"/>
      <c r="N624" s="1218"/>
      <c r="O624" s="1218"/>
      <c r="P624" s="1218"/>
      <c r="Q624" s="1218"/>
      <c r="R624" s="1218"/>
      <c r="S624" s="1218"/>
      <c r="T624" s="1218"/>
      <c r="U624" s="1218"/>
      <c r="V624" s="1218"/>
      <c r="W624" s="1218"/>
      <c r="X624" s="1218"/>
      <c r="Y624" s="1218"/>
    </row>
    <row r="625" spans="2:25" ht="15.75" hidden="1" customHeight="1">
      <c r="B625" s="1218"/>
      <c r="C625" s="1218"/>
      <c r="D625" s="1218"/>
      <c r="E625" s="1218"/>
      <c r="F625" s="1218"/>
      <c r="G625" s="1218"/>
      <c r="H625" s="1218"/>
      <c r="I625" s="1218"/>
      <c r="J625" s="1218"/>
      <c r="K625" s="1218"/>
      <c r="L625" s="1218"/>
      <c r="M625" s="1218"/>
      <c r="N625" s="1218"/>
      <c r="O625" s="1218"/>
      <c r="P625" s="1218"/>
      <c r="Q625" s="1218"/>
      <c r="R625" s="1218"/>
      <c r="S625" s="1218"/>
      <c r="T625" s="1218"/>
      <c r="U625" s="1218"/>
      <c r="V625" s="1218"/>
      <c r="W625" s="1218"/>
      <c r="X625" s="1218"/>
      <c r="Y625" s="1218"/>
    </row>
    <row r="626" spans="2:25" ht="15.75" hidden="1" customHeight="1">
      <c r="B626" s="1218"/>
      <c r="C626" s="1218"/>
      <c r="D626" s="1218"/>
      <c r="E626" s="1218"/>
      <c r="F626" s="1218"/>
      <c r="G626" s="1218"/>
      <c r="H626" s="1218"/>
      <c r="I626" s="1218"/>
      <c r="J626" s="1218"/>
      <c r="K626" s="1218"/>
      <c r="L626" s="1218"/>
      <c r="M626" s="1218"/>
      <c r="N626" s="1218"/>
      <c r="O626" s="1218"/>
      <c r="P626" s="1218"/>
      <c r="Q626" s="1218"/>
      <c r="R626" s="1218"/>
      <c r="S626" s="1218"/>
      <c r="T626" s="1218"/>
      <c r="U626" s="1218"/>
      <c r="V626" s="1218"/>
      <c r="W626" s="1218"/>
      <c r="X626" s="1218"/>
      <c r="Y626" s="1218"/>
    </row>
    <row r="627" spans="2:25" ht="15.75" hidden="1" customHeight="1">
      <c r="B627" s="1218"/>
      <c r="C627" s="1218"/>
      <c r="D627" s="1218"/>
      <c r="E627" s="1218"/>
      <c r="F627" s="1218"/>
      <c r="G627" s="1218"/>
      <c r="H627" s="1218"/>
      <c r="I627" s="1218"/>
      <c r="J627" s="1218"/>
      <c r="K627" s="1218"/>
      <c r="L627" s="1218"/>
      <c r="M627" s="1218"/>
      <c r="N627" s="1218"/>
      <c r="O627" s="1218"/>
      <c r="P627" s="1218"/>
      <c r="Q627" s="1218"/>
      <c r="R627" s="1218"/>
      <c r="S627" s="1218"/>
      <c r="T627" s="1218"/>
      <c r="U627" s="1218"/>
      <c r="V627" s="1218"/>
      <c r="W627" s="1218"/>
      <c r="X627" s="1218"/>
      <c r="Y627" s="1218"/>
    </row>
    <row r="628" spans="2:25" ht="15.75" hidden="1" customHeight="1">
      <c r="B628" s="1218"/>
      <c r="C628" s="1218"/>
      <c r="D628" s="1218"/>
      <c r="E628" s="1218"/>
      <c r="F628" s="1218"/>
      <c r="G628" s="1218"/>
      <c r="H628" s="1218"/>
      <c r="I628" s="1218"/>
      <c r="J628" s="1218"/>
      <c r="K628" s="1218"/>
      <c r="L628" s="1218"/>
      <c r="M628" s="1218"/>
      <c r="N628" s="1218"/>
      <c r="O628" s="1218"/>
      <c r="P628" s="1218"/>
      <c r="Q628" s="1218"/>
      <c r="R628" s="1218"/>
      <c r="S628" s="1218"/>
      <c r="T628" s="1218"/>
      <c r="U628" s="1218"/>
      <c r="V628" s="1218"/>
      <c r="W628" s="1218"/>
      <c r="X628" s="1218"/>
      <c r="Y628" s="1218"/>
    </row>
    <row r="629" spans="2:25" ht="15.75" hidden="1" customHeight="1">
      <c r="B629" s="1218"/>
      <c r="C629" s="1218"/>
      <c r="D629" s="1218"/>
      <c r="E629" s="1218"/>
      <c r="F629" s="1218"/>
      <c r="G629" s="1218"/>
      <c r="H629" s="1218"/>
      <c r="I629" s="1218"/>
      <c r="J629" s="1218"/>
      <c r="K629" s="1218"/>
      <c r="L629" s="1218"/>
      <c r="M629" s="1218"/>
      <c r="N629" s="1218"/>
      <c r="O629" s="1218"/>
      <c r="P629" s="1218"/>
      <c r="Q629" s="1218"/>
      <c r="R629" s="1218"/>
      <c r="S629" s="1218"/>
      <c r="T629" s="1218"/>
      <c r="U629" s="1218"/>
      <c r="V629" s="1218"/>
      <c r="W629" s="1218"/>
      <c r="X629" s="1218"/>
      <c r="Y629" s="1218"/>
    </row>
    <row r="630" spans="2:25" ht="15.75" hidden="1" customHeight="1">
      <c r="B630" s="1218"/>
      <c r="C630" s="1218"/>
      <c r="D630" s="1218"/>
      <c r="E630" s="1218"/>
      <c r="F630" s="1218"/>
      <c r="G630" s="1218"/>
      <c r="H630" s="1218"/>
      <c r="I630" s="1218"/>
      <c r="J630" s="1218"/>
      <c r="K630" s="1218"/>
      <c r="L630" s="1218"/>
      <c r="M630" s="1218"/>
      <c r="N630" s="1218"/>
      <c r="O630" s="1218"/>
      <c r="P630" s="1218"/>
      <c r="Q630" s="1218"/>
      <c r="R630" s="1218"/>
      <c r="S630" s="1218"/>
      <c r="T630" s="1218"/>
      <c r="U630" s="1218"/>
      <c r="V630" s="1218"/>
      <c r="W630" s="1218"/>
      <c r="X630" s="1218"/>
      <c r="Y630" s="1218"/>
    </row>
    <row r="631" spans="2:25" ht="15.75" hidden="1" customHeight="1">
      <c r="B631" s="1218"/>
      <c r="C631" s="1218"/>
      <c r="D631" s="1218"/>
      <c r="E631" s="1218"/>
      <c r="F631" s="1218"/>
      <c r="G631" s="1218"/>
      <c r="H631" s="1218"/>
      <c r="I631" s="1218"/>
      <c r="J631" s="1218"/>
      <c r="K631" s="1218"/>
      <c r="L631" s="1218"/>
      <c r="M631" s="1218"/>
      <c r="N631" s="1218"/>
      <c r="O631" s="1218"/>
      <c r="P631" s="1218"/>
      <c r="Q631" s="1218"/>
      <c r="R631" s="1218"/>
      <c r="S631" s="1218"/>
      <c r="T631" s="1218"/>
      <c r="U631" s="1218"/>
      <c r="V631" s="1218"/>
      <c r="W631" s="1218"/>
      <c r="X631" s="1218"/>
      <c r="Y631" s="1218"/>
    </row>
    <row r="632" spans="2:25" ht="15.75" hidden="1" customHeight="1">
      <c r="B632" s="1218"/>
      <c r="C632" s="1218"/>
      <c r="D632" s="1218"/>
      <c r="E632" s="1218"/>
      <c r="F632" s="1218"/>
      <c r="G632" s="1218"/>
      <c r="H632" s="1218"/>
      <c r="I632" s="1218"/>
      <c r="J632" s="1218"/>
      <c r="K632" s="1218"/>
      <c r="L632" s="1218"/>
      <c r="M632" s="1218"/>
      <c r="N632" s="1218"/>
      <c r="O632" s="1218"/>
      <c r="P632" s="1218"/>
      <c r="Q632" s="1218"/>
      <c r="R632" s="1218"/>
      <c r="S632" s="1218"/>
      <c r="T632" s="1218"/>
      <c r="U632" s="1218"/>
      <c r="V632" s="1218"/>
      <c r="W632" s="1218"/>
      <c r="X632" s="1218"/>
      <c r="Y632" s="1218"/>
    </row>
    <row r="633" spans="2:25" ht="15.75" hidden="1" customHeight="1">
      <c r="B633" s="1218"/>
      <c r="C633" s="1218"/>
      <c r="D633" s="1218"/>
      <c r="E633" s="1218"/>
      <c r="F633" s="1218"/>
      <c r="G633" s="1218"/>
      <c r="H633" s="1218"/>
      <c r="I633" s="1218"/>
      <c r="J633" s="1218"/>
      <c r="K633" s="1218"/>
      <c r="L633" s="1218"/>
      <c r="M633" s="1218"/>
      <c r="N633" s="1218"/>
      <c r="O633" s="1218"/>
      <c r="P633" s="1218"/>
      <c r="Q633" s="1218"/>
      <c r="R633" s="1218"/>
      <c r="S633" s="1218"/>
      <c r="T633" s="1218"/>
      <c r="U633" s="1218"/>
      <c r="V633" s="1218"/>
      <c r="W633" s="1218"/>
      <c r="X633" s="1218"/>
      <c r="Y633" s="1218"/>
    </row>
    <row r="634" spans="2:25" ht="15.75" hidden="1" customHeight="1">
      <c r="B634" s="1218"/>
      <c r="C634" s="1218"/>
      <c r="D634" s="1218"/>
      <c r="E634" s="1218"/>
      <c r="F634" s="1218"/>
      <c r="G634" s="1218"/>
      <c r="H634" s="1218"/>
      <c r="I634" s="1218"/>
      <c r="J634" s="1218"/>
      <c r="K634" s="1218"/>
      <c r="L634" s="1218"/>
      <c r="M634" s="1218"/>
      <c r="N634" s="1218"/>
      <c r="O634" s="1218"/>
      <c r="P634" s="1218"/>
      <c r="Q634" s="1218"/>
      <c r="R634" s="1218"/>
      <c r="S634" s="1218"/>
      <c r="T634" s="1218"/>
      <c r="U634" s="1218"/>
      <c r="V634" s="1218"/>
      <c r="W634" s="1218"/>
      <c r="X634" s="1218"/>
      <c r="Y634" s="1218"/>
    </row>
    <row r="635" spans="2:25" ht="15.75" hidden="1" customHeight="1">
      <c r="B635" s="1218"/>
      <c r="C635" s="1218"/>
      <c r="D635" s="1218"/>
      <c r="E635" s="1218"/>
      <c r="F635" s="1218"/>
      <c r="G635" s="1218"/>
      <c r="H635" s="1218"/>
      <c r="I635" s="1218"/>
      <c r="J635" s="1218"/>
      <c r="K635" s="1218"/>
      <c r="L635" s="1218"/>
      <c r="M635" s="1218"/>
      <c r="N635" s="1218"/>
      <c r="O635" s="1218"/>
      <c r="P635" s="1218"/>
      <c r="Q635" s="1218"/>
      <c r="R635" s="1218"/>
      <c r="S635" s="1218"/>
      <c r="T635" s="1218"/>
      <c r="U635" s="1218"/>
      <c r="V635" s="1218"/>
      <c r="W635" s="1218"/>
      <c r="X635" s="1218"/>
      <c r="Y635" s="1218"/>
    </row>
    <row r="636" spans="2:25" ht="15.75" hidden="1" customHeight="1">
      <c r="B636" s="1218"/>
      <c r="C636" s="1218"/>
      <c r="D636" s="1218"/>
      <c r="E636" s="1218"/>
      <c r="F636" s="1218"/>
      <c r="G636" s="1218"/>
      <c r="H636" s="1218"/>
      <c r="I636" s="1218"/>
      <c r="J636" s="1218"/>
      <c r="K636" s="1218"/>
      <c r="L636" s="1218"/>
      <c r="M636" s="1218"/>
      <c r="N636" s="1218"/>
      <c r="O636" s="1218"/>
      <c r="P636" s="1218"/>
      <c r="Q636" s="1218"/>
      <c r="R636" s="1218"/>
      <c r="S636" s="1218"/>
      <c r="T636" s="1218"/>
      <c r="U636" s="1218"/>
      <c r="V636" s="1218"/>
      <c r="W636" s="1218"/>
      <c r="X636" s="1218"/>
      <c r="Y636" s="1218"/>
    </row>
    <row r="637" spans="2:25" ht="15.75" hidden="1" customHeight="1">
      <c r="B637" s="1218"/>
      <c r="C637" s="1218"/>
      <c r="D637" s="1218"/>
      <c r="E637" s="1218"/>
      <c r="F637" s="1218"/>
      <c r="G637" s="1218"/>
      <c r="H637" s="1218"/>
      <c r="I637" s="1218"/>
      <c r="J637" s="1218"/>
      <c r="K637" s="1218"/>
      <c r="L637" s="1218"/>
      <c r="M637" s="1218"/>
      <c r="N637" s="1218"/>
      <c r="O637" s="1218"/>
      <c r="P637" s="1218"/>
      <c r="Q637" s="1218"/>
      <c r="R637" s="1218"/>
      <c r="S637" s="1218"/>
      <c r="T637" s="1218"/>
      <c r="U637" s="1218"/>
      <c r="V637" s="1218"/>
      <c r="W637" s="1218"/>
      <c r="X637" s="1218"/>
      <c r="Y637" s="1218"/>
    </row>
    <row r="638" spans="2:25" ht="15.75" hidden="1" customHeight="1">
      <c r="B638" s="1218"/>
      <c r="C638" s="1218"/>
      <c r="D638" s="1218"/>
      <c r="E638" s="1218"/>
      <c r="F638" s="1218"/>
      <c r="G638" s="1218"/>
      <c r="H638" s="1218"/>
      <c r="I638" s="1218"/>
      <c r="J638" s="1218"/>
      <c r="K638" s="1218"/>
      <c r="L638" s="1218"/>
      <c r="M638" s="1218"/>
      <c r="N638" s="1218"/>
      <c r="O638" s="1218"/>
      <c r="P638" s="1218"/>
      <c r="Q638" s="1218"/>
      <c r="R638" s="1218"/>
      <c r="S638" s="1218"/>
      <c r="T638" s="1218"/>
      <c r="U638" s="1218"/>
      <c r="V638" s="1218"/>
      <c r="W638" s="1218"/>
      <c r="X638" s="1218"/>
      <c r="Y638" s="1218"/>
    </row>
    <row r="639" spans="2:25" ht="15.75" hidden="1" customHeight="1">
      <c r="B639" s="1218"/>
      <c r="C639" s="1218"/>
      <c r="D639" s="1218"/>
      <c r="E639" s="1218"/>
      <c r="F639" s="1218"/>
      <c r="G639" s="1218"/>
      <c r="H639" s="1218"/>
      <c r="I639" s="1218"/>
      <c r="J639" s="1218"/>
      <c r="K639" s="1218"/>
      <c r="L639" s="1218"/>
      <c r="M639" s="1218"/>
      <c r="N639" s="1218"/>
      <c r="O639" s="1218"/>
      <c r="P639" s="1218"/>
      <c r="Q639" s="1218"/>
      <c r="R639" s="1218"/>
      <c r="S639" s="1218"/>
      <c r="T639" s="1218"/>
      <c r="U639" s="1218"/>
      <c r="V639" s="1218"/>
      <c r="W639" s="1218"/>
      <c r="X639" s="1218"/>
      <c r="Y639" s="1218"/>
    </row>
    <row r="640" spans="2:25" ht="15.75" hidden="1" customHeight="1">
      <c r="B640" s="1218"/>
      <c r="C640" s="1218"/>
      <c r="D640" s="1218"/>
      <c r="E640" s="1218"/>
      <c r="F640" s="1218"/>
      <c r="G640" s="1218"/>
      <c r="H640" s="1218"/>
      <c r="I640" s="1218"/>
      <c r="J640" s="1218"/>
      <c r="K640" s="1218"/>
      <c r="L640" s="1218"/>
      <c r="M640" s="1218"/>
      <c r="N640" s="1218"/>
      <c r="O640" s="1218"/>
      <c r="P640" s="1218"/>
      <c r="Q640" s="1218"/>
      <c r="R640" s="1218"/>
      <c r="S640" s="1218"/>
      <c r="T640" s="1218"/>
      <c r="U640" s="1218"/>
      <c r="V640" s="1218"/>
      <c r="W640" s="1218"/>
      <c r="X640" s="1218"/>
      <c r="Y640" s="1218"/>
    </row>
    <row r="641" spans="2:25" ht="15.75" hidden="1" customHeight="1">
      <c r="B641" s="1218"/>
      <c r="C641" s="1218"/>
      <c r="D641" s="1218"/>
      <c r="E641" s="1218"/>
      <c r="F641" s="1218"/>
      <c r="G641" s="1218"/>
      <c r="H641" s="1218"/>
      <c r="I641" s="1218"/>
      <c r="J641" s="1218"/>
      <c r="K641" s="1218"/>
      <c r="L641" s="1218"/>
      <c r="M641" s="1218"/>
      <c r="N641" s="1218"/>
      <c r="O641" s="1218"/>
      <c r="P641" s="1218"/>
      <c r="Q641" s="1218"/>
      <c r="R641" s="1218"/>
      <c r="S641" s="1218"/>
      <c r="T641" s="1218"/>
      <c r="U641" s="1218"/>
      <c r="V641" s="1218"/>
      <c r="W641" s="1218"/>
      <c r="X641" s="1218"/>
      <c r="Y641" s="1218"/>
    </row>
    <row r="642" spans="2:25" ht="15.75" hidden="1" customHeight="1">
      <c r="B642" s="1218"/>
      <c r="C642" s="1218"/>
      <c r="D642" s="1218"/>
      <c r="E642" s="1218"/>
      <c r="F642" s="1218"/>
      <c r="G642" s="1218"/>
      <c r="H642" s="1218"/>
      <c r="I642" s="1218"/>
      <c r="J642" s="1218"/>
      <c r="K642" s="1218"/>
      <c r="L642" s="1218"/>
      <c r="M642" s="1218"/>
      <c r="N642" s="1218"/>
      <c r="O642" s="1218"/>
      <c r="P642" s="1218"/>
      <c r="Q642" s="1218"/>
      <c r="R642" s="1218"/>
      <c r="S642" s="1218"/>
      <c r="T642" s="1218"/>
      <c r="U642" s="1218"/>
      <c r="V642" s="1218"/>
      <c r="W642" s="1218"/>
      <c r="X642" s="1218"/>
      <c r="Y642" s="1218"/>
    </row>
    <row r="643" spans="2:25" ht="15.75" hidden="1" customHeight="1">
      <c r="B643" s="1218"/>
      <c r="C643" s="1218"/>
      <c r="D643" s="1218"/>
      <c r="E643" s="1218"/>
      <c r="F643" s="1218"/>
      <c r="G643" s="1218"/>
      <c r="H643" s="1218"/>
      <c r="I643" s="1218"/>
      <c r="J643" s="1218"/>
      <c r="K643" s="1218"/>
      <c r="L643" s="1218"/>
      <c r="M643" s="1218"/>
      <c r="N643" s="1218"/>
      <c r="O643" s="1218"/>
      <c r="P643" s="1218"/>
      <c r="Q643" s="1218"/>
      <c r="R643" s="1218"/>
      <c r="S643" s="1218"/>
      <c r="T643" s="1218"/>
      <c r="U643" s="1218"/>
      <c r="V643" s="1218"/>
      <c r="W643" s="1218"/>
      <c r="X643" s="1218"/>
      <c r="Y643" s="1218"/>
    </row>
    <row r="644" spans="2:25" ht="15.75" hidden="1" customHeight="1">
      <c r="B644" s="1218"/>
      <c r="C644" s="1218"/>
      <c r="D644" s="1218"/>
      <c r="E644" s="1218"/>
      <c r="F644" s="1218"/>
      <c r="G644" s="1218"/>
      <c r="H644" s="1218"/>
      <c r="I644" s="1218"/>
      <c r="J644" s="1218"/>
      <c r="K644" s="1218"/>
      <c r="L644" s="1218"/>
      <c r="M644" s="1218"/>
      <c r="N644" s="1218"/>
      <c r="O644" s="1218"/>
      <c r="P644" s="1218"/>
      <c r="Q644" s="1218"/>
      <c r="R644" s="1218"/>
      <c r="S644" s="1218"/>
      <c r="T644" s="1218"/>
      <c r="U644" s="1218"/>
      <c r="V644" s="1218"/>
      <c r="W644" s="1218"/>
      <c r="X644" s="1218"/>
      <c r="Y644" s="1218"/>
    </row>
    <row r="645" spans="2:25" ht="15.75" hidden="1" customHeight="1">
      <c r="B645" s="1218"/>
      <c r="C645" s="1218"/>
      <c r="D645" s="1218"/>
      <c r="E645" s="1218"/>
      <c r="F645" s="1218"/>
      <c r="G645" s="1218"/>
      <c r="H645" s="1218"/>
      <c r="I645" s="1218"/>
      <c r="J645" s="1218"/>
      <c r="K645" s="1218"/>
      <c r="L645" s="1218"/>
      <c r="M645" s="1218"/>
      <c r="N645" s="1218"/>
      <c r="O645" s="1218"/>
      <c r="P645" s="1218"/>
      <c r="Q645" s="1218"/>
      <c r="R645" s="1218"/>
      <c r="S645" s="1218"/>
      <c r="T645" s="1218"/>
      <c r="U645" s="1218"/>
      <c r="V645" s="1218"/>
      <c r="W645" s="1218"/>
      <c r="X645" s="1218"/>
      <c r="Y645" s="1218"/>
    </row>
    <row r="646" spans="2:25" ht="15.75" hidden="1" customHeight="1">
      <c r="B646" s="1218"/>
      <c r="C646" s="1218"/>
      <c r="D646" s="1218"/>
      <c r="E646" s="1218"/>
      <c r="F646" s="1218"/>
      <c r="G646" s="1218"/>
      <c r="H646" s="1218"/>
      <c r="I646" s="1218"/>
      <c r="J646" s="1218"/>
      <c r="K646" s="1218"/>
      <c r="L646" s="1218"/>
      <c r="M646" s="1218"/>
      <c r="N646" s="1218"/>
      <c r="O646" s="1218"/>
      <c r="P646" s="1218"/>
      <c r="Q646" s="1218"/>
      <c r="R646" s="1218"/>
      <c r="S646" s="1218"/>
      <c r="T646" s="1218"/>
      <c r="U646" s="1218"/>
      <c r="V646" s="1218"/>
      <c r="W646" s="1218"/>
      <c r="X646" s="1218"/>
      <c r="Y646" s="1218"/>
    </row>
    <row r="647" spans="2:25" ht="15.75" hidden="1" customHeight="1">
      <c r="B647" s="1218"/>
      <c r="C647" s="1218"/>
      <c r="D647" s="1218"/>
      <c r="E647" s="1218"/>
      <c r="F647" s="1218"/>
      <c r="G647" s="1218"/>
      <c r="H647" s="1218"/>
      <c r="I647" s="1218"/>
      <c r="J647" s="1218"/>
      <c r="K647" s="1218"/>
      <c r="L647" s="1218"/>
      <c r="M647" s="1218"/>
      <c r="N647" s="1218"/>
      <c r="O647" s="1218"/>
      <c r="P647" s="1218"/>
      <c r="Q647" s="1218"/>
      <c r="R647" s="1218"/>
      <c r="S647" s="1218"/>
      <c r="T647" s="1218"/>
      <c r="U647" s="1218"/>
      <c r="V647" s="1218"/>
      <c r="W647" s="1218"/>
      <c r="X647" s="1218"/>
      <c r="Y647" s="1218"/>
    </row>
    <row r="648" spans="2:25" ht="15.75" hidden="1" customHeight="1">
      <c r="B648" s="1218"/>
      <c r="C648" s="1218"/>
      <c r="D648" s="1218"/>
      <c r="E648" s="1218"/>
      <c r="F648" s="1218"/>
      <c r="G648" s="1218"/>
      <c r="H648" s="1218"/>
      <c r="I648" s="1218"/>
      <c r="J648" s="1218"/>
      <c r="K648" s="1218"/>
      <c r="L648" s="1218"/>
      <c r="M648" s="1218"/>
      <c r="N648" s="1218"/>
      <c r="O648" s="1218"/>
      <c r="P648" s="1218"/>
      <c r="Q648" s="1218"/>
      <c r="R648" s="1218"/>
      <c r="S648" s="1218"/>
      <c r="T648" s="1218"/>
      <c r="U648" s="1218"/>
      <c r="V648" s="1218"/>
      <c r="W648" s="1218"/>
      <c r="X648" s="1218"/>
      <c r="Y648" s="1218"/>
    </row>
    <row r="649" spans="2:25" ht="15.75" hidden="1" customHeight="1">
      <c r="B649" s="1218"/>
      <c r="C649" s="1218"/>
      <c r="D649" s="1218"/>
      <c r="E649" s="1218"/>
      <c r="F649" s="1218"/>
      <c r="G649" s="1218"/>
      <c r="H649" s="1218"/>
      <c r="I649" s="1218"/>
      <c r="J649" s="1218"/>
      <c r="K649" s="1218"/>
      <c r="L649" s="1218"/>
      <c r="M649" s="1218"/>
      <c r="N649" s="1218"/>
      <c r="O649" s="1218"/>
      <c r="P649" s="1218"/>
      <c r="Q649" s="1218"/>
      <c r="R649" s="1218"/>
      <c r="S649" s="1218"/>
      <c r="T649" s="1218"/>
      <c r="U649" s="1218"/>
      <c r="V649" s="1218"/>
      <c r="W649" s="1218"/>
      <c r="X649" s="1218"/>
      <c r="Y649" s="1218"/>
    </row>
    <row r="650" spans="2:25" ht="15.75" hidden="1" customHeight="1">
      <c r="B650" s="1218"/>
      <c r="C650" s="1218"/>
      <c r="D650" s="1218"/>
      <c r="E650" s="1218"/>
      <c r="F650" s="1218"/>
      <c r="G650" s="1218"/>
      <c r="H650" s="1218"/>
      <c r="I650" s="1218"/>
      <c r="J650" s="1218"/>
      <c r="K650" s="1218"/>
      <c r="L650" s="1218"/>
      <c r="M650" s="1218"/>
      <c r="N650" s="1218"/>
      <c r="O650" s="1218"/>
      <c r="P650" s="1218"/>
      <c r="Q650" s="1218"/>
      <c r="R650" s="1218"/>
      <c r="S650" s="1218"/>
      <c r="T650" s="1218"/>
      <c r="U650" s="1218"/>
      <c r="V650" s="1218"/>
      <c r="W650" s="1218"/>
      <c r="X650" s="1218"/>
      <c r="Y650" s="1218"/>
    </row>
    <row r="651" spans="2:25" ht="15.75" hidden="1" customHeight="1">
      <c r="B651" s="1218"/>
      <c r="C651" s="1218"/>
      <c r="D651" s="1218"/>
      <c r="E651" s="1218"/>
      <c r="F651" s="1218"/>
      <c r="G651" s="1218"/>
      <c r="H651" s="1218"/>
      <c r="I651" s="1218"/>
      <c r="J651" s="1218"/>
      <c r="K651" s="1218"/>
      <c r="L651" s="1218"/>
      <c r="M651" s="1218"/>
      <c r="N651" s="1218"/>
      <c r="O651" s="1218"/>
      <c r="P651" s="1218"/>
      <c r="Q651" s="1218"/>
      <c r="R651" s="1218"/>
      <c r="S651" s="1218"/>
      <c r="T651" s="1218"/>
      <c r="U651" s="1218"/>
      <c r="V651" s="1218"/>
      <c r="W651" s="1218"/>
      <c r="X651" s="1218"/>
      <c r="Y651" s="1218"/>
    </row>
    <row r="652" spans="2:25" ht="15.75" hidden="1" customHeight="1">
      <c r="B652" s="1218"/>
      <c r="C652" s="1218"/>
      <c r="D652" s="1218"/>
      <c r="E652" s="1218"/>
      <c r="F652" s="1218"/>
      <c r="G652" s="1218"/>
      <c r="H652" s="1218"/>
      <c r="I652" s="1218"/>
      <c r="J652" s="1218"/>
      <c r="K652" s="1218"/>
      <c r="L652" s="1218"/>
      <c r="M652" s="1218"/>
      <c r="N652" s="1218"/>
      <c r="O652" s="1218"/>
      <c r="P652" s="1218"/>
      <c r="Q652" s="1218"/>
      <c r="R652" s="1218"/>
      <c r="S652" s="1218"/>
      <c r="T652" s="1218"/>
      <c r="U652" s="1218"/>
      <c r="V652" s="1218"/>
      <c r="W652" s="1218"/>
      <c r="X652" s="1218"/>
      <c r="Y652" s="1218"/>
    </row>
    <row r="653" spans="2:25" ht="15.75" hidden="1" customHeight="1">
      <c r="B653" s="1218"/>
      <c r="C653" s="1218"/>
      <c r="D653" s="1218"/>
      <c r="E653" s="1218"/>
      <c r="F653" s="1218"/>
      <c r="G653" s="1218"/>
      <c r="H653" s="1218"/>
      <c r="I653" s="1218"/>
      <c r="J653" s="1218"/>
      <c r="K653" s="1218"/>
      <c r="L653" s="1218"/>
      <c r="M653" s="1218"/>
      <c r="N653" s="1218"/>
      <c r="O653" s="1218"/>
      <c r="P653" s="1218"/>
      <c r="Q653" s="1218"/>
      <c r="R653" s="1218"/>
      <c r="S653" s="1218"/>
      <c r="T653" s="1218"/>
      <c r="U653" s="1218"/>
      <c r="V653" s="1218"/>
      <c r="W653" s="1218"/>
      <c r="X653" s="1218"/>
      <c r="Y653" s="1218"/>
    </row>
    <row r="654" spans="2:25" ht="15.75" hidden="1" customHeight="1">
      <c r="B654" s="1218"/>
      <c r="C654" s="1218"/>
      <c r="D654" s="1218"/>
      <c r="E654" s="1218"/>
      <c r="F654" s="1218"/>
      <c r="G654" s="1218"/>
      <c r="H654" s="1218"/>
      <c r="I654" s="1218"/>
      <c r="J654" s="1218"/>
      <c r="K654" s="1218"/>
      <c r="L654" s="1218"/>
      <c r="M654" s="1218"/>
      <c r="N654" s="1218"/>
      <c r="O654" s="1218"/>
      <c r="P654" s="1218"/>
      <c r="Q654" s="1218"/>
      <c r="R654" s="1218"/>
      <c r="S654" s="1218"/>
      <c r="T654" s="1218"/>
      <c r="U654" s="1218"/>
      <c r="V654" s="1218"/>
      <c r="W654" s="1218"/>
      <c r="X654" s="1218"/>
      <c r="Y654" s="1218"/>
    </row>
    <row r="655" spans="2:25" ht="15.75" hidden="1" customHeight="1">
      <c r="B655" s="1218"/>
      <c r="C655" s="1218"/>
      <c r="D655" s="1218"/>
      <c r="E655" s="1218"/>
      <c r="F655" s="1218"/>
      <c r="G655" s="1218"/>
      <c r="H655" s="1218"/>
      <c r="I655" s="1218"/>
      <c r="J655" s="1218"/>
      <c r="K655" s="1218"/>
      <c r="L655" s="1218"/>
      <c r="M655" s="1218"/>
      <c r="N655" s="1218"/>
      <c r="O655" s="1218"/>
      <c r="P655" s="1218"/>
      <c r="Q655" s="1218"/>
      <c r="R655" s="1218"/>
      <c r="S655" s="1218"/>
      <c r="T655" s="1218"/>
      <c r="U655" s="1218"/>
      <c r="V655" s="1218"/>
      <c r="W655" s="1218"/>
      <c r="X655" s="1218"/>
      <c r="Y655" s="1218"/>
    </row>
    <row r="656" spans="2:25" ht="15.75" hidden="1" customHeight="1">
      <c r="B656" s="1218"/>
      <c r="C656" s="1218"/>
      <c r="D656" s="1218"/>
      <c r="E656" s="1218"/>
      <c r="F656" s="1218"/>
      <c r="G656" s="1218"/>
      <c r="H656" s="1218"/>
      <c r="I656" s="1218"/>
      <c r="J656" s="1218"/>
      <c r="K656" s="1218"/>
      <c r="L656" s="1218"/>
      <c r="M656" s="1218"/>
      <c r="N656" s="1218"/>
      <c r="O656" s="1218"/>
      <c r="P656" s="1218"/>
      <c r="Q656" s="1218"/>
      <c r="R656" s="1218"/>
      <c r="S656" s="1218"/>
      <c r="T656" s="1218"/>
      <c r="U656" s="1218"/>
      <c r="V656" s="1218"/>
      <c r="W656" s="1218"/>
      <c r="X656" s="1218"/>
      <c r="Y656" s="1218"/>
    </row>
    <row r="657" spans="2:25" ht="15.75" hidden="1" customHeight="1">
      <c r="B657" s="1218"/>
      <c r="C657" s="1218"/>
      <c r="D657" s="1218"/>
      <c r="E657" s="1218"/>
      <c r="F657" s="1218"/>
      <c r="G657" s="1218"/>
      <c r="H657" s="1218"/>
      <c r="I657" s="1218"/>
      <c r="J657" s="1218"/>
      <c r="K657" s="1218"/>
      <c r="L657" s="1218"/>
      <c r="M657" s="1218"/>
      <c r="N657" s="1218"/>
      <c r="O657" s="1218"/>
      <c r="P657" s="1218"/>
      <c r="Q657" s="1218"/>
      <c r="R657" s="1218"/>
      <c r="S657" s="1218"/>
      <c r="T657" s="1218"/>
      <c r="U657" s="1218"/>
      <c r="V657" s="1218"/>
      <c r="W657" s="1218"/>
      <c r="X657" s="1218"/>
      <c r="Y657" s="1218"/>
    </row>
    <row r="658" spans="2:25" ht="15.75" hidden="1" customHeight="1">
      <c r="B658" s="1218"/>
      <c r="C658" s="1218"/>
      <c r="D658" s="1218"/>
      <c r="E658" s="1218"/>
      <c r="F658" s="1218"/>
      <c r="G658" s="1218"/>
      <c r="H658" s="1218"/>
      <c r="I658" s="1218"/>
      <c r="J658" s="1218"/>
      <c r="K658" s="1218"/>
      <c r="L658" s="1218"/>
      <c r="M658" s="1218"/>
      <c r="N658" s="1218"/>
      <c r="O658" s="1218"/>
      <c r="P658" s="1218"/>
      <c r="Q658" s="1218"/>
      <c r="R658" s="1218"/>
      <c r="S658" s="1218"/>
      <c r="T658" s="1218"/>
      <c r="U658" s="1218"/>
      <c r="V658" s="1218"/>
      <c r="W658" s="1218"/>
      <c r="X658" s="1218"/>
      <c r="Y658" s="1218"/>
    </row>
    <row r="659" spans="2:25" ht="15.75" hidden="1" customHeight="1">
      <c r="B659" s="1218"/>
      <c r="C659" s="1218"/>
      <c r="D659" s="1218"/>
      <c r="E659" s="1218"/>
      <c r="F659" s="1218"/>
      <c r="G659" s="1218"/>
      <c r="H659" s="1218"/>
      <c r="I659" s="1218"/>
      <c r="J659" s="1218"/>
      <c r="K659" s="1218"/>
      <c r="L659" s="1218"/>
      <c r="M659" s="1218"/>
      <c r="N659" s="1218"/>
      <c r="O659" s="1218"/>
      <c r="P659" s="1218"/>
      <c r="Q659" s="1218"/>
      <c r="R659" s="1218"/>
      <c r="S659" s="1218"/>
      <c r="T659" s="1218"/>
      <c r="U659" s="1218"/>
      <c r="V659" s="1218"/>
      <c r="W659" s="1218"/>
      <c r="X659" s="1218"/>
      <c r="Y659" s="1218"/>
    </row>
    <row r="660" spans="2:25" ht="15.75" hidden="1" customHeight="1">
      <c r="B660" s="1218"/>
      <c r="C660" s="1218"/>
      <c r="D660" s="1218"/>
      <c r="E660" s="1218"/>
      <c r="F660" s="1218"/>
      <c r="G660" s="1218"/>
      <c r="H660" s="1218"/>
      <c r="I660" s="1218"/>
      <c r="J660" s="1218"/>
      <c r="K660" s="1218"/>
      <c r="L660" s="1218"/>
      <c r="M660" s="1218"/>
      <c r="N660" s="1218"/>
      <c r="O660" s="1218"/>
      <c r="P660" s="1218"/>
      <c r="Q660" s="1218"/>
      <c r="R660" s="1218"/>
      <c r="S660" s="1218"/>
      <c r="T660" s="1218"/>
      <c r="U660" s="1218"/>
      <c r="V660" s="1218"/>
      <c r="W660" s="1218"/>
      <c r="X660" s="1218"/>
      <c r="Y660" s="1218"/>
    </row>
    <row r="661" spans="2:25" ht="15.75" hidden="1" customHeight="1">
      <c r="B661" s="1218"/>
      <c r="C661" s="1218"/>
      <c r="D661" s="1218"/>
      <c r="E661" s="1218"/>
      <c r="F661" s="1218"/>
      <c r="G661" s="1218"/>
      <c r="H661" s="1218"/>
      <c r="I661" s="1218"/>
      <c r="J661" s="1218"/>
      <c r="K661" s="1218"/>
      <c r="L661" s="1218"/>
      <c r="M661" s="1218"/>
      <c r="N661" s="1218"/>
      <c r="O661" s="1218"/>
      <c r="P661" s="1218"/>
      <c r="Q661" s="1218"/>
      <c r="R661" s="1218"/>
      <c r="S661" s="1218"/>
      <c r="T661" s="1218"/>
      <c r="U661" s="1218"/>
      <c r="V661" s="1218"/>
      <c r="W661" s="1218"/>
      <c r="X661" s="1218"/>
      <c r="Y661" s="1218"/>
    </row>
    <row r="662" spans="2:25" ht="15.75" hidden="1" customHeight="1">
      <c r="B662" s="1218"/>
      <c r="C662" s="1218"/>
      <c r="D662" s="1218"/>
      <c r="E662" s="1218"/>
      <c r="F662" s="1218"/>
      <c r="G662" s="1218"/>
      <c r="H662" s="1218"/>
      <c r="I662" s="1218"/>
      <c r="J662" s="1218"/>
      <c r="K662" s="1218"/>
      <c r="L662" s="1218"/>
      <c r="M662" s="1218"/>
      <c r="N662" s="1218"/>
      <c r="O662" s="1218"/>
      <c r="P662" s="1218"/>
      <c r="Q662" s="1218"/>
      <c r="R662" s="1218"/>
      <c r="S662" s="1218"/>
      <c r="T662" s="1218"/>
      <c r="U662" s="1218"/>
      <c r="V662" s="1218"/>
      <c r="W662" s="1218"/>
      <c r="X662" s="1218"/>
      <c r="Y662" s="1218"/>
    </row>
    <row r="663" spans="2:25" ht="15.75" hidden="1" customHeight="1">
      <c r="B663" s="1218"/>
      <c r="C663" s="1218"/>
      <c r="D663" s="1218"/>
      <c r="E663" s="1218"/>
      <c r="F663" s="1218"/>
      <c r="G663" s="1218"/>
      <c r="H663" s="1218"/>
      <c r="I663" s="1218"/>
      <c r="J663" s="1218"/>
      <c r="K663" s="1218"/>
      <c r="L663" s="1218"/>
      <c r="M663" s="1218"/>
      <c r="N663" s="1218"/>
      <c r="O663" s="1218"/>
      <c r="P663" s="1218"/>
      <c r="Q663" s="1218"/>
      <c r="R663" s="1218"/>
      <c r="S663" s="1218"/>
      <c r="T663" s="1218"/>
      <c r="U663" s="1218"/>
      <c r="V663" s="1218"/>
      <c r="W663" s="1218"/>
      <c r="X663" s="1218"/>
      <c r="Y663" s="1218"/>
    </row>
    <row r="664" spans="2:25" ht="15.75" hidden="1" customHeight="1">
      <c r="B664" s="1218"/>
      <c r="C664" s="1218"/>
      <c r="D664" s="1218"/>
      <c r="E664" s="1218"/>
      <c r="F664" s="1218"/>
      <c r="G664" s="1218"/>
      <c r="H664" s="1218"/>
      <c r="I664" s="1218"/>
      <c r="J664" s="1218"/>
      <c r="K664" s="1218"/>
      <c r="L664" s="1218"/>
      <c r="M664" s="1218"/>
      <c r="N664" s="1218"/>
      <c r="O664" s="1218"/>
      <c r="P664" s="1218"/>
      <c r="Q664" s="1218"/>
      <c r="R664" s="1218"/>
      <c r="S664" s="1218"/>
      <c r="T664" s="1218"/>
      <c r="U664" s="1218"/>
      <c r="V664" s="1218"/>
      <c r="W664" s="1218"/>
      <c r="X664" s="1218"/>
      <c r="Y664" s="1218"/>
    </row>
    <row r="665" spans="2:25" ht="15.75" hidden="1" customHeight="1">
      <c r="B665" s="1218"/>
      <c r="C665" s="1218"/>
      <c r="D665" s="1218"/>
      <c r="E665" s="1218"/>
      <c r="F665" s="1218"/>
      <c r="G665" s="1218"/>
      <c r="H665" s="1218"/>
      <c r="I665" s="1218"/>
      <c r="J665" s="1218"/>
      <c r="K665" s="1218"/>
      <c r="L665" s="1218"/>
      <c r="M665" s="1218"/>
      <c r="N665" s="1218"/>
      <c r="O665" s="1218"/>
      <c r="P665" s="1218"/>
      <c r="Q665" s="1218"/>
      <c r="R665" s="1218"/>
      <c r="S665" s="1218"/>
      <c r="T665" s="1218"/>
      <c r="U665" s="1218"/>
      <c r="V665" s="1218"/>
      <c r="W665" s="1218"/>
      <c r="X665" s="1218"/>
      <c r="Y665" s="1218"/>
    </row>
    <row r="666" spans="2:25" ht="15.75" hidden="1" customHeight="1">
      <c r="B666" s="1218"/>
      <c r="C666" s="1218"/>
      <c r="D666" s="1218"/>
      <c r="E666" s="1218"/>
      <c r="F666" s="1218"/>
      <c r="G666" s="1218"/>
      <c r="H666" s="1218"/>
      <c r="I666" s="1218"/>
      <c r="J666" s="1218"/>
      <c r="K666" s="1218"/>
      <c r="L666" s="1218"/>
      <c r="M666" s="1218"/>
      <c r="N666" s="1218"/>
      <c r="O666" s="1218"/>
      <c r="P666" s="1218"/>
      <c r="Q666" s="1218"/>
      <c r="R666" s="1218"/>
      <c r="S666" s="1218"/>
      <c r="T666" s="1218"/>
      <c r="U666" s="1218"/>
      <c r="V666" s="1218"/>
      <c r="W666" s="1218"/>
      <c r="X666" s="1218"/>
      <c r="Y666" s="1218"/>
    </row>
    <row r="667" spans="2:25" ht="15.75" hidden="1" customHeight="1">
      <c r="B667" s="1218"/>
      <c r="C667" s="1218"/>
      <c r="D667" s="1218"/>
      <c r="E667" s="1218"/>
      <c r="F667" s="1218"/>
      <c r="G667" s="1218"/>
      <c r="H667" s="1218"/>
      <c r="I667" s="1218"/>
      <c r="J667" s="1218"/>
      <c r="K667" s="1218"/>
      <c r="L667" s="1218"/>
      <c r="M667" s="1218"/>
      <c r="N667" s="1218"/>
      <c r="O667" s="1218"/>
      <c r="P667" s="1218"/>
      <c r="Q667" s="1218"/>
      <c r="R667" s="1218"/>
      <c r="S667" s="1218"/>
      <c r="T667" s="1218"/>
      <c r="U667" s="1218"/>
      <c r="V667" s="1218"/>
      <c r="W667" s="1218"/>
      <c r="X667" s="1218"/>
      <c r="Y667" s="1218"/>
    </row>
    <row r="668" spans="2:25" ht="15.75" hidden="1" customHeight="1">
      <c r="B668" s="1218"/>
      <c r="C668" s="1218"/>
      <c r="D668" s="1218"/>
      <c r="E668" s="1218"/>
      <c r="F668" s="1218"/>
      <c r="G668" s="1218"/>
      <c r="H668" s="1218"/>
      <c r="I668" s="1218"/>
      <c r="J668" s="1218"/>
      <c r="K668" s="1218"/>
      <c r="L668" s="1218"/>
      <c r="M668" s="1218"/>
      <c r="N668" s="1218"/>
      <c r="O668" s="1218"/>
      <c r="P668" s="1218"/>
      <c r="Q668" s="1218"/>
      <c r="R668" s="1218"/>
      <c r="S668" s="1218"/>
      <c r="T668" s="1218"/>
      <c r="U668" s="1218"/>
      <c r="V668" s="1218"/>
      <c r="W668" s="1218"/>
      <c r="X668" s="1218"/>
      <c r="Y668" s="1218"/>
    </row>
    <row r="669" spans="2:25" ht="15.75" hidden="1" customHeight="1">
      <c r="B669" s="1218"/>
      <c r="C669" s="1218"/>
      <c r="D669" s="1218"/>
      <c r="E669" s="1218"/>
      <c r="F669" s="1218"/>
      <c r="G669" s="1218"/>
      <c r="H669" s="1218"/>
      <c r="I669" s="1218"/>
      <c r="J669" s="1218"/>
      <c r="K669" s="1218"/>
      <c r="L669" s="1218"/>
      <c r="M669" s="1218"/>
      <c r="N669" s="1218"/>
      <c r="O669" s="1218"/>
      <c r="P669" s="1218"/>
      <c r="Q669" s="1218"/>
      <c r="R669" s="1218"/>
      <c r="S669" s="1218"/>
      <c r="T669" s="1218"/>
      <c r="U669" s="1218"/>
      <c r="V669" s="1218"/>
      <c r="W669" s="1218"/>
      <c r="X669" s="1218"/>
      <c r="Y669" s="1218"/>
    </row>
    <row r="670" spans="2:25" ht="15.75" hidden="1" customHeight="1">
      <c r="B670" s="1218"/>
      <c r="C670" s="1218"/>
      <c r="D670" s="1218"/>
      <c r="E670" s="1218"/>
      <c r="F670" s="1218"/>
      <c r="G670" s="1218"/>
      <c r="H670" s="1218"/>
      <c r="I670" s="1218"/>
      <c r="J670" s="1218"/>
      <c r="K670" s="1218"/>
      <c r="L670" s="1218"/>
      <c r="M670" s="1218"/>
      <c r="N670" s="1218"/>
      <c r="O670" s="1218"/>
      <c r="P670" s="1218"/>
      <c r="Q670" s="1218"/>
      <c r="R670" s="1218"/>
      <c r="S670" s="1218"/>
      <c r="T670" s="1218"/>
      <c r="U670" s="1218"/>
      <c r="V670" s="1218"/>
      <c r="W670" s="1218"/>
      <c r="X670" s="1218"/>
      <c r="Y670" s="1218"/>
    </row>
    <row r="671" spans="2:25" ht="15.75" hidden="1" customHeight="1">
      <c r="B671" s="1218"/>
      <c r="C671" s="1218"/>
      <c r="D671" s="1218"/>
      <c r="E671" s="1218"/>
      <c r="F671" s="1218"/>
      <c r="G671" s="1218"/>
      <c r="H671" s="1218"/>
      <c r="I671" s="1218"/>
      <c r="J671" s="1218"/>
      <c r="K671" s="1218"/>
      <c r="L671" s="1218"/>
      <c r="M671" s="1218"/>
      <c r="N671" s="1218"/>
      <c r="O671" s="1218"/>
      <c r="P671" s="1218"/>
      <c r="Q671" s="1218"/>
      <c r="R671" s="1218"/>
      <c r="S671" s="1218"/>
      <c r="T671" s="1218"/>
      <c r="U671" s="1218"/>
      <c r="V671" s="1218"/>
      <c r="W671" s="1218"/>
      <c r="X671" s="1218"/>
      <c r="Y671" s="1218"/>
    </row>
    <row r="672" spans="2:25" ht="15.75" hidden="1" customHeight="1">
      <c r="B672" s="1218"/>
      <c r="C672" s="1218"/>
      <c r="D672" s="1218"/>
      <c r="E672" s="1218"/>
      <c r="F672" s="1218"/>
      <c r="G672" s="1218"/>
      <c r="H672" s="1218"/>
      <c r="I672" s="1218"/>
      <c r="J672" s="1218"/>
      <c r="K672" s="1218"/>
      <c r="L672" s="1218"/>
      <c r="M672" s="1218"/>
      <c r="N672" s="1218"/>
      <c r="O672" s="1218"/>
      <c r="P672" s="1218"/>
      <c r="Q672" s="1218"/>
      <c r="R672" s="1218"/>
      <c r="S672" s="1218"/>
      <c r="T672" s="1218"/>
      <c r="U672" s="1218"/>
      <c r="V672" s="1218"/>
      <c r="W672" s="1218"/>
      <c r="X672" s="1218"/>
      <c r="Y672" s="1218"/>
    </row>
    <row r="673" spans="2:25" ht="15.75" hidden="1" customHeight="1">
      <c r="B673" s="1218"/>
      <c r="C673" s="1218"/>
      <c r="D673" s="1218"/>
      <c r="E673" s="1218"/>
      <c r="F673" s="1218"/>
      <c r="G673" s="1218"/>
      <c r="H673" s="1218"/>
      <c r="I673" s="1218"/>
      <c r="J673" s="1218"/>
      <c r="K673" s="1218"/>
      <c r="L673" s="1218"/>
      <c r="M673" s="1218"/>
      <c r="N673" s="1218"/>
      <c r="O673" s="1218"/>
      <c r="P673" s="1218"/>
      <c r="Q673" s="1218"/>
      <c r="R673" s="1218"/>
      <c r="S673" s="1218"/>
      <c r="T673" s="1218"/>
      <c r="U673" s="1218"/>
      <c r="V673" s="1218"/>
      <c r="W673" s="1218"/>
      <c r="X673" s="1218"/>
      <c r="Y673" s="1218"/>
    </row>
    <row r="674" spans="2:25" ht="15.75" hidden="1" customHeight="1">
      <c r="B674" s="1218"/>
      <c r="C674" s="1218"/>
      <c r="D674" s="1218"/>
      <c r="E674" s="1218"/>
      <c r="F674" s="1218"/>
      <c r="G674" s="1218"/>
      <c r="H674" s="1218"/>
      <c r="I674" s="1218"/>
      <c r="J674" s="1218"/>
      <c r="K674" s="1218"/>
      <c r="L674" s="1218"/>
      <c r="M674" s="1218"/>
      <c r="N674" s="1218"/>
      <c r="O674" s="1218"/>
      <c r="P674" s="1218"/>
      <c r="Q674" s="1218"/>
      <c r="R674" s="1218"/>
      <c r="S674" s="1218"/>
      <c r="T674" s="1218"/>
      <c r="U674" s="1218"/>
      <c r="V674" s="1218"/>
      <c r="W674" s="1218"/>
      <c r="X674" s="1218"/>
      <c r="Y674" s="1218"/>
    </row>
    <row r="675" spans="2:25" ht="15.75" hidden="1" customHeight="1">
      <c r="B675" s="1218"/>
      <c r="C675" s="1218"/>
      <c r="D675" s="1218"/>
      <c r="E675" s="1218"/>
      <c r="F675" s="1218"/>
      <c r="G675" s="1218"/>
      <c r="H675" s="1218"/>
      <c r="I675" s="1218"/>
      <c r="J675" s="1218"/>
      <c r="K675" s="1218"/>
      <c r="L675" s="1218"/>
      <c r="M675" s="1218"/>
      <c r="N675" s="1218"/>
      <c r="O675" s="1218"/>
      <c r="P675" s="1218"/>
      <c r="Q675" s="1218"/>
      <c r="R675" s="1218"/>
      <c r="S675" s="1218"/>
      <c r="T675" s="1218"/>
      <c r="U675" s="1218"/>
      <c r="V675" s="1218"/>
      <c r="W675" s="1218"/>
      <c r="X675" s="1218"/>
      <c r="Y675" s="1218"/>
    </row>
    <row r="676" spans="2:25" ht="15.75" hidden="1" customHeight="1">
      <c r="B676" s="1218"/>
      <c r="C676" s="1218"/>
      <c r="D676" s="1218"/>
      <c r="E676" s="1218"/>
      <c r="F676" s="1218"/>
      <c r="G676" s="1218"/>
      <c r="H676" s="1218"/>
      <c r="I676" s="1218"/>
      <c r="J676" s="1218"/>
      <c r="K676" s="1218"/>
      <c r="L676" s="1218"/>
      <c r="M676" s="1218"/>
      <c r="N676" s="1218"/>
      <c r="O676" s="1218"/>
      <c r="P676" s="1218"/>
      <c r="Q676" s="1218"/>
      <c r="R676" s="1218"/>
      <c r="S676" s="1218"/>
      <c r="T676" s="1218"/>
      <c r="U676" s="1218"/>
      <c r="V676" s="1218"/>
      <c r="W676" s="1218"/>
      <c r="X676" s="1218"/>
      <c r="Y676" s="1218"/>
    </row>
    <row r="677" spans="2:25" ht="15.75" hidden="1" customHeight="1">
      <c r="B677" s="1218"/>
      <c r="C677" s="1218"/>
      <c r="D677" s="1218"/>
      <c r="E677" s="1218"/>
      <c r="F677" s="1218"/>
      <c r="G677" s="1218"/>
      <c r="H677" s="1218"/>
      <c r="I677" s="1218"/>
      <c r="J677" s="1218"/>
      <c r="K677" s="1218"/>
      <c r="L677" s="1218"/>
      <c r="M677" s="1218"/>
      <c r="N677" s="1218"/>
      <c r="O677" s="1218"/>
      <c r="P677" s="1218"/>
      <c r="Q677" s="1218"/>
      <c r="R677" s="1218"/>
      <c r="S677" s="1218"/>
      <c r="T677" s="1218"/>
      <c r="U677" s="1218"/>
      <c r="V677" s="1218"/>
      <c r="W677" s="1218"/>
      <c r="X677" s="1218"/>
      <c r="Y677" s="1218"/>
    </row>
    <row r="678" spans="2:25" ht="15.75" hidden="1" customHeight="1">
      <c r="B678" s="1218"/>
      <c r="C678" s="1218"/>
      <c r="D678" s="1218"/>
      <c r="E678" s="1218"/>
      <c r="F678" s="1218"/>
      <c r="G678" s="1218"/>
      <c r="H678" s="1218"/>
      <c r="I678" s="1218"/>
      <c r="J678" s="1218"/>
      <c r="K678" s="1218"/>
      <c r="L678" s="1218"/>
      <c r="M678" s="1218"/>
      <c r="N678" s="1218"/>
      <c r="O678" s="1218"/>
      <c r="P678" s="1218"/>
      <c r="Q678" s="1218"/>
      <c r="R678" s="1218"/>
      <c r="S678" s="1218"/>
      <c r="T678" s="1218"/>
      <c r="U678" s="1218"/>
      <c r="V678" s="1218"/>
      <c r="W678" s="1218"/>
      <c r="X678" s="1218"/>
      <c r="Y678" s="1218"/>
    </row>
    <row r="679" spans="2:25" ht="15.75" hidden="1" customHeight="1">
      <c r="B679" s="1218"/>
      <c r="C679" s="1218"/>
      <c r="D679" s="1218"/>
      <c r="E679" s="1218"/>
      <c r="F679" s="1218"/>
      <c r="G679" s="1218"/>
      <c r="H679" s="1218"/>
      <c r="I679" s="1218"/>
      <c r="J679" s="1218"/>
      <c r="K679" s="1218"/>
      <c r="L679" s="1218"/>
      <c r="M679" s="1218"/>
      <c r="N679" s="1218"/>
      <c r="O679" s="1218"/>
      <c r="P679" s="1218"/>
      <c r="Q679" s="1218"/>
      <c r="R679" s="1218"/>
      <c r="S679" s="1218"/>
      <c r="T679" s="1218"/>
      <c r="U679" s="1218"/>
      <c r="V679" s="1218"/>
      <c r="W679" s="1218"/>
      <c r="X679" s="1218"/>
      <c r="Y679" s="1218"/>
    </row>
    <row r="680" spans="2:25" ht="15.75" hidden="1" customHeight="1">
      <c r="B680" s="1218"/>
      <c r="C680" s="1218"/>
      <c r="D680" s="1218"/>
      <c r="E680" s="1218"/>
      <c r="F680" s="1218"/>
      <c r="G680" s="1218"/>
      <c r="H680" s="1218"/>
      <c r="I680" s="1218"/>
      <c r="J680" s="1218"/>
      <c r="K680" s="1218"/>
      <c r="L680" s="1218"/>
      <c r="M680" s="1218"/>
      <c r="N680" s="1218"/>
      <c r="O680" s="1218"/>
      <c r="P680" s="1218"/>
      <c r="Q680" s="1218"/>
      <c r="R680" s="1218"/>
      <c r="S680" s="1218"/>
      <c r="T680" s="1218"/>
      <c r="U680" s="1218"/>
      <c r="V680" s="1218"/>
      <c r="W680" s="1218"/>
      <c r="X680" s="1218"/>
      <c r="Y680" s="1218"/>
    </row>
    <row r="681" spans="2:25" ht="15.75" hidden="1" customHeight="1">
      <c r="B681" s="1218"/>
      <c r="C681" s="1218"/>
      <c r="D681" s="1218"/>
      <c r="E681" s="1218"/>
      <c r="F681" s="1218"/>
      <c r="G681" s="1218"/>
      <c r="H681" s="1218"/>
      <c r="I681" s="1218"/>
      <c r="J681" s="1218"/>
      <c r="K681" s="1218"/>
      <c r="L681" s="1218"/>
      <c r="M681" s="1218"/>
      <c r="N681" s="1218"/>
      <c r="O681" s="1218"/>
      <c r="P681" s="1218"/>
      <c r="Q681" s="1218"/>
      <c r="R681" s="1218"/>
      <c r="S681" s="1218"/>
      <c r="T681" s="1218"/>
      <c r="U681" s="1218"/>
      <c r="V681" s="1218"/>
      <c r="W681" s="1218"/>
      <c r="X681" s="1218"/>
      <c r="Y681" s="1218"/>
    </row>
    <row r="682" spans="2:25" ht="15.75" hidden="1" customHeight="1">
      <c r="B682" s="1218"/>
      <c r="C682" s="1218"/>
      <c r="D682" s="1218"/>
      <c r="E682" s="1218"/>
      <c r="F682" s="1218"/>
      <c r="G682" s="1218"/>
      <c r="H682" s="1218"/>
      <c r="I682" s="1218"/>
      <c r="J682" s="1218"/>
      <c r="K682" s="1218"/>
      <c r="L682" s="1218"/>
      <c r="M682" s="1218"/>
      <c r="N682" s="1218"/>
      <c r="O682" s="1218"/>
      <c r="P682" s="1218"/>
      <c r="Q682" s="1218"/>
      <c r="R682" s="1218"/>
      <c r="S682" s="1218"/>
      <c r="T682" s="1218"/>
      <c r="U682" s="1218"/>
      <c r="V682" s="1218"/>
      <c r="W682" s="1218"/>
      <c r="X682" s="1218"/>
      <c r="Y682" s="1218"/>
    </row>
    <row r="683" spans="2:25" ht="15.75" hidden="1" customHeight="1">
      <c r="B683" s="1218"/>
      <c r="C683" s="1218"/>
      <c r="D683" s="1218"/>
      <c r="E683" s="1218"/>
      <c r="F683" s="1218"/>
      <c r="G683" s="1218"/>
      <c r="H683" s="1218"/>
      <c r="I683" s="1218"/>
      <c r="J683" s="1218"/>
      <c r="K683" s="1218"/>
      <c r="L683" s="1218"/>
      <c r="M683" s="1218"/>
      <c r="N683" s="1218"/>
      <c r="O683" s="1218"/>
      <c r="P683" s="1218"/>
      <c r="Q683" s="1218"/>
      <c r="R683" s="1218"/>
      <c r="S683" s="1218"/>
      <c r="T683" s="1218"/>
      <c r="U683" s="1218"/>
      <c r="V683" s="1218"/>
      <c r="W683" s="1218"/>
      <c r="X683" s="1218"/>
      <c r="Y683" s="1218"/>
    </row>
    <row r="684" spans="2:25" ht="15.75" hidden="1" customHeight="1">
      <c r="B684" s="1218"/>
      <c r="C684" s="1218"/>
      <c r="D684" s="1218"/>
      <c r="E684" s="1218"/>
      <c r="F684" s="1218"/>
      <c r="G684" s="1218"/>
      <c r="H684" s="1218"/>
      <c r="I684" s="1218"/>
      <c r="J684" s="1218"/>
      <c r="K684" s="1218"/>
      <c r="L684" s="1218"/>
      <c r="M684" s="1218"/>
      <c r="N684" s="1218"/>
      <c r="O684" s="1218"/>
      <c r="P684" s="1218"/>
      <c r="Q684" s="1218"/>
      <c r="R684" s="1218"/>
      <c r="S684" s="1218"/>
      <c r="T684" s="1218"/>
      <c r="U684" s="1218"/>
      <c r="V684" s="1218"/>
      <c r="W684" s="1218"/>
      <c r="X684" s="1218"/>
      <c r="Y684" s="1218"/>
    </row>
    <row r="685" spans="2:25" ht="15.75" hidden="1" customHeight="1">
      <c r="B685" s="1218"/>
      <c r="C685" s="1218"/>
      <c r="D685" s="1218"/>
      <c r="E685" s="1218"/>
      <c r="F685" s="1218"/>
      <c r="G685" s="1218"/>
      <c r="H685" s="1218"/>
      <c r="I685" s="1218"/>
      <c r="J685" s="1218"/>
      <c r="K685" s="1218"/>
      <c r="L685" s="1218"/>
      <c r="M685" s="1218"/>
      <c r="N685" s="1218"/>
      <c r="O685" s="1218"/>
      <c r="P685" s="1218"/>
      <c r="Q685" s="1218"/>
      <c r="R685" s="1218"/>
      <c r="S685" s="1218"/>
      <c r="T685" s="1218"/>
      <c r="U685" s="1218"/>
      <c r="V685" s="1218"/>
      <c r="W685" s="1218"/>
      <c r="X685" s="1218"/>
      <c r="Y685" s="1218"/>
    </row>
    <row r="686" spans="2:25" ht="15.75" hidden="1" customHeight="1">
      <c r="B686" s="1218"/>
      <c r="C686" s="1218"/>
      <c r="D686" s="1218"/>
      <c r="E686" s="1218"/>
      <c r="F686" s="1218"/>
      <c r="G686" s="1218"/>
      <c r="H686" s="1218"/>
      <c r="I686" s="1218"/>
      <c r="J686" s="1218"/>
      <c r="K686" s="1218"/>
      <c r="L686" s="1218"/>
      <c r="M686" s="1218"/>
      <c r="N686" s="1218"/>
      <c r="O686" s="1218"/>
      <c r="P686" s="1218"/>
      <c r="Q686" s="1218"/>
      <c r="R686" s="1218"/>
      <c r="S686" s="1218"/>
      <c r="T686" s="1218"/>
      <c r="U686" s="1218"/>
      <c r="V686" s="1218"/>
      <c r="W686" s="1218"/>
      <c r="X686" s="1218"/>
      <c r="Y686" s="1218"/>
    </row>
    <row r="687" spans="2:25" ht="15.75" hidden="1" customHeight="1">
      <c r="B687" s="1218"/>
      <c r="C687" s="1218"/>
      <c r="D687" s="1218"/>
      <c r="E687" s="1218"/>
      <c r="F687" s="1218"/>
      <c r="G687" s="1218"/>
      <c r="H687" s="1218"/>
      <c r="I687" s="1218"/>
      <c r="J687" s="1218"/>
      <c r="K687" s="1218"/>
      <c r="L687" s="1218"/>
      <c r="M687" s="1218"/>
      <c r="N687" s="1218"/>
      <c r="O687" s="1218"/>
      <c r="P687" s="1218"/>
      <c r="Q687" s="1218"/>
      <c r="R687" s="1218"/>
      <c r="S687" s="1218"/>
      <c r="T687" s="1218"/>
      <c r="U687" s="1218"/>
      <c r="V687" s="1218"/>
      <c r="W687" s="1218"/>
      <c r="X687" s="1218"/>
      <c r="Y687" s="1218"/>
    </row>
    <row r="688" spans="2:25" ht="15.75" hidden="1" customHeight="1">
      <c r="B688" s="1218"/>
      <c r="C688" s="1218"/>
      <c r="D688" s="1218"/>
      <c r="E688" s="1218"/>
      <c r="F688" s="1218"/>
      <c r="G688" s="1218"/>
      <c r="H688" s="1218"/>
      <c r="I688" s="1218"/>
      <c r="J688" s="1218"/>
      <c r="K688" s="1218"/>
      <c r="L688" s="1218"/>
      <c r="M688" s="1218"/>
      <c r="N688" s="1218"/>
      <c r="O688" s="1218"/>
      <c r="P688" s="1218"/>
      <c r="Q688" s="1218"/>
      <c r="R688" s="1218"/>
      <c r="S688" s="1218"/>
      <c r="T688" s="1218"/>
      <c r="U688" s="1218"/>
      <c r="V688" s="1218"/>
      <c r="W688" s="1218"/>
      <c r="X688" s="1218"/>
      <c r="Y688" s="1218"/>
    </row>
    <row r="689" spans="2:25" ht="15.75" hidden="1" customHeight="1">
      <c r="B689" s="1218"/>
      <c r="C689" s="1218"/>
      <c r="D689" s="1218"/>
      <c r="E689" s="1218"/>
      <c r="F689" s="1218"/>
      <c r="G689" s="1218"/>
      <c r="H689" s="1218"/>
      <c r="I689" s="1218"/>
      <c r="J689" s="1218"/>
      <c r="K689" s="1218"/>
      <c r="L689" s="1218"/>
      <c r="M689" s="1218"/>
      <c r="N689" s="1218"/>
      <c r="O689" s="1218"/>
      <c r="P689" s="1218"/>
      <c r="Q689" s="1218"/>
      <c r="R689" s="1218"/>
      <c r="S689" s="1218"/>
      <c r="T689" s="1218"/>
      <c r="U689" s="1218"/>
      <c r="V689" s="1218"/>
      <c r="W689" s="1218"/>
      <c r="X689" s="1218"/>
      <c r="Y689" s="1218"/>
    </row>
    <row r="690" spans="2:25" ht="15.75" hidden="1" customHeight="1">
      <c r="B690" s="1218"/>
      <c r="C690" s="1218"/>
      <c r="D690" s="1218"/>
      <c r="E690" s="1218"/>
      <c r="F690" s="1218"/>
      <c r="G690" s="1218"/>
      <c r="H690" s="1218"/>
      <c r="I690" s="1218"/>
      <c r="J690" s="1218"/>
      <c r="K690" s="1218"/>
      <c r="L690" s="1218"/>
      <c r="M690" s="1218"/>
      <c r="N690" s="1218"/>
      <c r="O690" s="1218"/>
      <c r="P690" s="1218"/>
      <c r="Q690" s="1218"/>
      <c r="R690" s="1218"/>
      <c r="S690" s="1218"/>
      <c r="T690" s="1218"/>
      <c r="U690" s="1218"/>
      <c r="V690" s="1218"/>
      <c r="W690" s="1218"/>
      <c r="X690" s="1218"/>
      <c r="Y690" s="1218"/>
    </row>
    <row r="691" spans="2:25" ht="15.75" hidden="1" customHeight="1">
      <c r="B691" s="1218"/>
      <c r="C691" s="1218"/>
      <c r="D691" s="1218"/>
      <c r="E691" s="1218"/>
      <c r="F691" s="1218"/>
      <c r="G691" s="1218"/>
      <c r="H691" s="1218"/>
      <c r="I691" s="1218"/>
      <c r="J691" s="1218"/>
      <c r="K691" s="1218"/>
      <c r="L691" s="1218"/>
      <c r="M691" s="1218"/>
      <c r="N691" s="1218"/>
      <c r="O691" s="1218"/>
      <c r="P691" s="1218"/>
      <c r="Q691" s="1218"/>
      <c r="R691" s="1218"/>
      <c r="S691" s="1218"/>
      <c r="T691" s="1218"/>
      <c r="U691" s="1218"/>
      <c r="V691" s="1218"/>
      <c r="W691" s="1218"/>
      <c r="X691" s="1218"/>
      <c r="Y691" s="1218"/>
    </row>
    <row r="692" spans="2:25" ht="15.75" hidden="1" customHeight="1">
      <c r="B692" s="1218"/>
      <c r="C692" s="1218"/>
      <c r="D692" s="1218"/>
      <c r="E692" s="1218"/>
      <c r="F692" s="1218"/>
      <c r="G692" s="1218"/>
      <c r="H692" s="1218"/>
      <c r="I692" s="1218"/>
      <c r="J692" s="1218"/>
      <c r="K692" s="1218"/>
      <c r="L692" s="1218"/>
      <c r="M692" s="1218"/>
      <c r="N692" s="1218"/>
      <c r="O692" s="1218"/>
      <c r="P692" s="1218"/>
      <c r="Q692" s="1218"/>
      <c r="R692" s="1218"/>
      <c r="S692" s="1218"/>
      <c r="T692" s="1218"/>
      <c r="U692" s="1218"/>
      <c r="V692" s="1218"/>
      <c r="W692" s="1218"/>
      <c r="X692" s="1218"/>
      <c r="Y692" s="1218"/>
    </row>
    <row r="693" spans="2:25" ht="15.75" hidden="1" customHeight="1">
      <c r="B693" s="1218"/>
      <c r="C693" s="1218"/>
      <c r="D693" s="1218"/>
      <c r="E693" s="1218"/>
      <c r="F693" s="1218"/>
      <c r="G693" s="1218"/>
      <c r="H693" s="1218"/>
      <c r="I693" s="1218"/>
      <c r="J693" s="1218"/>
      <c r="K693" s="1218"/>
      <c r="L693" s="1218"/>
      <c r="M693" s="1218"/>
      <c r="N693" s="1218"/>
      <c r="O693" s="1218"/>
      <c r="P693" s="1218"/>
      <c r="Q693" s="1218"/>
      <c r="R693" s="1218"/>
      <c r="S693" s="1218"/>
      <c r="T693" s="1218"/>
      <c r="U693" s="1218"/>
      <c r="V693" s="1218"/>
      <c r="W693" s="1218"/>
      <c r="X693" s="1218"/>
      <c r="Y693" s="1218"/>
    </row>
    <row r="694" spans="2:25" ht="15.75" hidden="1" customHeight="1">
      <c r="B694" s="1218"/>
      <c r="C694" s="1218"/>
      <c r="D694" s="1218"/>
      <c r="E694" s="1218"/>
      <c r="F694" s="1218"/>
      <c r="G694" s="1218"/>
      <c r="H694" s="1218"/>
      <c r="I694" s="1218"/>
      <c r="J694" s="1218"/>
      <c r="K694" s="1218"/>
      <c r="L694" s="1218"/>
      <c r="M694" s="1218"/>
      <c r="N694" s="1218"/>
      <c r="O694" s="1218"/>
      <c r="P694" s="1218"/>
      <c r="Q694" s="1218"/>
      <c r="R694" s="1218"/>
      <c r="S694" s="1218"/>
      <c r="T694" s="1218"/>
      <c r="U694" s="1218"/>
      <c r="V694" s="1218"/>
      <c r="W694" s="1218"/>
      <c r="X694" s="1218"/>
      <c r="Y694" s="1218"/>
    </row>
    <row r="695" spans="2:25" ht="15.75" hidden="1" customHeight="1">
      <c r="B695" s="1218"/>
      <c r="C695" s="1218"/>
      <c r="D695" s="1218"/>
      <c r="E695" s="1218"/>
      <c r="F695" s="1218"/>
      <c r="G695" s="1218"/>
      <c r="H695" s="1218"/>
      <c r="I695" s="1218"/>
      <c r="J695" s="1218"/>
      <c r="K695" s="1218"/>
      <c r="L695" s="1218"/>
      <c r="M695" s="1218"/>
      <c r="N695" s="1218"/>
      <c r="O695" s="1218"/>
      <c r="P695" s="1218"/>
      <c r="Q695" s="1218"/>
      <c r="R695" s="1218"/>
      <c r="S695" s="1218"/>
      <c r="T695" s="1218"/>
      <c r="U695" s="1218"/>
      <c r="V695" s="1218"/>
      <c r="W695" s="1218"/>
      <c r="X695" s="1218"/>
      <c r="Y695" s="1218"/>
    </row>
    <row r="696" spans="2:25" ht="15.75" hidden="1" customHeight="1">
      <c r="B696" s="1218"/>
      <c r="C696" s="1218"/>
      <c r="D696" s="1218"/>
      <c r="E696" s="1218"/>
      <c r="F696" s="1218"/>
      <c r="G696" s="1218"/>
      <c r="H696" s="1218"/>
      <c r="I696" s="1218"/>
      <c r="J696" s="1218"/>
      <c r="K696" s="1218"/>
      <c r="L696" s="1218"/>
      <c r="M696" s="1218"/>
      <c r="N696" s="1218"/>
      <c r="O696" s="1218"/>
      <c r="P696" s="1218"/>
      <c r="Q696" s="1218"/>
      <c r="R696" s="1218"/>
      <c r="S696" s="1218"/>
      <c r="T696" s="1218"/>
      <c r="U696" s="1218"/>
      <c r="V696" s="1218"/>
      <c r="W696" s="1218"/>
      <c r="X696" s="1218"/>
      <c r="Y696" s="1218"/>
    </row>
    <row r="697" spans="2:25" ht="15.75" hidden="1" customHeight="1">
      <c r="B697" s="1218"/>
      <c r="C697" s="1218"/>
      <c r="D697" s="1218"/>
      <c r="E697" s="1218"/>
      <c r="F697" s="1218"/>
      <c r="G697" s="1218"/>
      <c r="H697" s="1218"/>
      <c r="I697" s="1218"/>
      <c r="J697" s="1218"/>
      <c r="K697" s="1218"/>
      <c r="L697" s="1218"/>
      <c r="M697" s="1218"/>
      <c r="N697" s="1218"/>
      <c r="O697" s="1218"/>
      <c r="P697" s="1218"/>
      <c r="Q697" s="1218"/>
      <c r="R697" s="1218"/>
      <c r="S697" s="1218"/>
      <c r="T697" s="1218"/>
      <c r="U697" s="1218"/>
      <c r="V697" s="1218"/>
      <c r="W697" s="1218"/>
      <c r="X697" s="1218"/>
      <c r="Y697" s="1218"/>
    </row>
    <row r="698" spans="2:25" ht="15.75" hidden="1" customHeight="1">
      <c r="B698" s="1218"/>
      <c r="C698" s="1218"/>
      <c r="D698" s="1218"/>
      <c r="E698" s="1218"/>
      <c r="F698" s="1218"/>
      <c r="G698" s="1218"/>
      <c r="H698" s="1218"/>
      <c r="I698" s="1218"/>
      <c r="J698" s="1218"/>
      <c r="K698" s="1218"/>
      <c r="L698" s="1218"/>
      <c r="M698" s="1218"/>
      <c r="N698" s="1218"/>
      <c r="O698" s="1218"/>
      <c r="P698" s="1218"/>
      <c r="Q698" s="1218"/>
      <c r="R698" s="1218"/>
      <c r="S698" s="1218"/>
      <c r="T698" s="1218"/>
      <c r="U698" s="1218"/>
      <c r="V698" s="1218"/>
      <c r="W698" s="1218"/>
      <c r="X698" s="1218"/>
      <c r="Y698" s="1218"/>
    </row>
    <row r="699" spans="2:25" ht="15.75" hidden="1" customHeight="1">
      <c r="B699" s="1218"/>
      <c r="C699" s="1218"/>
      <c r="D699" s="1218"/>
      <c r="E699" s="1218"/>
      <c r="F699" s="1218"/>
      <c r="G699" s="1218"/>
      <c r="H699" s="1218"/>
      <c r="I699" s="1218"/>
      <c r="J699" s="1218"/>
      <c r="K699" s="1218"/>
      <c r="L699" s="1218"/>
      <c r="M699" s="1218"/>
      <c r="N699" s="1218"/>
      <c r="O699" s="1218"/>
      <c r="P699" s="1218"/>
      <c r="Q699" s="1218"/>
      <c r="R699" s="1218"/>
      <c r="S699" s="1218"/>
      <c r="T699" s="1218"/>
      <c r="U699" s="1218"/>
      <c r="V699" s="1218"/>
      <c r="W699" s="1218"/>
      <c r="X699" s="1218"/>
      <c r="Y699" s="1218"/>
    </row>
    <row r="700" spans="2:25" ht="15.75" hidden="1" customHeight="1">
      <c r="B700" s="1218"/>
      <c r="C700" s="1218"/>
      <c r="D700" s="1218"/>
      <c r="E700" s="1218"/>
      <c r="F700" s="1218"/>
      <c r="G700" s="1218"/>
      <c r="H700" s="1218"/>
      <c r="I700" s="1218"/>
      <c r="J700" s="1218"/>
      <c r="K700" s="1218"/>
      <c r="L700" s="1218"/>
      <c r="M700" s="1218"/>
      <c r="N700" s="1218"/>
      <c r="O700" s="1218"/>
      <c r="P700" s="1218"/>
      <c r="Q700" s="1218"/>
      <c r="R700" s="1218"/>
      <c r="S700" s="1218"/>
      <c r="T700" s="1218"/>
      <c r="U700" s="1218"/>
      <c r="V700" s="1218"/>
      <c r="W700" s="1218"/>
      <c r="X700" s="1218"/>
      <c r="Y700" s="1218"/>
    </row>
    <row r="701" spans="2:25" ht="15.75" hidden="1" customHeight="1">
      <c r="B701" s="1218"/>
      <c r="C701" s="1218"/>
      <c r="D701" s="1218"/>
      <c r="E701" s="1218"/>
      <c r="F701" s="1218"/>
      <c r="G701" s="1218"/>
      <c r="H701" s="1218"/>
      <c r="I701" s="1218"/>
      <c r="J701" s="1218"/>
      <c r="K701" s="1218"/>
      <c r="L701" s="1218"/>
      <c r="M701" s="1218"/>
      <c r="N701" s="1218"/>
      <c r="O701" s="1218"/>
      <c r="P701" s="1218"/>
      <c r="Q701" s="1218"/>
      <c r="R701" s="1218"/>
      <c r="S701" s="1218"/>
      <c r="T701" s="1218"/>
      <c r="U701" s="1218"/>
      <c r="V701" s="1218"/>
      <c r="W701" s="1218"/>
      <c r="X701" s="1218"/>
      <c r="Y701" s="1218"/>
    </row>
    <row r="702" spans="2:25" ht="15.75" hidden="1" customHeight="1">
      <c r="B702" s="1218"/>
      <c r="C702" s="1218"/>
      <c r="D702" s="1218"/>
      <c r="E702" s="1218"/>
      <c r="F702" s="1218"/>
      <c r="G702" s="1218"/>
      <c r="H702" s="1218"/>
      <c r="I702" s="1218"/>
      <c r="J702" s="1218"/>
      <c r="K702" s="1218"/>
      <c r="L702" s="1218"/>
      <c r="M702" s="1218"/>
      <c r="N702" s="1218"/>
      <c r="O702" s="1218"/>
      <c r="P702" s="1218"/>
      <c r="Q702" s="1218"/>
      <c r="R702" s="1218"/>
      <c r="S702" s="1218"/>
      <c r="T702" s="1218"/>
      <c r="U702" s="1218"/>
      <c r="V702" s="1218"/>
      <c r="W702" s="1218"/>
      <c r="X702" s="1218"/>
      <c r="Y702" s="1218"/>
    </row>
    <row r="703" spans="2:25" ht="15.75" hidden="1" customHeight="1">
      <c r="B703" s="1218"/>
      <c r="C703" s="1218"/>
      <c r="D703" s="1218"/>
      <c r="E703" s="1218"/>
      <c r="F703" s="1218"/>
      <c r="G703" s="1218"/>
      <c r="H703" s="1218"/>
      <c r="I703" s="1218"/>
      <c r="J703" s="1218"/>
      <c r="K703" s="1218"/>
      <c r="L703" s="1218"/>
      <c r="M703" s="1218"/>
      <c r="N703" s="1218"/>
      <c r="O703" s="1218"/>
      <c r="P703" s="1218"/>
      <c r="Q703" s="1218"/>
      <c r="R703" s="1218"/>
      <c r="S703" s="1218"/>
      <c r="T703" s="1218"/>
      <c r="U703" s="1218"/>
      <c r="V703" s="1218"/>
      <c r="W703" s="1218"/>
      <c r="X703" s="1218"/>
      <c r="Y703" s="1218"/>
    </row>
    <row r="704" spans="2:25" ht="15.75" hidden="1" customHeight="1">
      <c r="B704" s="1218"/>
      <c r="C704" s="1218"/>
      <c r="D704" s="1218"/>
      <c r="E704" s="1218"/>
      <c r="F704" s="1218"/>
      <c r="G704" s="1218"/>
      <c r="H704" s="1218"/>
      <c r="I704" s="1218"/>
      <c r="J704" s="1218"/>
      <c r="K704" s="1218"/>
      <c r="L704" s="1218"/>
      <c r="M704" s="1218"/>
      <c r="N704" s="1218"/>
      <c r="O704" s="1218"/>
      <c r="P704" s="1218"/>
      <c r="Q704" s="1218"/>
      <c r="R704" s="1218"/>
      <c r="S704" s="1218"/>
      <c r="T704" s="1218"/>
      <c r="U704" s="1218"/>
      <c r="V704" s="1218"/>
      <c r="W704" s="1218"/>
      <c r="X704" s="1218"/>
      <c r="Y704" s="1218"/>
    </row>
    <row r="705" spans="2:25" ht="15.75" hidden="1" customHeight="1">
      <c r="B705" s="1218"/>
      <c r="C705" s="1218"/>
      <c r="D705" s="1218"/>
      <c r="E705" s="1218"/>
      <c r="F705" s="1218"/>
      <c r="G705" s="1218"/>
      <c r="H705" s="1218"/>
      <c r="I705" s="1218"/>
      <c r="J705" s="1218"/>
      <c r="K705" s="1218"/>
      <c r="L705" s="1218"/>
      <c r="M705" s="1218"/>
      <c r="N705" s="1218"/>
      <c r="O705" s="1218"/>
      <c r="P705" s="1218"/>
      <c r="Q705" s="1218"/>
      <c r="R705" s="1218"/>
      <c r="S705" s="1218"/>
      <c r="T705" s="1218"/>
      <c r="U705" s="1218"/>
      <c r="V705" s="1218"/>
      <c r="W705" s="1218"/>
      <c r="X705" s="1218"/>
      <c r="Y705" s="1218"/>
    </row>
    <row r="706" spans="2:25" ht="15.75" hidden="1" customHeight="1">
      <c r="B706" s="1218"/>
      <c r="C706" s="1218"/>
      <c r="D706" s="1218"/>
      <c r="E706" s="1218"/>
      <c r="F706" s="1218"/>
      <c r="G706" s="1218"/>
      <c r="H706" s="1218"/>
      <c r="I706" s="1218"/>
      <c r="J706" s="1218"/>
      <c r="K706" s="1218"/>
      <c r="L706" s="1218"/>
      <c r="M706" s="1218"/>
      <c r="N706" s="1218"/>
      <c r="O706" s="1218"/>
      <c r="P706" s="1218"/>
      <c r="Q706" s="1218"/>
      <c r="R706" s="1218"/>
      <c r="S706" s="1218"/>
      <c r="T706" s="1218"/>
      <c r="U706" s="1218"/>
      <c r="V706" s="1218"/>
      <c r="W706" s="1218"/>
      <c r="X706" s="1218"/>
      <c r="Y706" s="1218"/>
    </row>
    <row r="707" spans="2:25" ht="15.75" hidden="1" customHeight="1">
      <c r="B707" s="1218"/>
      <c r="C707" s="1218"/>
      <c r="D707" s="1218"/>
      <c r="E707" s="1218"/>
      <c r="F707" s="1218"/>
      <c r="G707" s="1218"/>
      <c r="H707" s="1218"/>
      <c r="I707" s="1218"/>
      <c r="J707" s="1218"/>
      <c r="K707" s="1218"/>
      <c r="L707" s="1218"/>
      <c r="M707" s="1218"/>
      <c r="N707" s="1218"/>
      <c r="O707" s="1218"/>
      <c r="P707" s="1218"/>
      <c r="Q707" s="1218"/>
      <c r="R707" s="1218"/>
      <c r="S707" s="1218"/>
      <c r="T707" s="1218"/>
      <c r="U707" s="1218"/>
      <c r="V707" s="1218"/>
      <c r="W707" s="1218"/>
      <c r="X707" s="1218"/>
      <c r="Y707" s="1218"/>
    </row>
    <row r="708" spans="2:25" ht="15.75" hidden="1" customHeight="1">
      <c r="B708" s="1218"/>
      <c r="C708" s="1218"/>
      <c r="D708" s="1218"/>
      <c r="E708" s="1218"/>
      <c r="F708" s="1218"/>
      <c r="G708" s="1218"/>
      <c r="H708" s="1218"/>
      <c r="I708" s="1218"/>
      <c r="J708" s="1218"/>
      <c r="K708" s="1218"/>
      <c r="L708" s="1218"/>
      <c r="M708" s="1218"/>
      <c r="N708" s="1218"/>
      <c r="O708" s="1218"/>
      <c r="P708" s="1218"/>
      <c r="Q708" s="1218"/>
      <c r="R708" s="1218"/>
      <c r="S708" s="1218"/>
      <c r="T708" s="1218"/>
      <c r="U708" s="1218"/>
      <c r="V708" s="1218"/>
      <c r="W708" s="1218"/>
      <c r="X708" s="1218"/>
      <c r="Y708" s="1218"/>
    </row>
    <row r="709" spans="2:25" ht="15.75" hidden="1" customHeight="1">
      <c r="B709" s="1218"/>
      <c r="C709" s="1218"/>
      <c r="D709" s="1218"/>
      <c r="E709" s="1218"/>
      <c r="F709" s="1218"/>
      <c r="G709" s="1218"/>
      <c r="H709" s="1218"/>
      <c r="I709" s="1218"/>
      <c r="J709" s="1218"/>
      <c r="K709" s="1218"/>
      <c r="L709" s="1218"/>
      <c r="M709" s="1218"/>
      <c r="N709" s="1218"/>
      <c r="O709" s="1218"/>
      <c r="P709" s="1218"/>
      <c r="Q709" s="1218"/>
      <c r="R709" s="1218"/>
      <c r="S709" s="1218"/>
      <c r="T709" s="1218"/>
      <c r="U709" s="1218"/>
      <c r="V709" s="1218"/>
      <c r="W709" s="1218"/>
      <c r="X709" s="1218"/>
      <c r="Y709" s="1218"/>
    </row>
    <row r="710" spans="2:25" ht="15.75" hidden="1" customHeight="1">
      <c r="B710" s="1218"/>
      <c r="C710" s="1218"/>
      <c r="D710" s="1218"/>
      <c r="E710" s="1218"/>
      <c r="F710" s="1218"/>
      <c r="G710" s="1218"/>
      <c r="H710" s="1218"/>
      <c r="I710" s="1218"/>
      <c r="J710" s="1218"/>
      <c r="K710" s="1218"/>
      <c r="L710" s="1218"/>
      <c r="M710" s="1218"/>
      <c r="N710" s="1218"/>
      <c r="O710" s="1218"/>
      <c r="P710" s="1218"/>
      <c r="Q710" s="1218"/>
      <c r="R710" s="1218"/>
      <c r="S710" s="1218"/>
      <c r="T710" s="1218"/>
      <c r="U710" s="1218"/>
      <c r="V710" s="1218"/>
      <c r="W710" s="1218"/>
      <c r="X710" s="1218"/>
      <c r="Y710" s="1218"/>
    </row>
    <row r="711" spans="2:25" ht="15.75" hidden="1" customHeight="1">
      <c r="B711" s="1218"/>
      <c r="C711" s="1218"/>
      <c r="D711" s="1218"/>
      <c r="E711" s="1218"/>
      <c r="F711" s="1218"/>
      <c r="G711" s="1218"/>
      <c r="H711" s="1218"/>
      <c r="I711" s="1218"/>
      <c r="J711" s="1218"/>
      <c r="K711" s="1218"/>
      <c r="L711" s="1218"/>
      <c r="M711" s="1218"/>
      <c r="N711" s="1218"/>
      <c r="O711" s="1218"/>
      <c r="P711" s="1218"/>
      <c r="Q711" s="1218"/>
      <c r="R711" s="1218"/>
      <c r="S711" s="1218"/>
      <c r="T711" s="1218"/>
      <c r="U711" s="1218"/>
      <c r="V711" s="1218"/>
      <c r="W711" s="1218"/>
      <c r="X711" s="1218"/>
      <c r="Y711" s="1218"/>
    </row>
    <row r="712" spans="2:25" ht="15.75" hidden="1" customHeight="1">
      <c r="B712" s="1218"/>
      <c r="C712" s="1218"/>
      <c r="D712" s="1218"/>
      <c r="E712" s="1218"/>
      <c r="F712" s="1218"/>
      <c r="G712" s="1218"/>
      <c r="H712" s="1218"/>
      <c r="I712" s="1218"/>
      <c r="J712" s="1218"/>
      <c r="K712" s="1218"/>
      <c r="L712" s="1218"/>
      <c r="M712" s="1218"/>
      <c r="N712" s="1218"/>
      <c r="O712" s="1218"/>
      <c r="P712" s="1218"/>
      <c r="Q712" s="1218"/>
      <c r="R712" s="1218"/>
      <c r="S712" s="1218"/>
      <c r="T712" s="1218"/>
      <c r="U712" s="1218"/>
      <c r="V712" s="1218"/>
      <c r="W712" s="1218"/>
      <c r="X712" s="1218"/>
      <c r="Y712" s="1218"/>
    </row>
    <row r="713" spans="2:25" ht="15.75" hidden="1" customHeight="1">
      <c r="B713" s="1218"/>
      <c r="C713" s="1218"/>
      <c r="D713" s="1218"/>
      <c r="E713" s="1218"/>
      <c r="F713" s="1218"/>
      <c r="G713" s="1218"/>
      <c r="H713" s="1218"/>
      <c r="I713" s="1218"/>
      <c r="J713" s="1218"/>
      <c r="K713" s="1218"/>
      <c r="L713" s="1218"/>
      <c r="M713" s="1218"/>
      <c r="N713" s="1218"/>
      <c r="O713" s="1218"/>
      <c r="P713" s="1218"/>
      <c r="Q713" s="1218"/>
      <c r="R713" s="1218"/>
      <c r="S713" s="1218"/>
      <c r="T713" s="1218"/>
      <c r="U713" s="1218"/>
      <c r="V713" s="1218"/>
      <c r="W713" s="1218"/>
      <c r="X713" s="1218"/>
      <c r="Y713" s="1218"/>
    </row>
    <row r="714" spans="2:25" ht="15.75" hidden="1" customHeight="1">
      <c r="B714" s="1218"/>
      <c r="C714" s="1218"/>
      <c r="D714" s="1218"/>
      <c r="E714" s="1218"/>
      <c r="F714" s="1218"/>
      <c r="G714" s="1218"/>
      <c r="H714" s="1218"/>
      <c r="I714" s="1218"/>
      <c r="J714" s="1218"/>
      <c r="K714" s="1218"/>
      <c r="L714" s="1218"/>
      <c r="M714" s="1218"/>
      <c r="N714" s="1218"/>
      <c r="O714" s="1218"/>
      <c r="P714" s="1218"/>
      <c r="Q714" s="1218"/>
      <c r="R714" s="1218"/>
      <c r="S714" s="1218"/>
      <c r="T714" s="1218"/>
      <c r="U714" s="1218"/>
      <c r="V714" s="1218"/>
      <c r="W714" s="1218"/>
      <c r="X714" s="1218"/>
      <c r="Y714" s="1218"/>
    </row>
    <row r="715" spans="2:25" ht="15.75" hidden="1" customHeight="1">
      <c r="B715" s="1218"/>
      <c r="C715" s="1218"/>
      <c r="D715" s="1218"/>
      <c r="E715" s="1218"/>
      <c r="F715" s="1218"/>
      <c r="G715" s="1218"/>
      <c r="H715" s="1218"/>
      <c r="I715" s="1218"/>
      <c r="J715" s="1218"/>
      <c r="K715" s="1218"/>
      <c r="L715" s="1218"/>
      <c r="M715" s="1218"/>
      <c r="N715" s="1218"/>
      <c r="O715" s="1218"/>
      <c r="P715" s="1218"/>
      <c r="Q715" s="1218"/>
      <c r="R715" s="1218"/>
      <c r="S715" s="1218"/>
      <c r="T715" s="1218"/>
      <c r="U715" s="1218"/>
      <c r="V715" s="1218"/>
      <c r="W715" s="1218"/>
      <c r="X715" s="1218"/>
      <c r="Y715" s="1218"/>
    </row>
    <row r="716" spans="2:25" ht="15.75" hidden="1" customHeight="1">
      <c r="B716" s="1218"/>
      <c r="C716" s="1218"/>
      <c r="D716" s="1218"/>
      <c r="E716" s="1218"/>
      <c r="F716" s="1218"/>
      <c r="G716" s="1218"/>
      <c r="H716" s="1218"/>
      <c r="I716" s="1218"/>
      <c r="J716" s="1218"/>
      <c r="K716" s="1218"/>
      <c r="L716" s="1218"/>
      <c r="M716" s="1218"/>
      <c r="N716" s="1218"/>
      <c r="O716" s="1218"/>
      <c r="P716" s="1218"/>
      <c r="Q716" s="1218"/>
      <c r="R716" s="1218"/>
      <c r="S716" s="1218"/>
      <c r="T716" s="1218"/>
      <c r="U716" s="1218"/>
      <c r="V716" s="1218"/>
      <c r="W716" s="1218"/>
      <c r="X716" s="1218"/>
      <c r="Y716" s="1218"/>
    </row>
    <row r="717" spans="2:25" ht="15.75" hidden="1" customHeight="1">
      <c r="B717" s="1218"/>
      <c r="C717" s="1218"/>
      <c r="D717" s="1218"/>
      <c r="E717" s="1218"/>
      <c r="F717" s="1218"/>
      <c r="G717" s="1218"/>
      <c r="H717" s="1218"/>
      <c r="I717" s="1218"/>
      <c r="J717" s="1218"/>
      <c r="K717" s="1218"/>
      <c r="L717" s="1218"/>
      <c r="M717" s="1218"/>
      <c r="N717" s="1218"/>
      <c r="O717" s="1218"/>
      <c r="P717" s="1218"/>
      <c r="Q717" s="1218"/>
      <c r="R717" s="1218"/>
      <c r="S717" s="1218"/>
      <c r="T717" s="1218"/>
      <c r="U717" s="1218"/>
      <c r="V717" s="1218"/>
      <c r="W717" s="1218"/>
      <c r="X717" s="1218"/>
      <c r="Y717" s="1218"/>
    </row>
    <row r="718" spans="2:25" ht="15.75" hidden="1" customHeight="1">
      <c r="B718" s="1218"/>
      <c r="C718" s="1218"/>
      <c r="D718" s="1218"/>
      <c r="E718" s="1218"/>
      <c r="F718" s="1218"/>
      <c r="G718" s="1218"/>
      <c r="H718" s="1218"/>
      <c r="I718" s="1218"/>
      <c r="J718" s="1218"/>
      <c r="K718" s="1218"/>
      <c r="L718" s="1218"/>
      <c r="M718" s="1218"/>
      <c r="N718" s="1218"/>
      <c r="O718" s="1218"/>
      <c r="P718" s="1218"/>
      <c r="Q718" s="1218"/>
      <c r="R718" s="1218"/>
      <c r="S718" s="1218"/>
      <c r="T718" s="1218"/>
      <c r="U718" s="1218"/>
      <c r="V718" s="1218"/>
      <c r="W718" s="1218"/>
      <c r="X718" s="1218"/>
      <c r="Y718" s="1218"/>
    </row>
    <row r="719" spans="2:25" ht="15.75" hidden="1" customHeight="1">
      <c r="B719" s="1218"/>
      <c r="C719" s="1218"/>
      <c r="D719" s="1218"/>
      <c r="E719" s="1218"/>
      <c r="F719" s="1218"/>
      <c r="G719" s="1218"/>
      <c r="H719" s="1218"/>
      <c r="I719" s="1218"/>
      <c r="J719" s="1218"/>
      <c r="K719" s="1218"/>
      <c r="L719" s="1218"/>
      <c r="M719" s="1218"/>
      <c r="N719" s="1218"/>
      <c r="O719" s="1218"/>
      <c r="P719" s="1218"/>
      <c r="Q719" s="1218"/>
      <c r="R719" s="1218"/>
      <c r="S719" s="1218"/>
      <c r="T719" s="1218"/>
      <c r="U719" s="1218"/>
      <c r="V719" s="1218"/>
      <c r="W719" s="1218"/>
      <c r="X719" s="1218"/>
      <c r="Y719" s="1218"/>
    </row>
    <row r="720" spans="2:25" ht="15.75" hidden="1" customHeight="1">
      <c r="B720" s="1218"/>
      <c r="C720" s="1218"/>
      <c r="D720" s="1218"/>
      <c r="E720" s="1218"/>
      <c r="F720" s="1218"/>
      <c r="G720" s="1218"/>
      <c r="H720" s="1218"/>
      <c r="I720" s="1218"/>
      <c r="J720" s="1218"/>
      <c r="K720" s="1218"/>
      <c r="L720" s="1218"/>
      <c r="M720" s="1218"/>
      <c r="N720" s="1218"/>
      <c r="O720" s="1218"/>
      <c r="P720" s="1218"/>
      <c r="Q720" s="1218"/>
      <c r="R720" s="1218"/>
      <c r="S720" s="1218"/>
      <c r="T720" s="1218"/>
      <c r="U720" s="1218"/>
      <c r="V720" s="1218"/>
      <c r="W720" s="1218"/>
      <c r="X720" s="1218"/>
      <c r="Y720" s="1218"/>
    </row>
    <row r="721" spans="2:25" ht="15.75" hidden="1" customHeight="1">
      <c r="B721" s="1218"/>
      <c r="C721" s="1218"/>
      <c r="D721" s="1218"/>
      <c r="E721" s="1218"/>
      <c r="F721" s="1218"/>
      <c r="G721" s="1218"/>
      <c r="H721" s="1218"/>
      <c r="I721" s="1218"/>
      <c r="J721" s="1218"/>
      <c r="K721" s="1218"/>
      <c r="L721" s="1218"/>
      <c r="M721" s="1218"/>
      <c r="N721" s="1218"/>
      <c r="O721" s="1218"/>
      <c r="P721" s="1218"/>
      <c r="Q721" s="1218"/>
      <c r="R721" s="1218"/>
      <c r="S721" s="1218"/>
      <c r="T721" s="1218"/>
      <c r="U721" s="1218"/>
      <c r="V721" s="1218"/>
      <c r="W721" s="1218"/>
      <c r="X721" s="1218"/>
      <c r="Y721" s="1218"/>
    </row>
    <row r="722" spans="2:25" ht="15.75" hidden="1" customHeight="1">
      <c r="B722" s="1218"/>
      <c r="C722" s="1218"/>
      <c r="D722" s="1218"/>
      <c r="E722" s="1218"/>
      <c r="F722" s="1218"/>
      <c r="G722" s="1218"/>
      <c r="H722" s="1218"/>
      <c r="I722" s="1218"/>
      <c r="J722" s="1218"/>
      <c r="K722" s="1218"/>
      <c r="L722" s="1218"/>
      <c r="M722" s="1218"/>
      <c r="N722" s="1218"/>
      <c r="O722" s="1218"/>
      <c r="P722" s="1218"/>
      <c r="Q722" s="1218"/>
      <c r="R722" s="1218"/>
      <c r="S722" s="1218"/>
      <c r="T722" s="1218"/>
      <c r="U722" s="1218"/>
      <c r="V722" s="1218"/>
      <c r="W722" s="1218"/>
      <c r="X722" s="1218"/>
      <c r="Y722" s="1218"/>
    </row>
    <row r="723" spans="2:25" ht="15.75" hidden="1" customHeight="1">
      <c r="B723" s="1218"/>
      <c r="C723" s="1218"/>
      <c r="D723" s="1218"/>
      <c r="E723" s="1218"/>
      <c r="F723" s="1218"/>
      <c r="G723" s="1218"/>
      <c r="H723" s="1218"/>
      <c r="I723" s="1218"/>
      <c r="J723" s="1218"/>
      <c r="K723" s="1218"/>
      <c r="L723" s="1218"/>
      <c r="M723" s="1218"/>
      <c r="N723" s="1218"/>
      <c r="O723" s="1218"/>
      <c r="P723" s="1218"/>
      <c r="Q723" s="1218"/>
      <c r="R723" s="1218"/>
      <c r="S723" s="1218"/>
      <c r="T723" s="1218"/>
      <c r="U723" s="1218"/>
      <c r="V723" s="1218"/>
      <c r="W723" s="1218"/>
      <c r="X723" s="1218"/>
      <c r="Y723" s="1218"/>
    </row>
    <row r="724" spans="2:25" ht="15.75" hidden="1" customHeight="1">
      <c r="B724" s="1218"/>
      <c r="C724" s="1218"/>
      <c r="D724" s="1218"/>
      <c r="E724" s="1218"/>
      <c r="F724" s="1218"/>
      <c r="G724" s="1218"/>
      <c r="H724" s="1218"/>
      <c r="I724" s="1218"/>
      <c r="J724" s="1218"/>
      <c r="K724" s="1218"/>
      <c r="L724" s="1218"/>
      <c r="M724" s="1218"/>
      <c r="N724" s="1218"/>
      <c r="O724" s="1218"/>
      <c r="P724" s="1218"/>
      <c r="Q724" s="1218"/>
      <c r="R724" s="1218"/>
      <c r="S724" s="1218"/>
      <c r="T724" s="1218"/>
      <c r="U724" s="1218"/>
      <c r="V724" s="1218"/>
      <c r="W724" s="1218"/>
      <c r="X724" s="1218"/>
      <c r="Y724" s="1218"/>
    </row>
    <row r="725" spans="2:25" ht="15.75" hidden="1" customHeight="1">
      <c r="B725" s="1218"/>
      <c r="C725" s="1218"/>
      <c r="D725" s="1218"/>
      <c r="E725" s="1218"/>
      <c r="F725" s="1218"/>
      <c r="G725" s="1218"/>
      <c r="H725" s="1218"/>
      <c r="I725" s="1218"/>
      <c r="J725" s="1218"/>
      <c r="K725" s="1218"/>
      <c r="L725" s="1218"/>
      <c r="M725" s="1218"/>
      <c r="N725" s="1218"/>
      <c r="O725" s="1218"/>
      <c r="P725" s="1218"/>
      <c r="Q725" s="1218"/>
      <c r="R725" s="1218"/>
      <c r="S725" s="1218"/>
      <c r="T725" s="1218"/>
      <c r="U725" s="1218"/>
      <c r="V725" s="1218"/>
      <c r="W725" s="1218"/>
      <c r="X725" s="1218"/>
      <c r="Y725" s="1218"/>
    </row>
    <row r="726" spans="2:25" ht="15.75" hidden="1" customHeight="1">
      <c r="B726" s="1218"/>
      <c r="C726" s="1218"/>
      <c r="D726" s="1218"/>
      <c r="E726" s="1218"/>
      <c r="F726" s="1218"/>
      <c r="G726" s="1218"/>
      <c r="H726" s="1218"/>
      <c r="I726" s="1218"/>
      <c r="J726" s="1218"/>
      <c r="K726" s="1218"/>
      <c r="L726" s="1218"/>
      <c r="M726" s="1218"/>
      <c r="N726" s="1218"/>
      <c r="O726" s="1218"/>
      <c r="P726" s="1218"/>
      <c r="Q726" s="1218"/>
      <c r="R726" s="1218"/>
      <c r="S726" s="1218"/>
      <c r="T726" s="1218"/>
      <c r="U726" s="1218"/>
      <c r="V726" s="1218"/>
      <c r="W726" s="1218"/>
      <c r="X726" s="1218"/>
      <c r="Y726" s="1218"/>
    </row>
    <row r="727" spans="2:25" ht="15.75" hidden="1" customHeight="1">
      <c r="B727" s="1218"/>
      <c r="C727" s="1218"/>
      <c r="D727" s="1218"/>
      <c r="E727" s="1218"/>
      <c r="F727" s="1218"/>
      <c r="G727" s="1218"/>
      <c r="H727" s="1218"/>
      <c r="I727" s="1218"/>
      <c r="J727" s="1218"/>
      <c r="K727" s="1218"/>
      <c r="L727" s="1218"/>
      <c r="M727" s="1218"/>
      <c r="N727" s="1218"/>
      <c r="O727" s="1218"/>
      <c r="P727" s="1218"/>
      <c r="Q727" s="1218"/>
      <c r="R727" s="1218"/>
      <c r="S727" s="1218"/>
      <c r="T727" s="1218"/>
      <c r="U727" s="1218"/>
      <c r="V727" s="1218"/>
      <c r="W727" s="1218"/>
      <c r="X727" s="1218"/>
      <c r="Y727" s="1218"/>
    </row>
    <row r="728" spans="2:25" ht="15.75" hidden="1" customHeight="1">
      <c r="B728" s="1218"/>
      <c r="C728" s="1218"/>
      <c r="D728" s="1218"/>
      <c r="E728" s="1218"/>
      <c r="F728" s="1218"/>
      <c r="G728" s="1218"/>
      <c r="H728" s="1218"/>
      <c r="I728" s="1218"/>
      <c r="J728" s="1218"/>
      <c r="K728" s="1218"/>
      <c r="L728" s="1218"/>
      <c r="M728" s="1218"/>
      <c r="N728" s="1218"/>
      <c r="O728" s="1218"/>
      <c r="P728" s="1218"/>
      <c r="Q728" s="1218"/>
      <c r="R728" s="1218"/>
      <c r="S728" s="1218"/>
      <c r="T728" s="1218"/>
      <c r="U728" s="1218"/>
      <c r="V728" s="1218"/>
      <c r="W728" s="1218"/>
      <c r="X728" s="1218"/>
      <c r="Y728" s="1218"/>
    </row>
    <row r="729" spans="2:25" ht="15.75" hidden="1" customHeight="1">
      <c r="B729" s="1218"/>
      <c r="C729" s="1218"/>
      <c r="D729" s="1218"/>
      <c r="E729" s="1218"/>
      <c r="F729" s="1218"/>
      <c r="G729" s="1218"/>
      <c r="H729" s="1218"/>
      <c r="I729" s="1218"/>
      <c r="J729" s="1218"/>
      <c r="K729" s="1218"/>
      <c r="L729" s="1218"/>
      <c r="M729" s="1218"/>
      <c r="N729" s="1218"/>
      <c r="O729" s="1218"/>
      <c r="P729" s="1218"/>
      <c r="Q729" s="1218"/>
      <c r="R729" s="1218"/>
      <c r="S729" s="1218"/>
      <c r="T729" s="1218"/>
      <c r="U729" s="1218"/>
      <c r="V729" s="1218"/>
      <c r="W729" s="1218"/>
      <c r="X729" s="1218"/>
      <c r="Y729" s="1218"/>
    </row>
    <row r="730" spans="2:25" ht="15.75" hidden="1" customHeight="1">
      <c r="B730" s="1218"/>
      <c r="C730" s="1218"/>
      <c r="D730" s="1218"/>
      <c r="E730" s="1218"/>
      <c r="F730" s="1218"/>
      <c r="G730" s="1218"/>
      <c r="H730" s="1218"/>
      <c r="I730" s="1218"/>
      <c r="J730" s="1218"/>
      <c r="K730" s="1218"/>
      <c r="L730" s="1218"/>
      <c r="M730" s="1218"/>
      <c r="N730" s="1218"/>
      <c r="O730" s="1218"/>
      <c r="P730" s="1218"/>
      <c r="Q730" s="1218"/>
      <c r="R730" s="1218"/>
      <c r="S730" s="1218"/>
      <c r="T730" s="1218"/>
      <c r="U730" s="1218"/>
      <c r="V730" s="1218"/>
      <c r="W730" s="1218"/>
      <c r="X730" s="1218"/>
      <c r="Y730" s="1218"/>
    </row>
    <row r="731" spans="2:25" ht="15.75" hidden="1" customHeight="1">
      <c r="B731" s="1218"/>
      <c r="C731" s="1218"/>
      <c r="D731" s="1218"/>
      <c r="E731" s="1218"/>
      <c r="F731" s="1218"/>
      <c r="G731" s="1218"/>
      <c r="H731" s="1218"/>
      <c r="I731" s="1218"/>
      <c r="J731" s="1218"/>
      <c r="K731" s="1218"/>
      <c r="L731" s="1218"/>
      <c r="M731" s="1218"/>
      <c r="N731" s="1218"/>
      <c r="O731" s="1218"/>
      <c r="P731" s="1218"/>
      <c r="Q731" s="1218"/>
      <c r="R731" s="1218"/>
      <c r="S731" s="1218"/>
      <c r="T731" s="1218"/>
      <c r="U731" s="1218"/>
      <c r="V731" s="1218"/>
      <c r="W731" s="1218"/>
      <c r="X731" s="1218"/>
      <c r="Y731" s="1218"/>
    </row>
    <row r="732" spans="2:25" ht="15.75" hidden="1" customHeight="1">
      <c r="B732" s="1218"/>
      <c r="C732" s="1218"/>
      <c r="D732" s="1218"/>
      <c r="E732" s="1218"/>
      <c r="F732" s="1218"/>
      <c r="G732" s="1218"/>
      <c r="H732" s="1218"/>
      <c r="I732" s="1218"/>
      <c r="J732" s="1218"/>
      <c r="K732" s="1218"/>
      <c r="L732" s="1218"/>
      <c r="M732" s="1218"/>
      <c r="N732" s="1218"/>
      <c r="O732" s="1218"/>
      <c r="P732" s="1218"/>
      <c r="Q732" s="1218"/>
      <c r="R732" s="1218"/>
      <c r="S732" s="1218"/>
      <c r="T732" s="1218"/>
      <c r="U732" s="1218"/>
      <c r="V732" s="1218"/>
      <c r="W732" s="1218"/>
      <c r="X732" s="1218"/>
      <c r="Y732" s="1218"/>
    </row>
    <row r="733" spans="2:25" ht="15.75" hidden="1" customHeight="1">
      <c r="B733" s="1218"/>
      <c r="C733" s="1218"/>
      <c r="D733" s="1218"/>
      <c r="E733" s="1218"/>
      <c r="F733" s="1218"/>
      <c r="G733" s="1218"/>
      <c r="H733" s="1218"/>
      <c r="I733" s="1218"/>
      <c r="J733" s="1218"/>
      <c r="K733" s="1218"/>
      <c r="L733" s="1218"/>
      <c r="M733" s="1218"/>
      <c r="N733" s="1218"/>
      <c r="O733" s="1218"/>
      <c r="P733" s="1218"/>
      <c r="Q733" s="1218"/>
      <c r="R733" s="1218"/>
      <c r="S733" s="1218"/>
      <c r="T733" s="1218"/>
      <c r="U733" s="1218"/>
      <c r="V733" s="1218"/>
      <c r="W733" s="1218"/>
      <c r="X733" s="1218"/>
      <c r="Y733" s="1218"/>
    </row>
    <row r="734" spans="2:25" ht="15.75" hidden="1" customHeight="1">
      <c r="B734" s="1218"/>
      <c r="C734" s="1218"/>
      <c r="D734" s="1218"/>
      <c r="E734" s="1218"/>
      <c r="F734" s="1218"/>
      <c r="G734" s="1218"/>
      <c r="H734" s="1218"/>
      <c r="I734" s="1218"/>
      <c r="J734" s="1218"/>
      <c r="K734" s="1218"/>
      <c r="L734" s="1218"/>
      <c r="M734" s="1218"/>
      <c r="N734" s="1218"/>
      <c r="O734" s="1218"/>
      <c r="P734" s="1218"/>
      <c r="Q734" s="1218"/>
      <c r="R734" s="1218"/>
      <c r="S734" s="1218"/>
      <c r="T734" s="1218"/>
      <c r="U734" s="1218"/>
      <c r="V734" s="1218"/>
      <c r="W734" s="1218"/>
      <c r="X734" s="1218"/>
      <c r="Y734" s="1218"/>
    </row>
    <row r="735" spans="2:25" ht="15.75" hidden="1" customHeight="1">
      <c r="B735" s="1218"/>
      <c r="C735" s="1218"/>
      <c r="D735" s="1218"/>
      <c r="E735" s="1218"/>
      <c r="F735" s="1218"/>
      <c r="G735" s="1218"/>
      <c r="H735" s="1218"/>
      <c r="I735" s="1218"/>
      <c r="J735" s="1218"/>
      <c r="K735" s="1218"/>
      <c r="L735" s="1218"/>
      <c r="M735" s="1218"/>
      <c r="N735" s="1218"/>
      <c r="O735" s="1218"/>
      <c r="P735" s="1218"/>
      <c r="Q735" s="1218"/>
      <c r="R735" s="1218"/>
      <c r="S735" s="1218"/>
      <c r="T735" s="1218"/>
      <c r="U735" s="1218"/>
      <c r="V735" s="1218"/>
      <c r="W735" s="1218"/>
      <c r="X735" s="1218"/>
      <c r="Y735" s="1218"/>
    </row>
    <row r="736" spans="2:25" ht="15.75" hidden="1" customHeight="1">
      <c r="B736" s="1218"/>
      <c r="C736" s="1218"/>
      <c r="D736" s="1218"/>
      <c r="E736" s="1218"/>
      <c r="F736" s="1218"/>
      <c r="G736" s="1218"/>
      <c r="H736" s="1218"/>
      <c r="I736" s="1218"/>
      <c r="J736" s="1218"/>
      <c r="K736" s="1218"/>
      <c r="L736" s="1218"/>
      <c r="M736" s="1218"/>
      <c r="N736" s="1218"/>
      <c r="O736" s="1218"/>
      <c r="P736" s="1218"/>
      <c r="Q736" s="1218"/>
      <c r="R736" s="1218"/>
      <c r="S736" s="1218"/>
      <c r="T736" s="1218"/>
      <c r="U736" s="1218"/>
      <c r="V736" s="1218"/>
      <c r="W736" s="1218"/>
      <c r="X736" s="1218"/>
      <c r="Y736" s="1218"/>
    </row>
    <row r="737" spans="2:25" ht="15.75" hidden="1" customHeight="1">
      <c r="B737" s="1218"/>
      <c r="C737" s="1218"/>
      <c r="D737" s="1218"/>
      <c r="E737" s="1218"/>
      <c r="F737" s="1218"/>
      <c r="G737" s="1218"/>
      <c r="H737" s="1218"/>
      <c r="I737" s="1218"/>
      <c r="J737" s="1218"/>
      <c r="K737" s="1218"/>
      <c r="L737" s="1218"/>
      <c r="M737" s="1218"/>
      <c r="N737" s="1218"/>
      <c r="O737" s="1218"/>
      <c r="P737" s="1218"/>
      <c r="Q737" s="1218"/>
      <c r="R737" s="1218"/>
      <c r="S737" s="1218"/>
      <c r="T737" s="1218"/>
      <c r="U737" s="1218"/>
      <c r="V737" s="1218"/>
      <c r="W737" s="1218"/>
      <c r="X737" s="1218"/>
      <c r="Y737" s="1218"/>
    </row>
    <row r="738" spans="2:25" ht="15.75" hidden="1" customHeight="1">
      <c r="B738" s="1218"/>
      <c r="C738" s="1218"/>
      <c r="D738" s="1218"/>
      <c r="E738" s="1218"/>
      <c r="F738" s="1218"/>
      <c r="G738" s="1218"/>
      <c r="H738" s="1218"/>
      <c r="I738" s="1218"/>
      <c r="J738" s="1218"/>
      <c r="K738" s="1218"/>
      <c r="L738" s="1218"/>
      <c r="M738" s="1218"/>
      <c r="N738" s="1218"/>
      <c r="O738" s="1218"/>
      <c r="P738" s="1218"/>
      <c r="Q738" s="1218"/>
      <c r="R738" s="1218"/>
      <c r="S738" s="1218"/>
      <c r="T738" s="1218"/>
      <c r="U738" s="1218"/>
      <c r="V738" s="1218"/>
      <c r="W738" s="1218"/>
      <c r="X738" s="1218"/>
      <c r="Y738" s="1218"/>
    </row>
    <row r="739" spans="2:25" ht="15.75" hidden="1" customHeight="1">
      <c r="B739" s="1218"/>
      <c r="C739" s="1218"/>
      <c r="D739" s="1218"/>
      <c r="E739" s="1218"/>
      <c r="F739" s="1218"/>
      <c r="G739" s="1218"/>
      <c r="H739" s="1218"/>
      <c r="I739" s="1218"/>
      <c r="J739" s="1218"/>
      <c r="K739" s="1218"/>
      <c r="L739" s="1218"/>
      <c r="M739" s="1218"/>
      <c r="N739" s="1218"/>
      <c r="O739" s="1218"/>
      <c r="P739" s="1218"/>
      <c r="Q739" s="1218"/>
      <c r="R739" s="1218"/>
      <c r="S739" s="1218"/>
      <c r="T739" s="1218"/>
      <c r="U739" s="1218"/>
      <c r="V739" s="1218"/>
      <c r="W739" s="1218"/>
      <c r="X739" s="1218"/>
      <c r="Y739" s="1218"/>
    </row>
    <row r="740" spans="2:25" ht="15.75" hidden="1" customHeight="1">
      <c r="B740" s="1218"/>
      <c r="C740" s="1218"/>
      <c r="D740" s="1218"/>
      <c r="E740" s="1218"/>
      <c r="F740" s="1218"/>
      <c r="G740" s="1218"/>
      <c r="H740" s="1218"/>
      <c r="I740" s="1218"/>
      <c r="J740" s="1218"/>
      <c r="K740" s="1218"/>
      <c r="L740" s="1218"/>
      <c r="M740" s="1218"/>
      <c r="N740" s="1218"/>
      <c r="O740" s="1218"/>
      <c r="P740" s="1218"/>
      <c r="Q740" s="1218"/>
      <c r="R740" s="1218"/>
      <c r="S740" s="1218"/>
      <c r="T740" s="1218"/>
      <c r="U740" s="1218"/>
      <c r="V740" s="1218"/>
      <c r="W740" s="1218"/>
      <c r="X740" s="1218"/>
      <c r="Y740" s="1218"/>
    </row>
    <row r="741" spans="2:25" ht="15.75" hidden="1" customHeight="1">
      <c r="B741" s="1218"/>
      <c r="C741" s="1218"/>
      <c r="D741" s="1218"/>
      <c r="E741" s="1218"/>
      <c r="F741" s="1218"/>
      <c r="G741" s="1218"/>
      <c r="H741" s="1218"/>
      <c r="I741" s="1218"/>
      <c r="J741" s="1218"/>
      <c r="K741" s="1218"/>
      <c r="L741" s="1218"/>
      <c r="M741" s="1218"/>
      <c r="N741" s="1218"/>
      <c r="O741" s="1218"/>
      <c r="P741" s="1218"/>
      <c r="Q741" s="1218"/>
      <c r="R741" s="1218"/>
      <c r="S741" s="1218"/>
      <c r="T741" s="1218"/>
      <c r="U741" s="1218"/>
      <c r="V741" s="1218"/>
      <c r="W741" s="1218"/>
      <c r="X741" s="1218"/>
      <c r="Y741" s="1218"/>
    </row>
    <row r="742" spans="2:25" ht="15.75" hidden="1" customHeight="1">
      <c r="B742" s="1218"/>
      <c r="C742" s="1218"/>
      <c r="D742" s="1218"/>
      <c r="E742" s="1218"/>
      <c r="F742" s="1218"/>
      <c r="G742" s="1218"/>
      <c r="H742" s="1218"/>
      <c r="I742" s="1218"/>
      <c r="J742" s="1218"/>
      <c r="K742" s="1218"/>
      <c r="L742" s="1218"/>
      <c r="M742" s="1218"/>
      <c r="N742" s="1218"/>
      <c r="O742" s="1218"/>
      <c r="P742" s="1218"/>
      <c r="Q742" s="1218"/>
      <c r="R742" s="1218"/>
      <c r="S742" s="1218"/>
      <c r="T742" s="1218"/>
      <c r="U742" s="1218"/>
      <c r="V742" s="1218"/>
      <c r="W742" s="1218"/>
      <c r="X742" s="1218"/>
      <c r="Y742" s="1218"/>
    </row>
    <row r="743" spans="2:25" ht="15.75" hidden="1" customHeight="1">
      <c r="B743" s="1218"/>
      <c r="C743" s="1218"/>
      <c r="D743" s="1218"/>
      <c r="E743" s="1218"/>
      <c r="F743" s="1218"/>
      <c r="G743" s="1218"/>
      <c r="H743" s="1218"/>
      <c r="I743" s="1218"/>
      <c r="J743" s="1218"/>
      <c r="K743" s="1218"/>
      <c r="L743" s="1218"/>
      <c r="M743" s="1218"/>
      <c r="N743" s="1218"/>
      <c r="O743" s="1218"/>
      <c r="P743" s="1218"/>
      <c r="Q743" s="1218"/>
      <c r="R743" s="1218"/>
      <c r="S743" s="1218"/>
      <c r="T743" s="1218"/>
      <c r="U743" s="1218"/>
      <c r="V743" s="1218"/>
      <c r="W743" s="1218"/>
      <c r="X743" s="1218"/>
      <c r="Y743" s="1218"/>
    </row>
    <row r="744" spans="2:25" ht="15.75" hidden="1" customHeight="1">
      <c r="B744" s="1218"/>
      <c r="C744" s="1218"/>
      <c r="D744" s="1218"/>
      <c r="E744" s="1218"/>
      <c r="F744" s="1218"/>
      <c r="G744" s="1218"/>
      <c r="H744" s="1218"/>
      <c r="I744" s="1218"/>
      <c r="J744" s="1218"/>
      <c r="K744" s="1218"/>
      <c r="L744" s="1218"/>
      <c r="M744" s="1218"/>
      <c r="N744" s="1218"/>
      <c r="O744" s="1218"/>
      <c r="P744" s="1218"/>
      <c r="Q744" s="1218"/>
      <c r="R744" s="1218"/>
      <c r="S744" s="1218"/>
      <c r="T744" s="1218"/>
      <c r="U744" s="1218"/>
      <c r="V744" s="1218"/>
      <c r="W744" s="1218"/>
      <c r="X744" s="1218"/>
      <c r="Y744" s="1218"/>
    </row>
    <row r="745" spans="2:25" ht="15.75" hidden="1" customHeight="1">
      <c r="B745" s="1218"/>
      <c r="C745" s="1218"/>
      <c r="D745" s="1218"/>
      <c r="E745" s="1218"/>
      <c r="F745" s="1218"/>
      <c r="G745" s="1218"/>
      <c r="H745" s="1218"/>
      <c r="I745" s="1218"/>
      <c r="J745" s="1218"/>
      <c r="K745" s="1218"/>
      <c r="L745" s="1218"/>
      <c r="M745" s="1218"/>
      <c r="N745" s="1218"/>
      <c r="O745" s="1218"/>
      <c r="P745" s="1218"/>
      <c r="Q745" s="1218"/>
      <c r="R745" s="1218"/>
      <c r="S745" s="1218"/>
      <c r="T745" s="1218"/>
      <c r="U745" s="1218"/>
      <c r="V745" s="1218"/>
      <c r="W745" s="1218"/>
      <c r="X745" s="1218"/>
      <c r="Y745" s="1218"/>
    </row>
    <row r="746" spans="2:25" ht="15.75" hidden="1" customHeight="1">
      <c r="B746" s="1218"/>
      <c r="C746" s="1218"/>
      <c r="D746" s="1218"/>
      <c r="E746" s="1218"/>
      <c r="F746" s="1218"/>
      <c r="G746" s="1218"/>
      <c r="H746" s="1218"/>
      <c r="I746" s="1218"/>
      <c r="J746" s="1218"/>
      <c r="K746" s="1218"/>
      <c r="L746" s="1218"/>
      <c r="M746" s="1218"/>
      <c r="N746" s="1218"/>
      <c r="O746" s="1218"/>
      <c r="P746" s="1218"/>
      <c r="Q746" s="1218"/>
      <c r="R746" s="1218"/>
      <c r="S746" s="1218"/>
      <c r="T746" s="1218"/>
      <c r="U746" s="1218"/>
      <c r="V746" s="1218"/>
      <c r="W746" s="1218"/>
      <c r="X746" s="1218"/>
      <c r="Y746" s="1218"/>
    </row>
    <row r="747" spans="2:25" ht="15.75" hidden="1" customHeight="1">
      <c r="B747" s="1218"/>
      <c r="C747" s="1218"/>
      <c r="D747" s="1218"/>
      <c r="E747" s="1218"/>
      <c r="F747" s="1218"/>
      <c r="G747" s="1218"/>
      <c r="H747" s="1218"/>
      <c r="I747" s="1218"/>
      <c r="J747" s="1218"/>
      <c r="K747" s="1218"/>
      <c r="L747" s="1218"/>
      <c r="M747" s="1218"/>
      <c r="N747" s="1218"/>
      <c r="O747" s="1218"/>
      <c r="P747" s="1218"/>
      <c r="Q747" s="1218"/>
      <c r="R747" s="1218"/>
      <c r="S747" s="1218"/>
      <c r="T747" s="1218"/>
      <c r="U747" s="1218"/>
      <c r="V747" s="1218"/>
      <c r="W747" s="1218"/>
      <c r="X747" s="1218"/>
      <c r="Y747" s="1218"/>
    </row>
    <row r="748" spans="2:25" ht="15.75" hidden="1" customHeight="1">
      <c r="B748" s="1218"/>
      <c r="C748" s="1218"/>
      <c r="D748" s="1218"/>
      <c r="E748" s="1218"/>
      <c r="F748" s="1218"/>
      <c r="G748" s="1218"/>
      <c r="H748" s="1218"/>
      <c r="I748" s="1218"/>
      <c r="J748" s="1218"/>
      <c r="K748" s="1218"/>
      <c r="L748" s="1218"/>
      <c r="M748" s="1218"/>
      <c r="N748" s="1218"/>
      <c r="O748" s="1218"/>
      <c r="P748" s="1218"/>
      <c r="Q748" s="1218"/>
      <c r="R748" s="1218"/>
      <c r="S748" s="1218"/>
      <c r="T748" s="1218"/>
      <c r="U748" s="1218"/>
      <c r="V748" s="1218"/>
      <c r="W748" s="1218"/>
      <c r="X748" s="1218"/>
      <c r="Y748" s="1218"/>
    </row>
    <row r="749" spans="2:25" ht="15.75" hidden="1" customHeight="1">
      <c r="B749" s="1218"/>
      <c r="C749" s="1218"/>
      <c r="D749" s="1218"/>
      <c r="E749" s="1218"/>
      <c r="F749" s="1218"/>
      <c r="G749" s="1218"/>
      <c r="H749" s="1218"/>
      <c r="I749" s="1218"/>
      <c r="J749" s="1218"/>
      <c r="K749" s="1218"/>
      <c r="L749" s="1218"/>
      <c r="M749" s="1218"/>
      <c r="N749" s="1218"/>
      <c r="O749" s="1218"/>
      <c r="P749" s="1218"/>
      <c r="Q749" s="1218"/>
      <c r="R749" s="1218"/>
      <c r="S749" s="1218"/>
      <c r="T749" s="1218"/>
      <c r="U749" s="1218"/>
      <c r="V749" s="1218"/>
      <c r="W749" s="1218"/>
      <c r="X749" s="1218"/>
      <c r="Y749" s="1218"/>
    </row>
    <row r="750" spans="2:25" ht="15.75" hidden="1" customHeight="1">
      <c r="B750" s="1218"/>
      <c r="C750" s="1218"/>
      <c r="D750" s="1218"/>
      <c r="E750" s="1218"/>
      <c r="F750" s="1218"/>
      <c r="G750" s="1218"/>
      <c r="H750" s="1218"/>
      <c r="I750" s="1218"/>
      <c r="J750" s="1218"/>
      <c r="K750" s="1218"/>
      <c r="L750" s="1218"/>
      <c r="M750" s="1218"/>
      <c r="N750" s="1218"/>
      <c r="O750" s="1218"/>
      <c r="P750" s="1218"/>
      <c r="Q750" s="1218"/>
      <c r="R750" s="1218"/>
      <c r="S750" s="1218"/>
      <c r="T750" s="1218"/>
      <c r="U750" s="1218"/>
      <c r="V750" s="1218"/>
      <c r="W750" s="1218"/>
      <c r="X750" s="1218"/>
      <c r="Y750" s="1218"/>
    </row>
    <row r="751" spans="2:25" ht="15.75" hidden="1" customHeight="1">
      <c r="B751" s="1218"/>
      <c r="C751" s="1218"/>
      <c r="D751" s="1218"/>
      <c r="E751" s="1218"/>
      <c r="F751" s="1218"/>
      <c r="G751" s="1218"/>
      <c r="H751" s="1218"/>
      <c r="I751" s="1218"/>
      <c r="J751" s="1218"/>
      <c r="K751" s="1218"/>
      <c r="L751" s="1218"/>
      <c r="M751" s="1218"/>
      <c r="N751" s="1218"/>
      <c r="O751" s="1218"/>
      <c r="P751" s="1218"/>
      <c r="Q751" s="1218"/>
      <c r="R751" s="1218"/>
      <c r="S751" s="1218"/>
      <c r="T751" s="1218"/>
      <c r="U751" s="1218"/>
      <c r="V751" s="1218"/>
      <c r="W751" s="1218"/>
      <c r="X751" s="1218"/>
      <c r="Y751" s="1218"/>
    </row>
    <row r="752" spans="2:25" ht="15.75" hidden="1" customHeight="1">
      <c r="B752" s="1218"/>
      <c r="C752" s="1218"/>
      <c r="D752" s="1218"/>
      <c r="E752" s="1218"/>
      <c r="F752" s="1218"/>
      <c r="G752" s="1218"/>
      <c r="H752" s="1218"/>
      <c r="I752" s="1218"/>
      <c r="J752" s="1218"/>
      <c r="K752" s="1218"/>
      <c r="L752" s="1218"/>
      <c r="M752" s="1218"/>
      <c r="N752" s="1218"/>
      <c r="O752" s="1218"/>
      <c r="P752" s="1218"/>
      <c r="Q752" s="1218"/>
      <c r="R752" s="1218"/>
      <c r="S752" s="1218"/>
      <c r="T752" s="1218"/>
      <c r="U752" s="1218"/>
      <c r="V752" s="1218"/>
      <c r="W752" s="1218"/>
      <c r="X752" s="1218"/>
      <c r="Y752" s="1218"/>
    </row>
    <row r="753" spans="2:25" ht="15.75" hidden="1" customHeight="1">
      <c r="B753" s="1218"/>
      <c r="C753" s="1218"/>
      <c r="D753" s="1218"/>
      <c r="E753" s="1218"/>
      <c r="F753" s="1218"/>
      <c r="G753" s="1218"/>
      <c r="H753" s="1218"/>
      <c r="I753" s="1218"/>
      <c r="J753" s="1218"/>
      <c r="K753" s="1218"/>
      <c r="L753" s="1218"/>
      <c r="M753" s="1218"/>
      <c r="N753" s="1218"/>
      <c r="O753" s="1218"/>
      <c r="P753" s="1218"/>
      <c r="Q753" s="1218"/>
      <c r="R753" s="1218"/>
      <c r="S753" s="1218"/>
      <c r="T753" s="1218"/>
      <c r="U753" s="1218"/>
      <c r="V753" s="1218"/>
      <c r="W753" s="1218"/>
      <c r="X753" s="1218"/>
      <c r="Y753" s="1218"/>
    </row>
    <row r="754" spans="2:25" ht="15.75" hidden="1" customHeight="1">
      <c r="B754" s="1218"/>
      <c r="C754" s="1218"/>
      <c r="D754" s="1218"/>
      <c r="E754" s="1218"/>
      <c r="F754" s="1218"/>
      <c r="G754" s="1218"/>
      <c r="H754" s="1218"/>
      <c r="I754" s="1218"/>
      <c r="J754" s="1218"/>
      <c r="K754" s="1218"/>
      <c r="L754" s="1218"/>
      <c r="M754" s="1218"/>
      <c r="N754" s="1218"/>
      <c r="O754" s="1218"/>
      <c r="P754" s="1218"/>
      <c r="Q754" s="1218"/>
      <c r="R754" s="1218"/>
      <c r="S754" s="1218"/>
      <c r="T754" s="1218"/>
      <c r="U754" s="1218"/>
      <c r="V754" s="1218"/>
      <c r="W754" s="1218"/>
      <c r="X754" s="1218"/>
      <c r="Y754" s="1218"/>
    </row>
    <row r="755" spans="2:25" ht="15.75" hidden="1" customHeight="1">
      <c r="B755" s="1218"/>
      <c r="C755" s="1218"/>
      <c r="D755" s="1218"/>
      <c r="E755" s="1218"/>
      <c r="F755" s="1218"/>
      <c r="G755" s="1218"/>
      <c r="H755" s="1218"/>
      <c r="I755" s="1218"/>
      <c r="J755" s="1218"/>
      <c r="K755" s="1218"/>
      <c r="L755" s="1218"/>
      <c r="M755" s="1218"/>
      <c r="N755" s="1218"/>
      <c r="O755" s="1218"/>
      <c r="P755" s="1218"/>
      <c r="Q755" s="1218"/>
      <c r="R755" s="1218"/>
      <c r="S755" s="1218"/>
      <c r="T755" s="1218"/>
      <c r="U755" s="1218"/>
      <c r="V755" s="1218"/>
      <c r="W755" s="1218"/>
      <c r="X755" s="1218"/>
      <c r="Y755" s="1218"/>
    </row>
    <row r="756" spans="2:25" ht="15.75" hidden="1" customHeight="1">
      <c r="B756" s="1218"/>
      <c r="C756" s="1218"/>
      <c r="D756" s="1218"/>
      <c r="E756" s="1218"/>
      <c r="F756" s="1218"/>
      <c r="G756" s="1218"/>
      <c r="H756" s="1218"/>
      <c r="I756" s="1218"/>
      <c r="J756" s="1218"/>
      <c r="K756" s="1218"/>
      <c r="L756" s="1218"/>
      <c r="M756" s="1218"/>
      <c r="N756" s="1218"/>
      <c r="O756" s="1218"/>
      <c r="P756" s="1218"/>
      <c r="Q756" s="1218"/>
      <c r="R756" s="1218"/>
      <c r="S756" s="1218"/>
      <c r="T756" s="1218"/>
      <c r="U756" s="1218"/>
      <c r="V756" s="1218"/>
      <c r="W756" s="1218"/>
      <c r="X756" s="1218"/>
      <c r="Y756" s="1218"/>
    </row>
    <row r="757" spans="2:25" ht="15.75" hidden="1" customHeight="1">
      <c r="B757" s="1218"/>
      <c r="C757" s="1218"/>
      <c r="D757" s="1218"/>
      <c r="E757" s="1218"/>
      <c r="F757" s="1218"/>
      <c r="G757" s="1218"/>
      <c r="H757" s="1218"/>
      <c r="I757" s="1218"/>
      <c r="J757" s="1218"/>
      <c r="K757" s="1218"/>
      <c r="L757" s="1218"/>
      <c r="M757" s="1218"/>
      <c r="N757" s="1218"/>
      <c r="O757" s="1218"/>
      <c r="P757" s="1218"/>
      <c r="Q757" s="1218"/>
      <c r="R757" s="1218"/>
      <c r="S757" s="1218"/>
      <c r="T757" s="1218"/>
      <c r="U757" s="1218"/>
      <c r="V757" s="1218"/>
      <c r="W757" s="1218"/>
      <c r="X757" s="1218"/>
      <c r="Y757" s="1218"/>
    </row>
    <row r="758" spans="2:25" ht="15.75" hidden="1" customHeight="1">
      <c r="B758" s="1218"/>
      <c r="C758" s="1218"/>
      <c r="D758" s="1218"/>
      <c r="E758" s="1218"/>
      <c r="F758" s="1218"/>
      <c r="G758" s="1218"/>
      <c r="H758" s="1218"/>
      <c r="I758" s="1218"/>
      <c r="J758" s="1218"/>
      <c r="K758" s="1218"/>
      <c r="L758" s="1218"/>
      <c r="M758" s="1218"/>
      <c r="N758" s="1218"/>
      <c r="O758" s="1218"/>
      <c r="P758" s="1218"/>
      <c r="Q758" s="1218"/>
      <c r="R758" s="1218"/>
      <c r="S758" s="1218"/>
      <c r="T758" s="1218"/>
      <c r="U758" s="1218"/>
      <c r="V758" s="1218"/>
      <c r="W758" s="1218"/>
      <c r="X758" s="1218"/>
      <c r="Y758" s="1218"/>
    </row>
    <row r="759" spans="2:25" ht="15.75" hidden="1" customHeight="1">
      <c r="B759" s="1218"/>
      <c r="C759" s="1218"/>
      <c r="D759" s="1218"/>
      <c r="E759" s="1218"/>
      <c r="F759" s="1218"/>
      <c r="G759" s="1218"/>
      <c r="H759" s="1218"/>
      <c r="I759" s="1218"/>
      <c r="J759" s="1218"/>
      <c r="K759" s="1218"/>
      <c r="L759" s="1218"/>
      <c r="M759" s="1218"/>
      <c r="N759" s="1218"/>
      <c r="O759" s="1218"/>
      <c r="P759" s="1218"/>
      <c r="Q759" s="1218"/>
      <c r="R759" s="1218"/>
      <c r="S759" s="1218"/>
      <c r="T759" s="1218"/>
      <c r="U759" s="1218"/>
      <c r="V759" s="1218"/>
      <c r="W759" s="1218"/>
      <c r="X759" s="1218"/>
      <c r="Y759" s="1218"/>
    </row>
    <row r="760" spans="2:25" ht="15.75" hidden="1" customHeight="1">
      <c r="B760" s="1218"/>
      <c r="C760" s="1218"/>
      <c r="D760" s="1218"/>
      <c r="E760" s="1218"/>
      <c r="F760" s="1218"/>
      <c r="G760" s="1218"/>
      <c r="H760" s="1218"/>
      <c r="I760" s="1218"/>
      <c r="J760" s="1218"/>
      <c r="K760" s="1218"/>
      <c r="L760" s="1218"/>
      <c r="M760" s="1218"/>
      <c r="N760" s="1218"/>
      <c r="O760" s="1218"/>
      <c r="P760" s="1218"/>
      <c r="Q760" s="1218"/>
      <c r="R760" s="1218"/>
      <c r="S760" s="1218"/>
      <c r="T760" s="1218"/>
      <c r="U760" s="1218"/>
      <c r="V760" s="1218"/>
      <c r="W760" s="1218"/>
      <c r="X760" s="1218"/>
      <c r="Y760" s="1218"/>
    </row>
    <row r="761" spans="2:25" ht="15.75" hidden="1" customHeight="1">
      <c r="B761" s="1218"/>
      <c r="C761" s="1218"/>
      <c r="D761" s="1218"/>
      <c r="E761" s="1218"/>
      <c r="F761" s="1218"/>
      <c r="G761" s="1218"/>
      <c r="H761" s="1218"/>
      <c r="I761" s="1218"/>
      <c r="J761" s="1218"/>
      <c r="K761" s="1218"/>
      <c r="L761" s="1218"/>
      <c r="M761" s="1218"/>
      <c r="N761" s="1218"/>
      <c r="O761" s="1218"/>
      <c r="P761" s="1218"/>
      <c r="Q761" s="1218"/>
      <c r="R761" s="1218"/>
      <c r="S761" s="1218"/>
      <c r="T761" s="1218"/>
      <c r="U761" s="1218"/>
      <c r="V761" s="1218"/>
      <c r="W761" s="1218"/>
      <c r="X761" s="1218"/>
      <c r="Y761" s="1218"/>
    </row>
    <row r="762" spans="2:25" ht="15.75" hidden="1" customHeight="1">
      <c r="B762" s="1218"/>
      <c r="C762" s="1218"/>
      <c r="D762" s="1218"/>
      <c r="E762" s="1218"/>
      <c r="F762" s="1218"/>
      <c r="G762" s="1218"/>
      <c r="H762" s="1218"/>
      <c r="I762" s="1218"/>
      <c r="J762" s="1218"/>
      <c r="K762" s="1218"/>
      <c r="L762" s="1218"/>
      <c r="M762" s="1218"/>
      <c r="N762" s="1218"/>
      <c r="O762" s="1218"/>
      <c r="P762" s="1218"/>
      <c r="Q762" s="1218"/>
      <c r="R762" s="1218"/>
      <c r="S762" s="1218"/>
      <c r="T762" s="1218"/>
      <c r="U762" s="1218"/>
      <c r="V762" s="1218"/>
      <c r="W762" s="1218"/>
      <c r="X762" s="1218"/>
      <c r="Y762" s="1218"/>
    </row>
    <row r="763" spans="2:25" ht="15.75" hidden="1" customHeight="1">
      <c r="B763" s="1218"/>
      <c r="C763" s="1218"/>
      <c r="D763" s="1218"/>
      <c r="E763" s="1218"/>
      <c r="F763" s="1218"/>
      <c r="G763" s="1218"/>
      <c r="H763" s="1218"/>
      <c r="I763" s="1218"/>
      <c r="J763" s="1218"/>
      <c r="K763" s="1218"/>
      <c r="L763" s="1218"/>
      <c r="M763" s="1218"/>
      <c r="N763" s="1218"/>
      <c r="O763" s="1218"/>
      <c r="P763" s="1218"/>
      <c r="Q763" s="1218"/>
      <c r="R763" s="1218"/>
      <c r="S763" s="1218"/>
      <c r="T763" s="1218"/>
      <c r="U763" s="1218"/>
      <c r="V763" s="1218"/>
      <c r="W763" s="1218"/>
      <c r="X763" s="1218"/>
      <c r="Y763" s="1218"/>
    </row>
    <row r="764" spans="2:25" ht="15.75" hidden="1" customHeight="1">
      <c r="B764" s="1218"/>
      <c r="C764" s="1218"/>
      <c r="D764" s="1218"/>
      <c r="E764" s="1218"/>
      <c r="F764" s="1218"/>
      <c r="G764" s="1218"/>
      <c r="H764" s="1218"/>
      <c r="I764" s="1218"/>
      <c r="J764" s="1218"/>
      <c r="K764" s="1218"/>
      <c r="L764" s="1218"/>
      <c r="M764" s="1218"/>
      <c r="N764" s="1218"/>
      <c r="O764" s="1218"/>
      <c r="P764" s="1218"/>
      <c r="Q764" s="1218"/>
      <c r="R764" s="1218"/>
      <c r="S764" s="1218"/>
      <c r="T764" s="1218"/>
      <c r="U764" s="1218"/>
      <c r="V764" s="1218"/>
      <c r="W764" s="1218"/>
      <c r="X764" s="1218"/>
      <c r="Y764" s="1218"/>
    </row>
    <row r="765" spans="2:25" ht="15.75" hidden="1" customHeight="1">
      <c r="B765" s="1218"/>
      <c r="C765" s="1218"/>
      <c r="D765" s="1218"/>
      <c r="E765" s="1218"/>
      <c r="F765" s="1218"/>
      <c r="G765" s="1218"/>
      <c r="H765" s="1218"/>
      <c r="I765" s="1218"/>
      <c r="J765" s="1218"/>
      <c r="K765" s="1218"/>
      <c r="L765" s="1218"/>
      <c r="M765" s="1218"/>
      <c r="N765" s="1218"/>
      <c r="O765" s="1218"/>
      <c r="P765" s="1218"/>
      <c r="Q765" s="1218"/>
      <c r="R765" s="1218"/>
      <c r="S765" s="1218"/>
      <c r="T765" s="1218"/>
      <c r="U765" s="1218"/>
      <c r="V765" s="1218"/>
      <c r="W765" s="1218"/>
      <c r="X765" s="1218"/>
      <c r="Y765" s="1218"/>
    </row>
    <row r="766" spans="2:25" ht="15.75" hidden="1" customHeight="1">
      <c r="B766" s="1218"/>
      <c r="C766" s="1218"/>
      <c r="D766" s="1218"/>
      <c r="E766" s="1218"/>
      <c r="F766" s="1218"/>
      <c r="G766" s="1218"/>
      <c r="H766" s="1218"/>
      <c r="I766" s="1218"/>
      <c r="J766" s="1218"/>
      <c r="K766" s="1218"/>
      <c r="L766" s="1218"/>
      <c r="M766" s="1218"/>
      <c r="N766" s="1218"/>
      <c r="O766" s="1218"/>
      <c r="P766" s="1218"/>
      <c r="Q766" s="1218"/>
      <c r="R766" s="1218"/>
      <c r="S766" s="1218"/>
      <c r="T766" s="1218"/>
      <c r="U766" s="1218"/>
      <c r="V766" s="1218"/>
      <c r="W766" s="1218"/>
      <c r="X766" s="1218"/>
      <c r="Y766" s="1218"/>
    </row>
    <row r="767" spans="2:25" ht="15.75" hidden="1" customHeight="1">
      <c r="B767" s="1218"/>
      <c r="C767" s="1218"/>
      <c r="D767" s="1218"/>
      <c r="E767" s="1218"/>
      <c r="F767" s="1218"/>
      <c r="G767" s="1218"/>
      <c r="H767" s="1218"/>
      <c r="I767" s="1218"/>
      <c r="J767" s="1218"/>
      <c r="K767" s="1218"/>
      <c r="L767" s="1218"/>
      <c r="M767" s="1218"/>
      <c r="N767" s="1218"/>
      <c r="O767" s="1218"/>
      <c r="P767" s="1218"/>
      <c r="Q767" s="1218"/>
      <c r="R767" s="1218"/>
      <c r="S767" s="1218"/>
      <c r="T767" s="1218"/>
      <c r="U767" s="1218"/>
      <c r="V767" s="1218"/>
      <c r="W767" s="1218"/>
      <c r="X767" s="1218"/>
      <c r="Y767" s="1218"/>
    </row>
    <row r="768" spans="2:25" ht="15.75" hidden="1" customHeight="1">
      <c r="B768" s="1218"/>
      <c r="C768" s="1218"/>
      <c r="D768" s="1218"/>
      <c r="E768" s="1218"/>
      <c r="F768" s="1218"/>
      <c r="G768" s="1218"/>
      <c r="H768" s="1218"/>
      <c r="I768" s="1218"/>
      <c r="J768" s="1218"/>
      <c r="K768" s="1218"/>
      <c r="L768" s="1218"/>
      <c r="M768" s="1218"/>
      <c r="N768" s="1218"/>
      <c r="O768" s="1218"/>
      <c r="P768" s="1218"/>
      <c r="Q768" s="1218"/>
      <c r="R768" s="1218"/>
      <c r="S768" s="1218"/>
      <c r="T768" s="1218"/>
      <c r="U768" s="1218"/>
      <c r="V768" s="1218"/>
      <c r="W768" s="1218"/>
      <c r="X768" s="1218"/>
      <c r="Y768" s="1218"/>
    </row>
    <row r="769" spans="2:25" ht="15.75" hidden="1" customHeight="1">
      <c r="B769" s="1218"/>
      <c r="C769" s="1218"/>
      <c r="D769" s="1218"/>
      <c r="E769" s="1218"/>
      <c r="F769" s="1218"/>
      <c r="G769" s="1218"/>
      <c r="H769" s="1218"/>
      <c r="I769" s="1218"/>
      <c r="J769" s="1218"/>
      <c r="K769" s="1218"/>
      <c r="L769" s="1218"/>
      <c r="M769" s="1218"/>
      <c r="N769" s="1218"/>
      <c r="O769" s="1218"/>
      <c r="P769" s="1218"/>
      <c r="Q769" s="1218"/>
      <c r="R769" s="1218"/>
      <c r="S769" s="1218"/>
      <c r="T769" s="1218"/>
      <c r="U769" s="1218"/>
      <c r="V769" s="1218"/>
      <c r="W769" s="1218"/>
      <c r="X769" s="1218"/>
      <c r="Y769" s="1218"/>
    </row>
    <row r="770" spans="2:25" ht="15.75" hidden="1" customHeight="1">
      <c r="B770" s="1218"/>
      <c r="C770" s="1218"/>
      <c r="D770" s="1218"/>
      <c r="E770" s="1218"/>
      <c r="F770" s="1218"/>
      <c r="G770" s="1218"/>
      <c r="H770" s="1218"/>
      <c r="I770" s="1218"/>
      <c r="J770" s="1218"/>
      <c r="K770" s="1218"/>
      <c r="L770" s="1218"/>
      <c r="M770" s="1218"/>
      <c r="N770" s="1218"/>
      <c r="O770" s="1218"/>
      <c r="P770" s="1218"/>
      <c r="Q770" s="1218"/>
      <c r="R770" s="1218"/>
      <c r="S770" s="1218"/>
      <c r="T770" s="1218"/>
      <c r="U770" s="1218"/>
      <c r="V770" s="1218"/>
      <c r="W770" s="1218"/>
      <c r="X770" s="1218"/>
      <c r="Y770" s="1218"/>
    </row>
    <row r="771" spans="2:25" ht="15.75" hidden="1" customHeight="1">
      <c r="B771" s="1218"/>
      <c r="C771" s="1218"/>
      <c r="D771" s="1218"/>
      <c r="E771" s="1218"/>
      <c r="F771" s="1218"/>
      <c r="G771" s="1218"/>
      <c r="H771" s="1218"/>
      <c r="I771" s="1218"/>
      <c r="J771" s="1218"/>
      <c r="K771" s="1218"/>
      <c r="L771" s="1218"/>
      <c r="M771" s="1218"/>
      <c r="N771" s="1218"/>
      <c r="O771" s="1218"/>
      <c r="P771" s="1218"/>
      <c r="Q771" s="1218"/>
      <c r="R771" s="1218"/>
      <c r="S771" s="1218"/>
      <c r="T771" s="1218"/>
      <c r="U771" s="1218"/>
      <c r="V771" s="1218"/>
      <c r="W771" s="1218"/>
      <c r="X771" s="1218"/>
      <c r="Y771" s="1218"/>
    </row>
    <row r="772" spans="2:25" ht="15.75" hidden="1" customHeight="1">
      <c r="B772" s="1218"/>
      <c r="C772" s="1218"/>
      <c r="D772" s="1218"/>
      <c r="E772" s="1218"/>
      <c r="F772" s="1218"/>
      <c r="G772" s="1218"/>
      <c r="H772" s="1218"/>
      <c r="I772" s="1218"/>
      <c r="J772" s="1218"/>
      <c r="K772" s="1218"/>
      <c r="L772" s="1218"/>
      <c r="M772" s="1218"/>
      <c r="N772" s="1218"/>
      <c r="O772" s="1218"/>
      <c r="P772" s="1218"/>
      <c r="Q772" s="1218"/>
      <c r="R772" s="1218"/>
      <c r="S772" s="1218"/>
      <c r="T772" s="1218"/>
      <c r="U772" s="1218"/>
      <c r="V772" s="1218"/>
      <c r="W772" s="1218"/>
      <c r="X772" s="1218"/>
      <c r="Y772" s="1218"/>
    </row>
    <row r="773" spans="2:25" ht="15.75" hidden="1" customHeight="1">
      <c r="B773" s="1218"/>
      <c r="C773" s="1218"/>
      <c r="D773" s="1218"/>
      <c r="E773" s="1218"/>
      <c r="F773" s="1218"/>
      <c r="G773" s="1218"/>
      <c r="H773" s="1218"/>
      <c r="I773" s="1218"/>
      <c r="J773" s="1218"/>
      <c r="K773" s="1218"/>
      <c r="L773" s="1218"/>
      <c r="M773" s="1218"/>
      <c r="N773" s="1218"/>
      <c r="O773" s="1218"/>
      <c r="P773" s="1218"/>
      <c r="Q773" s="1218"/>
      <c r="R773" s="1218"/>
      <c r="S773" s="1218"/>
      <c r="T773" s="1218"/>
      <c r="U773" s="1218"/>
      <c r="V773" s="1218"/>
      <c r="W773" s="1218"/>
      <c r="X773" s="1218"/>
      <c r="Y773" s="1218"/>
    </row>
    <row r="774" spans="2:25" ht="15.75" hidden="1" customHeight="1">
      <c r="B774" s="1218"/>
      <c r="C774" s="1218"/>
      <c r="D774" s="1218"/>
      <c r="E774" s="1218"/>
      <c r="F774" s="1218"/>
      <c r="G774" s="1218"/>
      <c r="H774" s="1218"/>
      <c r="I774" s="1218"/>
      <c r="J774" s="1218"/>
      <c r="K774" s="1218"/>
      <c r="L774" s="1218"/>
      <c r="M774" s="1218"/>
      <c r="N774" s="1218"/>
      <c r="O774" s="1218"/>
      <c r="P774" s="1218"/>
      <c r="Q774" s="1218"/>
      <c r="R774" s="1218"/>
      <c r="S774" s="1218"/>
      <c r="T774" s="1218"/>
      <c r="U774" s="1218"/>
      <c r="V774" s="1218"/>
      <c r="W774" s="1218"/>
      <c r="X774" s="1218"/>
      <c r="Y774" s="1218"/>
    </row>
    <row r="775" spans="2:25" ht="15.75" hidden="1" customHeight="1">
      <c r="B775" s="1218"/>
      <c r="C775" s="1218"/>
      <c r="D775" s="1218"/>
      <c r="E775" s="1218"/>
      <c r="F775" s="1218"/>
      <c r="G775" s="1218"/>
      <c r="H775" s="1218"/>
      <c r="I775" s="1218"/>
      <c r="J775" s="1218"/>
      <c r="K775" s="1218"/>
      <c r="L775" s="1218"/>
      <c r="M775" s="1218"/>
      <c r="N775" s="1218"/>
      <c r="O775" s="1218"/>
      <c r="P775" s="1218"/>
      <c r="Q775" s="1218"/>
      <c r="R775" s="1218"/>
      <c r="S775" s="1218"/>
      <c r="T775" s="1218"/>
      <c r="U775" s="1218"/>
      <c r="V775" s="1218"/>
      <c r="W775" s="1218"/>
      <c r="X775" s="1218"/>
      <c r="Y775" s="1218"/>
    </row>
    <row r="776" spans="2:25" ht="15.75" hidden="1" customHeight="1">
      <c r="B776" s="1218"/>
      <c r="C776" s="1218"/>
      <c r="D776" s="1218"/>
      <c r="E776" s="1218"/>
      <c r="F776" s="1218"/>
      <c r="G776" s="1218"/>
      <c r="H776" s="1218"/>
      <c r="I776" s="1218"/>
      <c r="J776" s="1218"/>
      <c r="K776" s="1218"/>
      <c r="L776" s="1218"/>
      <c r="M776" s="1218"/>
      <c r="N776" s="1218"/>
      <c r="O776" s="1218"/>
      <c r="P776" s="1218"/>
      <c r="Q776" s="1218"/>
      <c r="R776" s="1218"/>
      <c r="S776" s="1218"/>
      <c r="T776" s="1218"/>
      <c r="U776" s="1218"/>
      <c r="V776" s="1218"/>
      <c r="W776" s="1218"/>
      <c r="X776" s="1218"/>
      <c r="Y776" s="1218"/>
    </row>
    <row r="777" spans="2:25" ht="15.75" hidden="1" customHeight="1">
      <c r="B777" s="1218"/>
      <c r="C777" s="1218"/>
      <c r="D777" s="1218"/>
      <c r="E777" s="1218"/>
      <c r="F777" s="1218"/>
      <c r="G777" s="1218"/>
      <c r="H777" s="1218"/>
      <c r="I777" s="1218"/>
      <c r="J777" s="1218"/>
      <c r="K777" s="1218"/>
      <c r="L777" s="1218"/>
      <c r="M777" s="1218"/>
      <c r="N777" s="1218"/>
      <c r="O777" s="1218"/>
      <c r="P777" s="1218"/>
      <c r="Q777" s="1218"/>
      <c r="R777" s="1218"/>
      <c r="S777" s="1218"/>
      <c r="T777" s="1218"/>
      <c r="U777" s="1218"/>
      <c r="V777" s="1218"/>
      <c r="W777" s="1218"/>
      <c r="X777" s="1218"/>
      <c r="Y777" s="1218"/>
    </row>
    <row r="778" spans="2:25" ht="15.75" hidden="1" customHeight="1">
      <c r="B778" s="1218"/>
      <c r="C778" s="1218"/>
      <c r="D778" s="1218"/>
      <c r="E778" s="1218"/>
      <c r="F778" s="1218"/>
      <c r="G778" s="1218"/>
      <c r="H778" s="1218"/>
      <c r="I778" s="1218"/>
      <c r="J778" s="1218"/>
      <c r="K778" s="1218"/>
      <c r="L778" s="1218"/>
      <c r="M778" s="1218"/>
      <c r="N778" s="1218"/>
      <c r="O778" s="1218"/>
      <c r="P778" s="1218"/>
      <c r="Q778" s="1218"/>
      <c r="R778" s="1218"/>
      <c r="S778" s="1218"/>
      <c r="T778" s="1218"/>
      <c r="U778" s="1218"/>
      <c r="V778" s="1218"/>
      <c r="W778" s="1218"/>
      <c r="X778" s="1218"/>
      <c r="Y778" s="1218"/>
    </row>
    <row r="779" spans="2:25" ht="15.75" hidden="1" customHeight="1">
      <c r="B779" s="1218"/>
      <c r="C779" s="1218"/>
      <c r="D779" s="1218"/>
      <c r="E779" s="1218"/>
      <c r="F779" s="1218"/>
      <c r="G779" s="1218"/>
      <c r="H779" s="1218"/>
      <c r="I779" s="1218"/>
      <c r="J779" s="1218"/>
      <c r="K779" s="1218"/>
      <c r="L779" s="1218"/>
      <c r="M779" s="1218"/>
      <c r="N779" s="1218"/>
      <c r="O779" s="1218"/>
      <c r="P779" s="1218"/>
      <c r="Q779" s="1218"/>
      <c r="R779" s="1218"/>
      <c r="S779" s="1218"/>
      <c r="T779" s="1218"/>
      <c r="U779" s="1218"/>
      <c r="V779" s="1218"/>
      <c r="W779" s="1218"/>
      <c r="X779" s="1218"/>
      <c r="Y779" s="1218"/>
    </row>
    <row r="780" spans="2:25" ht="15.75" hidden="1" customHeight="1">
      <c r="B780" s="1218"/>
      <c r="C780" s="1218"/>
      <c r="D780" s="1218"/>
      <c r="E780" s="1218"/>
      <c r="F780" s="1218"/>
      <c r="G780" s="1218"/>
      <c r="H780" s="1218"/>
      <c r="I780" s="1218"/>
      <c r="J780" s="1218"/>
      <c r="K780" s="1218"/>
      <c r="L780" s="1218"/>
      <c r="M780" s="1218"/>
      <c r="N780" s="1218"/>
      <c r="O780" s="1218"/>
      <c r="P780" s="1218"/>
      <c r="Q780" s="1218"/>
      <c r="R780" s="1218"/>
      <c r="S780" s="1218"/>
      <c r="T780" s="1218"/>
      <c r="U780" s="1218"/>
      <c r="V780" s="1218"/>
      <c r="W780" s="1218"/>
      <c r="X780" s="1218"/>
      <c r="Y780" s="1218"/>
    </row>
    <row r="781" spans="2:25" ht="15.75" hidden="1" customHeight="1">
      <c r="B781" s="1218"/>
      <c r="C781" s="1218"/>
      <c r="D781" s="1218"/>
      <c r="E781" s="1218"/>
      <c r="F781" s="1218"/>
      <c r="G781" s="1218"/>
      <c r="H781" s="1218"/>
      <c r="I781" s="1218"/>
      <c r="J781" s="1218"/>
      <c r="K781" s="1218"/>
      <c r="L781" s="1218"/>
      <c r="M781" s="1218"/>
      <c r="N781" s="1218"/>
      <c r="O781" s="1218"/>
      <c r="P781" s="1218"/>
      <c r="Q781" s="1218"/>
      <c r="R781" s="1218"/>
      <c r="S781" s="1218"/>
      <c r="T781" s="1218"/>
      <c r="U781" s="1218"/>
      <c r="V781" s="1218"/>
      <c r="W781" s="1218"/>
      <c r="X781" s="1218"/>
      <c r="Y781" s="1218"/>
    </row>
    <row r="782" spans="2:25" ht="15.75" hidden="1" customHeight="1">
      <c r="B782" s="1218"/>
      <c r="C782" s="1218"/>
      <c r="D782" s="1218"/>
      <c r="E782" s="1218"/>
      <c r="F782" s="1218"/>
      <c r="G782" s="1218"/>
      <c r="H782" s="1218"/>
      <c r="I782" s="1218"/>
      <c r="J782" s="1218"/>
      <c r="K782" s="1218"/>
      <c r="L782" s="1218"/>
      <c r="M782" s="1218"/>
      <c r="N782" s="1218"/>
      <c r="O782" s="1218"/>
      <c r="P782" s="1218"/>
      <c r="Q782" s="1218"/>
      <c r="R782" s="1218"/>
      <c r="S782" s="1218"/>
      <c r="T782" s="1218"/>
      <c r="U782" s="1218"/>
      <c r="V782" s="1218"/>
      <c r="W782" s="1218"/>
      <c r="X782" s="1218"/>
      <c r="Y782" s="1218"/>
    </row>
    <row r="783" spans="2:25" ht="15.75" hidden="1" customHeight="1">
      <c r="B783" s="1218"/>
      <c r="C783" s="1218"/>
      <c r="D783" s="1218"/>
      <c r="E783" s="1218"/>
      <c r="F783" s="1218"/>
      <c r="G783" s="1218"/>
      <c r="H783" s="1218"/>
      <c r="I783" s="1218"/>
      <c r="J783" s="1218"/>
      <c r="K783" s="1218"/>
      <c r="L783" s="1218"/>
      <c r="M783" s="1218"/>
      <c r="N783" s="1218"/>
      <c r="O783" s="1218"/>
      <c r="P783" s="1218"/>
      <c r="Q783" s="1218"/>
      <c r="R783" s="1218"/>
      <c r="S783" s="1218"/>
      <c r="T783" s="1218"/>
      <c r="U783" s="1218"/>
      <c r="V783" s="1218"/>
      <c r="W783" s="1218"/>
      <c r="X783" s="1218"/>
      <c r="Y783" s="1218"/>
    </row>
    <row r="784" spans="2:25" ht="15.75" hidden="1" customHeight="1">
      <c r="B784" s="1218"/>
      <c r="C784" s="1218"/>
      <c r="D784" s="1218"/>
      <c r="E784" s="1218"/>
      <c r="F784" s="1218"/>
      <c r="G784" s="1218"/>
      <c r="H784" s="1218"/>
      <c r="I784" s="1218"/>
      <c r="J784" s="1218"/>
      <c r="K784" s="1218"/>
      <c r="L784" s="1218"/>
      <c r="M784" s="1218"/>
      <c r="N784" s="1218"/>
      <c r="O784" s="1218"/>
      <c r="P784" s="1218"/>
      <c r="Q784" s="1218"/>
      <c r="R784" s="1218"/>
      <c r="S784" s="1218"/>
      <c r="T784" s="1218"/>
      <c r="U784" s="1218"/>
      <c r="V784" s="1218"/>
      <c r="W784" s="1218"/>
      <c r="X784" s="1218"/>
      <c r="Y784" s="1218"/>
    </row>
    <row r="785" spans="2:25" ht="15.75" hidden="1" customHeight="1">
      <c r="B785" s="1218"/>
      <c r="C785" s="1218"/>
      <c r="D785" s="1218"/>
      <c r="E785" s="1218"/>
      <c r="F785" s="1218"/>
      <c r="G785" s="1218"/>
      <c r="H785" s="1218"/>
      <c r="I785" s="1218"/>
      <c r="J785" s="1218"/>
      <c r="K785" s="1218"/>
      <c r="L785" s="1218"/>
      <c r="M785" s="1218"/>
      <c r="N785" s="1218"/>
      <c r="O785" s="1218"/>
      <c r="P785" s="1218"/>
      <c r="Q785" s="1218"/>
      <c r="R785" s="1218"/>
      <c r="S785" s="1218"/>
      <c r="T785" s="1218"/>
      <c r="U785" s="1218"/>
      <c r="V785" s="1218"/>
      <c r="W785" s="1218"/>
      <c r="X785" s="1218"/>
      <c r="Y785" s="1218"/>
    </row>
    <row r="786" spans="2:25" ht="15.75" hidden="1" customHeight="1">
      <c r="B786" s="1218"/>
      <c r="C786" s="1218"/>
      <c r="D786" s="1218"/>
      <c r="E786" s="1218"/>
      <c r="F786" s="1218"/>
      <c r="G786" s="1218"/>
      <c r="H786" s="1218"/>
      <c r="I786" s="1218"/>
      <c r="J786" s="1218"/>
      <c r="K786" s="1218"/>
      <c r="L786" s="1218"/>
      <c r="M786" s="1218"/>
      <c r="N786" s="1218"/>
      <c r="O786" s="1218"/>
      <c r="P786" s="1218"/>
      <c r="Q786" s="1218"/>
      <c r="R786" s="1218"/>
      <c r="S786" s="1218"/>
      <c r="T786" s="1218"/>
      <c r="U786" s="1218"/>
      <c r="V786" s="1218"/>
      <c r="W786" s="1218"/>
      <c r="X786" s="1218"/>
      <c r="Y786" s="1218"/>
    </row>
    <row r="787" spans="2:25" ht="15.75" hidden="1" customHeight="1">
      <c r="B787" s="1218"/>
      <c r="C787" s="1218"/>
      <c r="D787" s="1218"/>
      <c r="E787" s="1218"/>
      <c r="F787" s="1218"/>
      <c r="G787" s="1218"/>
      <c r="H787" s="1218"/>
      <c r="I787" s="1218"/>
      <c r="J787" s="1218"/>
      <c r="K787" s="1218"/>
      <c r="L787" s="1218"/>
      <c r="M787" s="1218"/>
      <c r="N787" s="1218"/>
      <c r="O787" s="1218"/>
      <c r="P787" s="1218"/>
      <c r="Q787" s="1218"/>
      <c r="R787" s="1218"/>
      <c r="S787" s="1218"/>
      <c r="T787" s="1218"/>
      <c r="U787" s="1218"/>
      <c r="V787" s="1218"/>
      <c r="W787" s="1218"/>
      <c r="X787" s="1218"/>
      <c r="Y787" s="1218"/>
    </row>
    <row r="788" spans="2:25" ht="15.75" hidden="1" customHeight="1">
      <c r="B788" s="1218"/>
      <c r="C788" s="1218"/>
      <c r="D788" s="1218"/>
      <c r="E788" s="1218"/>
      <c r="F788" s="1218"/>
      <c r="G788" s="1218"/>
      <c r="H788" s="1218"/>
      <c r="I788" s="1218"/>
      <c r="J788" s="1218"/>
      <c r="K788" s="1218"/>
      <c r="L788" s="1218"/>
      <c r="M788" s="1218"/>
      <c r="N788" s="1218"/>
      <c r="O788" s="1218"/>
      <c r="P788" s="1218"/>
      <c r="Q788" s="1218"/>
      <c r="R788" s="1218"/>
      <c r="S788" s="1218"/>
      <c r="T788" s="1218"/>
      <c r="U788" s="1218"/>
      <c r="V788" s="1218"/>
      <c r="W788" s="1218"/>
      <c r="X788" s="1218"/>
      <c r="Y788" s="1218"/>
    </row>
    <row r="789" spans="2:25" ht="15.75" hidden="1" customHeight="1">
      <c r="B789" s="1218"/>
      <c r="C789" s="1218"/>
      <c r="D789" s="1218"/>
      <c r="E789" s="1218"/>
      <c r="F789" s="1218"/>
      <c r="G789" s="1218"/>
      <c r="H789" s="1218"/>
      <c r="I789" s="1218"/>
      <c r="J789" s="1218"/>
      <c r="K789" s="1218"/>
      <c r="L789" s="1218"/>
      <c r="M789" s="1218"/>
      <c r="N789" s="1218"/>
      <c r="O789" s="1218"/>
      <c r="P789" s="1218"/>
      <c r="Q789" s="1218"/>
      <c r="R789" s="1218"/>
      <c r="S789" s="1218"/>
      <c r="T789" s="1218"/>
      <c r="U789" s="1218"/>
      <c r="V789" s="1218"/>
      <c r="W789" s="1218"/>
      <c r="X789" s="1218"/>
      <c r="Y789" s="1218"/>
    </row>
    <row r="790" spans="2:25" ht="15.75" hidden="1" customHeight="1">
      <c r="B790" s="1218"/>
      <c r="C790" s="1218"/>
      <c r="D790" s="1218"/>
      <c r="E790" s="1218"/>
      <c r="F790" s="1218"/>
      <c r="G790" s="1218"/>
      <c r="H790" s="1218"/>
      <c r="I790" s="1218"/>
      <c r="J790" s="1218"/>
      <c r="K790" s="1218"/>
      <c r="L790" s="1218"/>
      <c r="M790" s="1218"/>
      <c r="N790" s="1218"/>
      <c r="O790" s="1218"/>
      <c r="P790" s="1218"/>
      <c r="Q790" s="1218"/>
      <c r="R790" s="1218"/>
      <c r="S790" s="1218"/>
      <c r="T790" s="1218"/>
      <c r="U790" s="1218"/>
      <c r="V790" s="1218"/>
      <c r="W790" s="1218"/>
      <c r="X790" s="1218"/>
      <c r="Y790" s="1218"/>
    </row>
    <row r="791" spans="2:25" ht="15.75" hidden="1" customHeight="1">
      <c r="B791" s="1218"/>
      <c r="C791" s="1218"/>
      <c r="D791" s="1218"/>
      <c r="E791" s="1218"/>
      <c r="F791" s="1218"/>
      <c r="G791" s="1218"/>
      <c r="H791" s="1218"/>
      <c r="I791" s="1218"/>
      <c r="J791" s="1218"/>
      <c r="K791" s="1218"/>
      <c r="L791" s="1218"/>
      <c r="M791" s="1218"/>
      <c r="N791" s="1218"/>
      <c r="O791" s="1218"/>
      <c r="P791" s="1218"/>
      <c r="Q791" s="1218"/>
      <c r="R791" s="1218"/>
      <c r="S791" s="1218"/>
      <c r="T791" s="1218"/>
      <c r="U791" s="1218"/>
      <c r="V791" s="1218"/>
      <c r="W791" s="1218"/>
      <c r="X791" s="1218"/>
      <c r="Y791" s="1218"/>
    </row>
    <row r="792" spans="2:25" ht="15.75" hidden="1" customHeight="1">
      <c r="B792" s="1218"/>
      <c r="C792" s="1218"/>
      <c r="D792" s="1218"/>
      <c r="E792" s="1218"/>
      <c r="F792" s="1218"/>
      <c r="G792" s="1218"/>
      <c r="H792" s="1218"/>
      <c r="I792" s="1218"/>
      <c r="J792" s="1218"/>
      <c r="K792" s="1218"/>
      <c r="L792" s="1218"/>
      <c r="M792" s="1218"/>
      <c r="N792" s="1218"/>
      <c r="O792" s="1218"/>
      <c r="P792" s="1218"/>
      <c r="Q792" s="1218"/>
      <c r="R792" s="1218"/>
      <c r="S792" s="1218"/>
      <c r="T792" s="1218"/>
      <c r="U792" s="1218"/>
      <c r="V792" s="1218"/>
      <c r="W792" s="1218"/>
      <c r="X792" s="1218"/>
      <c r="Y792" s="1218"/>
    </row>
    <row r="793" spans="2:25" ht="15.75" hidden="1" customHeight="1">
      <c r="B793" s="1218"/>
      <c r="C793" s="1218"/>
      <c r="D793" s="1218"/>
      <c r="E793" s="1218"/>
      <c r="F793" s="1218"/>
      <c r="G793" s="1218"/>
      <c r="H793" s="1218"/>
      <c r="I793" s="1218"/>
      <c r="J793" s="1218"/>
      <c r="K793" s="1218"/>
      <c r="L793" s="1218"/>
      <c r="M793" s="1218"/>
      <c r="N793" s="1218"/>
      <c r="O793" s="1218"/>
      <c r="P793" s="1218"/>
      <c r="Q793" s="1218"/>
      <c r="R793" s="1218"/>
      <c r="S793" s="1218"/>
      <c r="T793" s="1218"/>
      <c r="U793" s="1218"/>
      <c r="V793" s="1218"/>
      <c r="W793" s="1218"/>
      <c r="X793" s="1218"/>
      <c r="Y793" s="1218"/>
    </row>
    <row r="794" spans="2:25" ht="15.75" hidden="1" customHeight="1">
      <c r="B794" s="1218"/>
      <c r="C794" s="1218"/>
      <c r="D794" s="1218"/>
      <c r="E794" s="1218"/>
      <c r="F794" s="1218"/>
      <c r="G794" s="1218"/>
      <c r="H794" s="1218"/>
      <c r="I794" s="1218"/>
      <c r="J794" s="1218"/>
      <c r="K794" s="1218"/>
      <c r="L794" s="1218"/>
      <c r="M794" s="1218"/>
      <c r="N794" s="1218"/>
      <c r="O794" s="1218"/>
      <c r="P794" s="1218"/>
      <c r="Q794" s="1218"/>
      <c r="R794" s="1218"/>
      <c r="S794" s="1218"/>
      <c r="T794" s="1218"/>
      <c r="U794" s="1218"/>
      <c r="V794" s="1218"/>
      <c r="W794" s="1218"/>
      <c r="X794" s="1218"/>
      <c r="Y794" s="1218"/>
    </row>
    <row r="795" spans="2:25" ht="15.75" hidden="1" customHeight="1">
      <c r="B795" s="1218"/>
      <c r="C795" s="1218"/>
      <c r="D795" s="1218"/>
      <c r="E795" s="1218"/>
      <c r="F795" s="1218"/>
      <c r="G795" s="1218"/>
      <c r="H795" s="1218"/>
      <c r="I795" s="1218"/>
      <c r="J795" s="1218"/>
      <c r="K795" s="1218"/>
      <c r="L795" s="1218"/>
      <c r="M795" s="1218"/>
      <c r="N795" s="1218"/>
      <c r="O795" s="1218"/>
      <c r="P795" s="1218"/>
      <c r="Q795" s="1218"/>
      <c r="R795" s="1218"/>
      <c r="S795" s="1218"/>
      <c r="T795" s="1218"/>
      <c r="U795" s="1218"/>
      <c r="V795" s="1218"/>
      <c r="W795" s="1218"/>
      <c r="X795" s="1218"/>
      <c r="Y795" s="1218"/>
    </row>
    <row r="796" spans="2:25" ht="15.75" hidden="1" customHeight="1">
      <c r="B796" s="1218"/>
      <c r="C796" s="1218"/>
      <c r="D796" s="1218"/>
      <c r="E796" s="1218"/>
      <c r="F796" s="1218"/>
      <c r="G796" s="1218"/>
      <c r="H796" s="1218"/>
      <c r="I796" s="1218"/>
      <c r="J796" s="1218"/>
      <c r="K796" s="1218"/>
      <c r="L796" s="1218"/>
      <c r="M796" s="1218"/>
      <c r="N796" s="1218"/>
      <c r="O796" s="1218"/>
      <c r="P796" s="1218"/>
      <c r="Q796" s="1218"/>
      <c r="R796" s="1218"/>
      <c r="S796" s="1218"/>
      <c r="T796" s="1218"/>
      <c r="U796" s="1218"/>
      <c r="V796" s="1218"/>
      <c r="W796" s="1218"/>
      <c r="X796" s="1218"/>
      <c r="Y796" s="1218"/>
    </row>
    <row r="797" spans="2:25" ht="15.75" hidden="1" customHeight="1">
      <c r="B797" s="1218"/>
      <c r="C797" s="1218"/>
      <c r="D797" s="1218"/>
      <c r="E797" s="1218"/>
      <c r="F797" s="1218"/>
      <c r="G797" s="1218"/>
      <c r="H797" s="1218"/>
      <c r="I797" s="1218"/>
      <c r="J797" s="1218"/>
      <c r="K797" s="1218"/>
      <c r="L797" s="1218"/>
      <c r="M797" s="1218"/>
      <c r="N797" s="1218"/>
      <c r="O797" s="1218"/>
      <c r="P797" s="1218"/>
      <c r="Q797" s="1218"/>
      <c r="R797" s="1218"/>
      <c r="S797" s="1218"/>
      <c r="T797" s="1218"/>
      <c r="U797" s="1218"/>
      <c r="V797" s="1218"/>
      <c r="W797" s="1218"/>
      <c r="X797" s="1218"/>
      <c r="Y797" s="1218"/>
    </row>
    <row r="798" spans="2:25" ht="15.75" hidden="1" customHeight="1">
      <c r="B798" s="1218"/>
      <c r="C798" s="1218"/>
      <c r="D798" s="1218"/>
      <c r="E798" s="1218"/>
      <c r="F798" s="1218"/>
      <c r="G798" s="1218"/>
      <c r="H798" s="1218"/>
      <c r="I798" s="1218"/>
      <c r="J798" s="1218"/>
      <c r="K798" s="1218"/>
      <c r="L798" s="1218"/>
      <c r="M798" s="1218"/>
      <c r="N798" s="1218"/>
      <c r="O798" s="1218"/>
      <c r="P798" s="1218"/>
      <c r="Q798" s="1218"/>
      <c r="R798" s="1218"/>
      <c r="S798" s="1218"/>
      <c r="T798" s="1218"/>
      <c r="U798" s="1218"/>
      <c r="V798" s="1218"/>
      <c r="W798" s="1218"/>
      <c r="X798" s="1218"/>
      <c r="Y798" s="1218"/>
    </row>
    <row r="799" spans="2:25" ht="15.75" hidden="1" customHeight="1">
      <c r="B799" s="1218"/>
      <c r="C799" s="1218"/>
      <c r="D799" s="1218"/>
      <c r="E799" s="1218"/>
      <c r="F799" s="1218"/>
      <c r="G799" s="1218"/>
      <c r="H799" s="1218"/>
      <c r="I799" s="1218"/>
      <c r="J799" s="1218"/>
      <c r="K799" s="1218"/>
      <c r="L799" s="1218"/>
      <c r="M799" s="1218"/>
      <c r="N799" s="1218"/>
      <c r="O799" s="1218"/>
      <c r="P799" s="1218"/>
      <c r="Q799" s="1218"/>
      <c r="R799" s="1218"/>
      <c r="S799" s="1218"/>
      <c r="T799" s="1218"/>
      <c r="U799" s="1218"/>
      <c r="V799" s="1218"/>
      <c r="W799" s="1218"/>
      <c r="X799" s="1218"/>
      <c r="Y799" s="1218"/>
    </row>
    <row r="800" spans="2:25" ht="15.75" hidden="1" customHeight="1">
      <c r="B800" s="1218"/>
      <c r="C800" s="1218"/>
      <c r="D800" s="1218"/>
      <c r="E800" s="1218"/>
      <c r="F800" s="1218"/>
      <c r="G800" s="1218"/>
      <c r="H800" s="1218"/>
      <c r="I800" s="1218"/>
      <c r="J800" s="1218"/>
      <c r="K800" s="1218"/>
      <c r="L800" s="1218"/>
      <c r="M800" s="1218"/>
      <c r="N800" s="1218"/>
      <c r="O800" s="1218"/>
      <c r="P800" s="1218"/>
      <c r="Q800" s="1218"/>
      <c r="R800" s="1218"/>
      <c r="S800" s="1218"/>
      <c r="T800" s="1218"/>
      <c r="U800" s="1218"/>
      <c r="V800" s="1218"/>
      <c r="W800" s="1218"/>
      <c r="X800" s="1218"/>
      <c r="Y800" s="1218"/>
    </row>
    <row r="801" spans="2:25" ht="15.75" hidden="1" customHeight="1">
      <c r="B801" s="1218"/>
      <c r="C801" s="1218"/>
      <c r="D801" s="1218"/>
      <c r="E801" s="1218"/>
      <c r="F801" s="1218"/>
      <c r="G801" s="1218"/>
      <c r="H801" s="1218"/>
      <c r="I801" s="1218"/>
      <c r="J801" s="1218"/>
      <c r="K801" s="1218"/>
      <c r="L801" s="1218"/>
      <c r="M801" s="1218"/>
      <c r="N801" s="1218"/>
      <c r="O801" s="1218"/>
      <c r="P801" s="1218"/>
      <c r="Q801" s="1218"/>
      <c r="R801" s="1218"/>
      <c r="S801" s="1218"/>
      <c r="T801" s="1218"/>
      <c r="U801" s="1218"/>
      <c r="V801" s="1218"/>
      <c r="W801" s="1218"/>
      <c r="X801" s="1218"/>
      <c r="Y801" s="1218"/>
    </row>
    <row r="802" spans="2:25" ht="15.75" hidden="1" customHeight="1">
      <c r="B802" s="1218"/>
      <c r="C802" s="1218"/>
      <c r="D802" s="1218"/>
      <c r="E802" s="1218"/>
      <c r="F802" s="1218"/>
      <c r="G802" s="1218"/>
      <c r="H802" s="1218"/>
      <c r="I802" s="1218"/>
      <c r="J802" s="1218"/>
      <c r="K802" s="1218"/>
      <c r="L802" s="1218"/>
      <c r="M802" s="1218"/>
      <c r="N802" s="1218"/>
      <c r="O802" s="1218"/>
      <c r="P802" s="1218"/>
      <c r="Q802" s="1218"/>
      <c r="R802" s="1218"/>
      <c r="S802" s="1218"/>
      <c r="T802" s="1218"/>
      <c r="U802" s="1218"/>
      <c r="V802" s="1218"/>
      <c r="W802" s="1218"/>
      <c r="X802" s="1218"/>
      <c r="Y802" s="1218"/>
    </row>
    <row r="803" spans="2:25" ht="15.75" hidden="1" customHeight="1">
      <c r="B803" s="1218"/>
      <c r="C803" s="1218"/>
      <c r="D803" s="1218"/>
      <c r="E803" s="1218"/>
      <c r="F803" s="1218"/>
      <c r="G803" s="1218"/>
      <c r="H803" s="1218"/>
      <c r="I803" s="1218"/>
      <c r="J803" s="1218"/>
      <c r="K803" s="1218"/>
      <c r="L803" s="1218"/>
      <c r="M803" s="1218"/>
      <c r="N803" s="1218"/>
      <c r="O803" s="1218"/>
      <c r="P803" s="1218"/>
      <c r="Q803" s="1218"/>
      <c r="R803" s="1218"/>
      <c r="S803" s="1218"/>
      <c r="T803" s="1218"/>
      <c r="U803" s="1218"/>
      <c r="V803" s="1218"/>
      <c r="W803" s="1218"/>
      <c r="X803" s="1218"/>
      <c r="Y803" s="1218"/>
    </row>
    <row r="804" spans="2:25" ht="15.75" hidden="1" customHeight="1">
      <c r="B804" s="1218"/>
      <c r="C804" s="1218"/>
      <c r="D804" s="1218"/>
      <c r="E804" s="1218"/>
      <c r="F804" s="1218"/>
      <c r="G804" s="1218"/>
      <c r="H804" s="1218"/>
      <c r="I804" s="1218"/>
      <c r="J804" s="1218"/>
      <c r="K804" s="1218"/>
      <c r="L804" s="1218"/>
      <c r="M804" s="1218"/>
      <c r="N804" s="1218"/>
      <c r="O804" s="1218"/>
      <c r="P804" s="1218"/>
      <c r="Q804" s="1218"/>
      <c r="R804" s="1218"/>
      <c r="S804" s="1218"/>
      <c r="T804" s="1218"/>
      <c r="U804" s="1218"/>
      <c r="V804" s="1218"/>
      <c r="W804" s="1218"/>
      <c r="X804" s="1218"/>
      <c r="Y804" s="1218"/>
    </row>
    <row r="805" spans="2:25" ht="15.75" hidden="1" customHeight="1">
      <c r="B805" s="1218"/>
      <c r="C805" s="1218"/>
      <c r="D805" s="1218"/>
      <c r="E805" s="1218"/>
      <c r="F805" s="1218"/>
      <c r="G805" s="1218"/>
      <c r="H805" s="1218"/>
      <c r="I805" s="1218"/>
      <c r="J805" s="1218"/>
      <c r="K805" s="1218"/>
      <c r="L805" s="1218"/>
      <c r="M805" s="1218"/>
      <c r="N805" s="1218"/>
      <c r="O805" s="1218"/>
      <c r="P805" s="1218"/>
      <c r="Q805" s="1218"/>
      <c r="R805" s="1218"/>
      <c r="S805" s="1218"/>
      <c r="T805" s="1218"/>
      <c r="U805" s="1218"/>
      <c r="V805" s="1218"/>
      <c r="W805" s="1218"/>
      <c r="X805" s="1218"/>
      <c r="Y805" s="1218"/>
    </row>
    <row r="806" spans="2:25" ht="15.75" hidden="1" customHeight="1">
      <c r="B806" s="1218"/>
      <c r="C806" s="1218"/>
      <c r="D806" s="1218"/>
      <c r="E806" s="1218"/>
      <c r="F806" s="1218"/>
      <c r="G806" s="1218"/>
      <c r="H806" s="1218"/>
      <c r="I806" s="1218"/>
      <c r="J806" s="1218"/>
      <c r="K806" s="1218"/>
      <c r="L806" s="1218"/>
      <c r="M806" s="1218"/>
      <c r="N806" s="1218"/>
      <c r="O806" s="1218"/>
      <c r="P806" s="1218"/>
      <c r="Q806" s="1218"/>
      <c r="R806" s="1218"/>
      <c r="S806" s="1218"/>
      <c r="T806" s="1218"/>
      <c r="U806" s="1218"/>
      <c r="V806" s="1218"/>
      <c r="W806" s="1218"/>
      <c r="X806" s="1218"/>
      <c r="Y806" s="1218"/>
    </row>
    <row r="807" spans="2:25" ht="15.75" hidden="1" customHeight="1">
      <c r="B807" s="1218"/>
      <c r="C807" s="1218"/>
      <c r="D807" s="1218"/>
      <c r="E807" s="1218"/>
      <c r="F807" s="1218"/>
      <c r="G807" s="1218"/>
      <c r="H807" s="1218"/>
      <c r="I807" s="1218"/>
      <c r="J807" s="1218"/>
      <c r="K807" s="1218"/>
      <c r="L807" s="1218"/>
      <c r="M807" s="1218"/>
      <c r="N807" s="1218"/>
      <c r="O807" s="1218"/>
      <c r="P807" s="1218"/>
      <c r="Q807" s="1218"/>
      <c r="R807" s="1218"/>
      <c r="S807" s="1218"/>
      <c r="T807" s="1218"/>
      <c r="U807" s="1218"/>
      <c r="V807" s="1218"/>
      <c r="W807" s="1218"/>
      <c r="X807" s="1218"/>
      <c r="Y807" s="1218"/>
    </row>
    <row r="808" spans="2:25" ht="15.75" hidden="1" customHeight="1">
      <c r="B808" s="1218"/>
      <c r="C808" s="1218"/>
      <c r="D808" s="1218"/>
      <c r="E808" s="1218"/>
      <c r="F808" s="1218"/>
      <c r="G808" s="1218"/>
      <c r="H808" s="1218"/>
      <c r="I808" s="1218"/>
      <c r="J808" s="1218"/>
      <c r="K808" s="1218"/>
      <c r="L808" s="1218"/>
      <c r="M808" s="1218"/>
      <c r="N808" s="1218"/>
      <c r="O808" s="1218"/>
      <c r="P808" s="1218"/>
      <c r="Q808" s="1218"/>
      <c r="R808" s="1218"/>
      <c r="S808" s="1218"/>
      <c r="T808" s="1218"/>
      <c r="U808" s="1218"/>
      <c r="V808" s="1218"/>
      <c r="W808" s="1218"/>
      <c r="X808" s="1218"/>
      <c r="Y808" s="1218"/>
    </row>
    <row r="809" spans="2:25" ht="15.75" hidden="1" customHeight="1">
      <c r="B809" s="1218"/>
      <c r="C809" s="1218"/>
      <c r="D809" s="1218"/>
      <c r="E809" s="1218"/>
      <c r="F809" s="1218"/>
      <c r="G809" s="1218"/>
      <c r="H809" s="1218"/>
      <c r="I809" s="1218"/>
      <c r="J809" s="1218"/>
      <c r="K809" s="1218"/>
      <c r="L809" s="1218"/>
      <c r="M809" s="1218"/>
      <c r="N809" s="1218"/>
      <c r="O809" s="1218"/>
      <c r="P809" s="1218"/>
      <c r="Q809" s="1218"/>
      <c r="R809" s="1218"/>
      <c r="S809" s="1218"/>
      <c r="T809" s="1218"/>
      <c r="U809" s="1218"/>
      <c r="V809" s="1218"/>
      <c r="W809" s="1218"/>
      <c r="X809" s="1218"/>
      <c r="Y809" s="1218"/>
    </row>
    <row r="810" spans="2:25" ht="15.75" hidden="1" customHeight="1">
      <c r="B810" s="1218"/>
      <c r="C810" s="1218"/>
      <c r="D810" s="1218"/>
      <c r="E810" s="1218"/>
      <c r="F810" s="1218"/>
      <c r="G810" s="1218"/>
      <c r="H810" s="1218"/>
      <c r="I810" s="1218"/>
      <c r="J810" s="1218"/>
      <c r="K810" s="1218"/>
      <c r="L810" s="1218"/>
      <c r="M810" s="1218"/>
      <c r="N810" s="1218"/>
      <c r="O810" s="1218"/>
      <c r="P810" s="1218"/>
      <c r="Q810" s="1218"/>
      <c r="R810" s="1218"/>
      <c r="S810" s="1218"/>
      <c r="T810" s="1218"/>
      <c r="U810" s="1218"/>
      <c r="V810" s="1218"/>
      <c r="W810" s="1218"/>
      <c r="X810" s="1218"/>
      <c r="Y810" s="1218"/>
    </row>
    <row r="811" spans="2:25" ht="15.75" hidden="1" customHeight="1">
      <c r="B811" s="1218"/>
      <c r="C811" s="1218"/>
      <c r="D811" s="1218"/>
      <c r="E811" s="1218"/>
      <c r="F811" s="1218"/>
      <c r="G811" s="1218"/>
      <c r="H811" s="1218"/>
      <c r="I811" s="1218"/>
      <c r="J811" s="1218"/>
      <c r="K811" s="1218"/>
      <c r="L811" s="1218"/>
      <c r="M811" s="1218"/>
      <c r="N811" s="1218"/>
      <c r="O811" s="1218"/>
      <c r="P811" s="1218"/>
      <c r="Q811" s="1218"/>
      <c r="R811" s="1218"/>
      <c r="S811" s="1218"/>
      <c r="T811" s="1218"/>
      <c r="U811" s="1218"/>
      <c r="V811" s="1218"/>
      <c r="W811" s="1218"/>
      <c r="X811" s="1218"/>
      <c r="Y811" s="1218"/>
    </row>
    <row r="812" spans="2:25" ht="15.75" hidden="1" customHeight="1">
      <c r="B812" s="1218"/>
      <c r="C812" s="1218"/>
      <c r="D812" s="1218"/>
      <c r="E812" s="1218"/>
      <c r="F812" s="1218"/>
      <c r="G812" s="1218"/>
      <c r="H812" s="1218"/>
      <c r="I812" s="1218"/>
      <c r="J812" s="1218"/>
      <c r="K812" s="1218"/>
      <c r="L812" s="1218"/>
      <c r="M812" s="1218"/>
      <c r="N812" s="1218"/>
      <c r="O812" s="1218"/>
      <c r="P812" s="1218"/>
      <c r="Q812" s="1218"/>
      <c r="R812" s="1218"/>
      <c r="S812" s="1218"/>
      <c r="T812" s="1218"/>
      <c r="U812" s="1218"/>
      <c r="V812" s="1218"/>
      <c r="W812" s="1218"/>
      <c r="X812" s="1218"/>
      <c r="Y812" s="1218"/>
    </row>
    <row r="813" spans="2:25" ht="15.75" hidden="1" customHeight="1">
      <c r="B813" s="1218"/>
      <c r="C813" s="1218"/>
      <c r="D813" s="1218"/>
      <c r="E813" s="1218"/>
      <c r="F813" s="1218"/>
      <c r="G813" s="1218"/>
      <c r="H813" s="1218"/>
      <c r="I813" s="1218"/>
      <c r="J813" s="1218"/>
      <c r="K813" s="1218"/>
      <c r="L813" s="1218"/>
      <c r="M813" s="1218"/>
      <c r="N813" s="1218"/>
      <c r="O813" s="1218"/>
      <c r="P813" s="1218"/>
      <c r="Q813" s="1218"/>
      <c r="R813" s="1218"/>
      <c r="S813" s="1218"/>
      <c r="T813" s="1218"/>
      <c r="U813" s="1218"/>
      <c r="V813" s="1218"/>
      <c r="W813" s="1218"/>
      <c r="X813" s="1218"/>
      <c r="Y813" s="1218"/>
    </row>
    <row r="814" spans="2:25" ht="15.75" hidden="1" customHeight="1">
      <c r="B814" s="1218"/>
      <c r="C814" s="1218"/>
      <c r="D814" s="1218"/>
      <c r="E814" s="1218"/>
      <c r="F814" s="1218"/>
      <c r="G814" s="1218"/>
      <c r="H814" s="1218"/>
      <c r="I814" s="1218"/>
      <c r="J814" s="1218"/>
      <c r="K814" s="1218"/>
      <c r="L814" s="1218"/>
      <c r="M814" s="1218"/>
      <c r="N814" s="1218"/>
      <c r="O814" s="1218"/>
      <c r="P814" s="1218"/>
      <c r="Q814" s="1218"/>
      <c r="R814" s="1218"/>
      <c r="S814" s="1218"/>
      <c r="T814" s="1218"/>
      <c r="U814" s="1218"/>
      <c r="V814" s="1218"/>
      <c r="W814" s="1218"/>
      <c r="X814" s="1218"/>
      <c r="Y814" s="1218"/>
    </row>
    <row r="815" spans="2:25" ht="15.75" hidden="1" customHeight="1">
      <c r="B815" s="1218"/>
      <c r="C815" s="1218"/>
      <c r="D815" s="1218"/>
      <c r="E815" s="1218"/>
      <c r="F815" s="1218"/>
      <c r="G815" s="1218"/>
      <c r="H815" s="1218"/>
      <c r="I815" s="1218"/>
      <c r="J815" s="1218"/>
      <c r="K815" s="1218"/>
      <c r="L815" s="1218"/>
      <c r="M815" s="1218"/>
      <c r="N815" s="1218"/>
      <c r="O815" s="1218"/>
      <c r="P815" s="1218"/>
      <c r="Q815" s="1218"/>
      <c r="R815" s="1218"/>
      <c r="S815" s="1218"/>
      <c r="T815" s="1218"/>
      <c r="U815" s="1218"/>
      <c r="V815" s="1218"/>
      <c r="W815" s="1218"/>
      <c r="X815" s="1218"/>
      <c r="Y815" s="1218"/>
    </row>
    <row r="816" spans="2:25" ht="15.75" hidden="1" customHeight="1">
      <c r="B816" s="1218"/>
      <c r="C816" s="1218"/>
      <c r="D816" s="1218"/>
      <c r="E816" s="1218"/>
      <c r="F816" s="1218"/>
      <c r="G816" s="1218"/>
      <c r="H816" s="1218"/>
      <c r="I816" s="1218"/>
      <c r="J816" s="1218"/>
      <c r="K816" s="1218"/>
      <c r="L816" s="1218"/>
      <c r="M816" s="1218"/>
      <c r="N816" s="1218"/>
      <c r="O816" s="1218"/>
      <c r="P816" s="1218"/>
      <c r="Q816" s="1218"/>
      <c r="R816" s="1218"/>
      <c r="S816" s="1218"/>
      <c r="T816" s="1218"/>
      <c r="U816" s="1218"/>
      <c r="V816" s="1218"/>
      <c r="W816" s="1218"/>
      <c r="X816" s="1218"/>
      <c r="Y816" s="1218"/>
    </row>
    <row r="817" spans="2:25" ht="15.75" hidden="1" customHeight="1">
      <c r="B817" s="1218"/>
      <c r="C817" s="1218"/>
      <c r="D817" s="1218"/>
      <c r="E817" s="1218"/>
      <c r="F817" s="1218"/>
      <c r="G817" s="1218"/>
      <c r="H817" s="1218"/>
      <c r="I817" s="1218"/>
      <c r="J817" s="1218"/>
      <c r="K817" s="1218"/>
      <c r="L817" s="1218"/>
      <c r="M817" s="1218"/>
      <c r="N817" s="1218"/>
      <c r="O817" s="1218"/>
      <c r="P817" s="1218"/>
      <c r="Q817" s="1218"/>
      <c r="R817" s="1218"/>
      <c r="S817" s="1218"/>
      <c r="T817" s="1218"/>
      <c r="U817" s="1218"/>
      <c r="V817" s="1218"/>
      <c r="W817" s="1218"/>
      <c r="X817" s="1218"/>
      <c r="Y817" s="1218"/>
    </row>
    <row r="818" spans="2:25" ht="15.75" hidden="1" customHeight="1">
      <c r="B818" s="1218"/>
      <c r="C818" s="1218"/>
      <c r="D818" s="1218"/>
      <c r="E818" s="1218"/>
      <c r="F818" s="1218"/>
      <c r="G818" s="1218"/>
      <c r="H818" s="1218"/>
      <c r="I818" s="1218"/>
      <c r="J818" s="1218"/>
      <c r="K818" s="1218"/>
      <c r="L818" s="1218"/>
      <c r="M818" s="1218"/>
      <c r="N818" s="1218"/>
      <c r="O818" s="1218"/>
      <c r="P818" s="1218"/>
      <c r="Q818" s="1218"/>
      <c r="R818" s="1218"/>
      <c r="S818" s="1218"/>
      <c r="T818" s="1218"/>
      <c r="U818" s="1218"/>
      <c r="V818" s="1218"/>
      <c r="W818" s="1218"/>
      <c r="X818" s="1218"/>
      <c r="Y818" s="1218"/>
    </row>
    <row r="819" spans="2:25" ht="15.75" hidden="1" customHeight="1">
      <c r="B819" s="1218"/>
      <c r="C819" s="1218"/>
      <c r="D819" s="1218"/>
      <c r="E819" s="1218"/>
      <c r="F819" s="1218"/>
      <c r="G819" s="1218"/>
      <c r="H819" s="1218"/>
      <c r="I819" s="1218"/>
      <c r="J819" s="1218"/>
      <c r="K819" s="1218"/>
      <c r="L819" s="1218"/>
      <c r="M819" s="1218"/>
      <c r="N819" s="1218"/>
      <c r="O819" s="1218"/>
      <c r="P819" s="1218"/>
      <c r="Q819" s="1218"/>
      <c r="R819" s="1218"/>
      <c r="S819" s="1218"/>
      <c r="T819" s="1218"/>
      <c r="U819" s="1218"/>
      <c r="V819" s="1218"/>
      <c r="W819" s="1218"/>
      <c r="X819" s="1218"/>
      <c r="Y819" s="1218"/>
    </row>
    <row r="820" spans="2:25" ht="15.75" hidden="1" customHeight="1">
      <c r="B820" s="1218"/>
      <c r="C820" s="1218"/>
      <c r="D820" s="1218"/>
      <c r="E820" s="1218"/>
      <c r="F820" s="1218"/>
      <c r="G820" s="1218"/>
      <c r="H820" s="1218"/>
      <c r="I820" s="1218"/>
      <c r="J820" s="1218"/>
      <c r="K820" s="1218"/>
      <c r="L820" s="1218"/>
      <c r="M820" s="1218"/>
      <c r="N820" s="1218"/>
      <c r="O820" s="1218"/>
      <c r="P820" s="1218"/>
      <c r="Q820" s="1218"/>
      <c r="R820" s="1218"/>
      <c r="S820" s="1218"/>
      <c r="T820" s="1218"/>
      <c r="U820" s="1218"/>
      <c r="V820" s="1218"/>
      <c r="W820" s="1218"/>
      <c r="X820" s="1218"/>
      <c r="Y820" s="1218"/>
    </row>
    <row r="821" spans="2:25" ht="15.75" hidden="1" customHeight="1">
      <c r="B821" s="1218"/>
      <c r="C821" s="1218"/>
      <c r="D821" s="1218"/>
      <c r="E821" s="1218"/>
      <c r="F821" s="1218"/>
      <c r="G821" s="1218"/>
      <c r="H821" s="1218"/>
      <c r="I821" s="1218"/>
      <c r="J821" s="1218"/>
      <c r="K821" s="1218"/>
      <c r="L821" s="1218"/>
      <c r="M821" s="1218"/>
      <c r="N821" s="1218"/>
      <c r="O821" s="1218"/>
      <c r="P821" s="1218"/>
      <c r="Q821" s="1218"/>
      <c r="R821" s="1218"/>
      <c r="S821" s="1218"/>
      <c r="T821" s="1218"/>
      <c r="U821" s="1218"/>
      <c r="V821" s="1218"/>
      <c r="W821" s="1218"/>
      <c r="X821" s="1218"/>
      <c r="Y821" s="1218"/>
    </row>
    <row r="822" spans="2:25" ht="15.75" hidden="1" customHeight="1">
      <c r="B822" s="1218"/>
      <c r="C822" s="1218"/>
      <c r="D822" s="1218"/>
      <c r="E822" s="1218"/>
      <c r="F822" s="1218"/>
      <c r="G822" s="1218"/>
      <c r="H822" s="1218"/>
      <c r="I822" s="1218"/>
      <c r="J822" s="1218"/>
      <c r="K822" s="1218"/>
      <c r="L822" s="1218"/>
      <c r="M822" s="1218"/>
      <c r="N822" s="1218"/>
      <c r="O822" s="1218"/>
      <c r="P822" s="1218"/>
      <c r="Q822" s="1218"/>
      <c r="R822" s="1218"/>
      <c r="S822" s="1218"/>
      <c r="T822" s="1218"/>
      <c r="U822" s="1218"/>
      <c r="V822" s="1218"/>
      <c r="W822" s="1218"/>
      <c r="X822" s="1218"/>
      <c r="Y822" s="1218"/>
    </row>
    <row r="823" spans="2:25" ht="15.75" hidden="1" customHeight="1">
      <c r="B823" s="1218"/>
      <c r="C823" s="1218"/>
      <c r="D823" s="1218"/>
      <c r="E823" s="1218"/>
      <c r="F823" s="1218"/>
      <c r="G823" s="1218"/>
      <c r="H823" s="1218"/>
      <c r="I823" s="1218"/>
      <c r="J823" s="1218"/>
      <c r="K823" s="1218"/>
      <c r="L823" s="1218"/>
      <c r="M823" s="1218"/>
      <c r="N823" s="1218"/>
      <c r="O823" s="1218"/>
      <c r="P823" s="1218"/>
      <c r="Q823" s="1218"/>
      <c r="R823" s="1218"/>
      <c r="S823" s="1218"/>
      <c r="T823" s="1218"/>
      <c r="U823" s="1218"/>
      <c r="V823" s="1218"/>
      <c r="W823" s="1218"/>
      <c r="X823" s="1218"/>
      <c r="Y823" s="1218"/>
    </row>
    <row r="824" spans="2:25" ht="15.75" hidden="1" customHeight="1">
      <c r="B824" s="1218"/>
      <c r="C824" s="1218"/>
      <c r="D824" s="1218"/>
      <c r="E824" s="1218"/>
      <c r="F824" s="1218"/>
      <c r="G824" s="1218"/>
      <c r="H824" s="1218"/>
      <c r="I824" s="1218"/>
      <c r="J824" s="1218"/>
      <c r="K824" s="1218"/>
      <c r="L824" s="1218"/>
      <c r="M824" s="1218"/>
      <c r="N824" s="1218"/>
      <c r="O824" s="1218"/>
      <c r="P824" s="1218"/>
      <c r="Q824" s="1218"/>
      <c r="R824" s="1218"/>
      <c r="S824" s="1218"/>
      <c r="T824" s="1218"/>
      <c r="U824" s="1218"/>
      <c r="V824" s="1218"/>
      <c r="W824" s="1218"/>
      <c r="X824" s="1218"/>
      <c r="Y824" s="1218"/>
    </row>
    <row r="825" spans="2:25" ht="15.75" hidden="1" customHeight="1">
      <c r="B825" s="1218"/>
      <c r="C825" s="1218"/>
      <c r="D825" s="1218"/>
      <c r="E825" s="1218"/>
      <c r="F825" s="1218"/>
      <c r="G825" s="1218"/>
      <c r="H825" s="1218"/>
      <c r="I825" s="1218"/>
      <c r="J825" s="1218"/>
      <c r="K825" s="1218"/>
      <c r="L825" s="1218"/>
      <c r="M825" s="1218"/>
      <c r="N825" s="1218"/>
      <c r="O825" s="1218"/>
      <c r="P825" s="1218"/>
      <c r="Q825" s="1218"/>
      <c r="R825" s="1218"/>
      <c r="S825" s="1218"/>
      <c r="T825" s="1218"/>
      <c r="U825" s="1218"/>
      <c r="V825" s="1218"/>
      <c r="W825" s="1218"/>
      <c r="X825" s="1218"/>
      <c r="Y825" s="1218"/>
    </row>
    <row r="826" spans="2:25" ht="15.75" hidden="1" customHeight="1">
      <c r="B826" s="1218"/>
      <c r="C826" s="1218"/>
      <c r="D826" s="1218"/>
      <c r="E826" s="1218"/>
      <c r="F826" s="1218"/>
      <c r="G826" s="1218"/>
      <c r="H826" s="1218"/>
      <c r="I826" s="1218"/>
      <c r="J826" s="1218"/>
      <c r="K826" s="1218"/>
      <c r="L826" s="1218"/>
      <c r="M826" s="1218"/>
      <c r="N826" s="1218"/>
      <c r="O826" s="1218"/>
      <c r="P826" s="1218"/>
      <c r="Q826" s="1218"/>
      <c r="R826" s="1218"/>
      <c r="S826" s="1218"/>
      <c r="T826" s="1218"/>
      <c r="U826" s="1218"/>
      <c r="V826" s="1218"/>
      <c r="W826" s="1218"/>
      <c r="X826" s="1218"/>
      <c r="Y826" s="1218"/>
    </row>
    <row r="827" spans="2:25" ht="15.75" hidden="1" customHeight="1">
      <c r="B827" s="1218"/>
      <c r="C827" s="1218"/>
      <c r="D827" s="1218"/>
      <c r="E827" s="1218"/>
      <c r="F827" s="1218"/>
      <c r="G827" s="1218"/>
      <c r="H827" s="1218"/>
      <c r="I827" s="1218"/>
      <c r="J827" s="1218"/>
      <c r="K827" s="1218"/>
      <c r="L827" s="1218"/>
      <c r="M827" s="1218"/>
      <c r="N827" s="1218"/>
      <c r="O827" s="1218"/>
      <c r="P827" s="1218"/>
      <c r="Q827" s="1218"/>
      <c r="R827" s="1218"/>
      <c r="S827" s="1218"/>
      <c r="T827" s="1218"/>
      <c r="U827" s="1218"/>
      <c r="V827" s="1218"/>
      <c r="W827" s="1218"/>
      <c r="X827" s="1218"/>
      <c r="Y827" s="1218"/>
    </row>
    <row r="828" spans="2:25" ht="15.75" hidden="1" customHeight="1">
      <c r="B828" s="1218"/>
      <c r="C828" s="1218"/>
      <c r="D828" s="1218"/>
      <c r="E828" s="1218"/>
      <c r="F828" s="1218"/>
      <c r="G828" s="1218"/>
      <c r="H828" s="1218"/>
      <c r="I828" s="1218"/>
      <c r="J828" s="1218"/>
      <c r="K828" s="1218"/>
      <c r="L828" s="1218"/>
      <c r="M828" s="1218"/>
      <c r="N828" s="1218"/>
      <c r="O828" s="1218"/>
      <c r="P828" s="1218"/>
      <c r="Q828" s="1218"/>
      <c r="R828" s="1218"/>
      <c r="S828" s="1218"/>
      <c r="T828" s="1218"/>
      <c r="U828" s="1218"/>
      <c r="V828" s="1218"/>
      <c r="W828" s="1218"/>
      <c r="X828" s="1218"/>
      <c r="Y828" s="1218"/>
    </row>
    <row r="829" spans="2:25" ht="15.75" hidden="1" customHeight="1">
      <c r="B829" s="1218"/>
      <c r="C829" s="1218"/>
      <c r="D829" s="1218"/>
      <c r="E829" s="1218"/>
      <c r="F829" s="1218"/>
      <c r="G829" s="1218"/>
      <c r="H829" s="1218"/>
      <c r="I829" s="1218"/>
      <c r="J829" s="1218"/>
      <c r="K829" s="1218"/>
      <c r="L829" s="1218"/>
      <c r="M829" s="1218"/>
      <c r="N829" s="1218"/>
      <c r="O829" s="1218"/>
      <c r="P829" s="1218"/>
      <c r="Q829" s="1218"/>
      <c r="R829" s="1218"/>
      <c r="S829" s="1218"/>
      <c r="T829" s="1218"/>
      <c r="U829" s="1218"/>
      <c r="V829" s="1218"/>
      <c r="W829" s="1218"/>
      <c r="X829" s="1218"/>
      <c r="Y829" s="1218"/>
    </row>
    <row r="830" spans="2:25" ht="15.75" hidden="1" customHeight="1">
      <c r="B830" s="1218"/>
      <c r="C830" s="1218"/>
      <c r="D830" s="1218"/>
      <c r="E830" s="1218"/>
      <c r="F830" s="1218"/>
      <c r="G830" s="1218"/>
      <c r="H830" s="1218"/>
      <c r="I830" s="1218"/>
      <c r="J830" s="1218"/>
      <c r="K830" s="1218"/>
      <c r="L830" s="1218"/>
      <c r="M830" s="1218"/>
      <c r="N830" s="1218"/>
      <c r="O830" s="1218"/>
      <c r="P830" s="1218"/>
      <c r="Q830" s="1218"/>
      <c r="R830" s="1218"/>
      <c r="S830" s="1218"/>
      <c r="T830" s="1218"/>
      <c r="U830" s="1218"/>
      <c r="V830" s="1218"/>
      <c r="W830" s="1218"/>
      <c r="X830" s="1218"/>
      <c r="Y830" s="1218"/>
    </row>
    <row r="831" spans="2:25" ht="15.75" hidden="1" customHeight="1">
      <c r="B831" s="1218"/>
      <c r="C831" s="1218"/>
      <c r="D831" s="1218"/>
      <c r="E831" s="1218"/>
      <c r="F831" s="1218"/>
      <c r="G831" s="1218"/>
      <c r="H831" s="1218"/>
      <c r="I831" s="1218"/>
      <c r="J831" s="1218"/>
      <c r="K831" s="1218"/>
      <c r="L831" s="1218"/>
      <c r="M831" s="1218"/>
      <c r="N831" s="1218"/>
      <c r="O831" s="1218"/>
      <c r="P831" s="1218"/>
      <c r="Q831" s="1218"/>
      <c r="R831" s="1218"/>
      <c r="S831" s="1218"/>
      <c r="T831" s="1218"/>
      <c r="U831" s="1218"/>
      <c r="V831" s="1218"/>
      <c r="W831" s="1218"/>
      <c r="X831" s="1218"/>
      <c r="Y831" s="1218"/>
    </row>
    <row r="832" spans="2:25" ht="15.75" hidden="1" customHeight="1">
      <c r="B832" s="1218"/>
      <c r="C832" s="1218"/>
      <c r="D832" s="1218"/>
      <c r="E832" s="1218"/>
      <c r="F832" s="1218"/>
      <c r="G832" s="1218"/>
      <c r="H832" s="1218"/>
      <c r="I832" s="1218"/>
      <c r="J832" s="1218"/>
      <c r="K832" s="1218"/>
      <c r="L832" s="1218"/>
      <c r="M832" s="1218"/>
      <c r="N832" s="1218"/>
      <c r="O832" s="1218"/>
      <c r="P832" s="1218"/>
      <c r="Q832" s="1218"/>
      <c r="R832" s="1218"/>
      <c r="S832" s="1218"/>
      <c r="T832" s="1218"/>
      <c r="U832" s="1218"/>
      <c r="V832" s="1218"/>
      <c r="W832" s="1218"/>
      <c r="X832" s="1218"/>
      <c r="Y832" s="1218"/>
    </row>
    <row r="833" spans="2:25" ht="15.75" hidden="1" customHeight="1">
      <c r="B833" s="1218"/>
      <c r="C833" s="1218"/>
      <c r="D833" s="1218"/>
      <c r="E833" s="1218"/>
      <c r="F833" s="1218"/>
      <c r="G833" s="1218"/>
      <c r="H833" s="1218"/>
      <c r="I833" s="1218"/>
      <c r="J833" s="1218"/>
      <c r="K833" s="1218"/>
      <c r="L833" s="1218"/>
      <c r="M833" s="1218"/>
      <c r="N833" s="1218"/>
      <c r="O833" s="1218"/>
      <c r="P833" s="1218"/>
      <c r="Q833" s="1218"/>
      <c r="R833" s="1218"/>
      <c r="S833" s="1218"/>
      <c r="T833" s="1218"/>
      <c r="U833" s="1218"/>
      <c r="V833" s="1218"/>
      <c r="W833" s="1218"/>
      <c r="X833" s="1218"/>
      <c r="Y833" s="1218"/>
    </row>
    <row r="834" spans="2:25" ht="15.75" hidden="1" customHeight="1">
      <c r="B834" s="1218"/>
      <c r="C834" s="1218"/>
      <c r="D834" s="1218"/>
      <c r="E834" s="1218"/>
      <c r="F834" s="1218"/>
      <c r="G834" s="1218"/>
      <c r="H834" s="1218"/>
      <c r="I834" s="1218"/>
      <c r="J834" s="1218"/>
      <c r="K834" s="1218"/>
      <c r="L834" s="1218"/>
      <c r="M834" s="1218"/>
      <c r="N834" s="1218"/>
      <c r="O834" s="1218"/>
      <c r="P834" s="1218"/>
      <c r="Q834" s="1218"/>
      <c r="R834" s="1218"/>
      <c r="S834" s="1218"/>
      <c r="T834" s="1218"/>
      <c r="U834" s="1218"/>
      <c r="V834" s="1218"/>
      <c r="W834" s="1218"/>
      <c r="X834" s="1218"/>
      <c r="Y834" s="1218"/>
    </row>
    <row r="835" spans="2:25" ht="15.75" hidden="1" customHeight="1">
      <c r="B835" s="1218"/>
      <c r="C835" s="1218"/>
      <c r="D835" s="1218"/>
      <c r="E835" s="1218"/>
      <c r="F835" s="1218"/>
      <c r="G835" s="1218"/>
      <c r="H835" s="1218"/>
      <c r="I835" s="1218"/>
      <c r="J835" s="1218"/>
      <c r="K835" s="1218"/>
      <c r="L835" s="1218"/>
      <c r="M835" s="1218"/>
      <c r="N835" s="1218"/>
      <c r="O835" s="1218"/>
      <c r="P835" s="1218"/>
      <c r="Q835" s="1218"/>
      <c r="R835" s="1218"/>
      <c r="S835" s="1218"/>
      <c r="T835" s="1218"/>
      <c r="U835" s="1218"/>
      <c r="V835" s="1218"/>
      <c r="W835" s="1218"/>
      <c r="X835" s="1218"/>
      <c r="Y835" s="1218"/>
    </row>
    <row r="836" spans="2:25" ht="15.75" hidden="1" customHeight="1">
      <c r="B836" s="1218"/>
      <c r="C836" s="1218"/>
      <c r="D836" s="1218"/>
      <c r="E836" s="1218"/>
      <c r="F836" s="1218"/>
      <c r="G836" s="1218"/>
      <c r="H836" s="1218"/>
      <c r="I836" s="1218"/>
      <c r="J836" s="1218"/>
      <c r="K836" s="1218"/>
      <c r="L836" s="1218"/>
      <c r="M836" s="1218"/>
      <c r="N836" s="1218"/>
      <c r="O836" s="1218"/>
      <c r="P836" s="1218"/>
      <c r="Q836" s="1218"/>
      <c r="R836" s="1218"/>
      <c r="S836" s="1218"/>
      <c r="T836" s="1218"/>
      <c r="U836" s="1218"/>
      <c r="V836" s="1218"/>
      <c r="W836" s="1218"/>
      <c r="X836" s="1218"/>
      <c r="Y836" s="1218"/>
    </row>
    <row r="837" spans="2:25" ht="15.75" hidden="1" customHeight="1">
      <c r="B837" s="1218"/>
      <c r="C837" s="1218"/>
      <c r="D837" s="1218"/>
      <c r="E837" s="1218"/>
      <c r="F837" s="1218"/>
      <c r="G837" s="1218"/>
      <c r="H837" s="1218"/>
      <c r="I837" s="1218"/>
      <c r="J837" s="1218"/>
      <c r="K837" s="1218"/>
      <c r="L837" s="1218"/>
      <c r="M837" s="1218"/>
      <c r="N837" s="1218"/>
      <c r="O837" s="1218"/>
      <c r="P837" s="1218"/>
      <c r="Q837" s="1218"/>
      <c r="R837" s="1218"/>
      <c r="S837" s="1218"/>
      <c r="T837" s="1218"/>
      <c r="U837" s="1218"/>
      <c r="V837" s="1218"/>
      <c r="W837" s="1218"/>
      <c r="X837" s="1218"/>
      <c r="Y837" s="1218"/>
    </row>
    <row r="838" spans="2:25" ht="15.75" hidden="1" customHeight="1">
      <c r="B838" s="1218"/>
      <c r="C838" s="1218"/>
      <c r="D838" s="1218"/>
      <c r="E838" s="1218"/>
      <c r="F838" s="1218"/>
      <c r="G838" s="1218"/>
      <c r="H838" s="1218"/>
      <c r="I838" s="1218"/>
      <c r="J838" s="1218"/>
      <c r="K838" s="1218"/>
      <c r="L838" s="1218"/>
      <c r="M838" s="1218"/>
      <c r="N838" s="1218"/>
      <c r="O838" s="1218"/>
      <c r="P838" s="1218"/>
      <c r="Q838" s="1218"/>
      <c r="R838" s="1218"/>
      <c r="S838" s="1218"/>
      <c r="T838" s="1218"/>
      <c r="U838" s="1218"/>
      <c r="V838" s="1218"/>
      <c r="W838" s="1218"/>
      <c r="X838" s="1218"/>
      <c r="Y838" s="1218"/>
    </row>
    <row r="839" spans="2:25" ht="15.75" hidden="1" customHeight="1">
      <c r="B839" s="1218"/>
      <c r="C839" s="1218"/>
      <c r="D839" s="1218"/>
      <c r="E839" s="1218"/>
      <c r="F839" s="1218"/>
      <c r="G839" s="1218"/>
      <c r="H839" s="1218"/>
      <c r="I839" s="1218"/>
      <c r="J839" s="1218"/>
      <c r="K839" s="1218"/>
      <c r="L839" s="1218"/>
      <c r="M839" s="1218"/>
      <c r="N839" s="1218"/>
      <c r="O839" s="1218"/>
      <c r="P839" s="1218"/>
      <c r="Q839" s="1218"/>
      <c r="R839" s="1218"/>
      <c r="S839" s="1218"/>
      <c r="T839" s="1218"/>
      <c r="U839" s="1218"/>
      <c r="V839" s="1218"/>
      <c r="W839" s="1218"/>
      <c r="X839" s="1218"/>
      <c r="Y839" s="1218"/>
    </row>
    <row r="840" spans="2:25" ht="15.75" hidden="1" customHeight="1">
      <c r="B840" s="1218"/>
      <c r="C840" s="1218"/>
      <c r="D840" s="1218"/>
      <c r="E840" s="1218"/>
      <c r="F840" s="1218"/>
      <c r="G840" s="1218"/>
      <c r="H840" s="1218"/>
      <c r="I840" s="1218"/>
      <c r="J840" s="1218"/>
      <c r="K840" s="1218"/>
      <c r="L840" s="1218"/>
      <c r="M840" s="1218"/>
      <c r="N840" s="1218"/>
      <c r="O840" s="1218"/>
      <c r="P840" s="1218"/>
      <c r="Q840" s="1218"/>
      <c r="R840" s="1218"/>
      <c r="S840" s="1218"/>
      <c r="T840" s="1218"/>
      <c r="U840" s="1218"/>
      <c r="V840" s="1218"/>
      <c r="W840" s="1218"/>
      <c r="X840" s="1218"/>
      <c r="Y840" s="1218"/>
    </row>
    <row r="841" spans="2:25" ht="15.75" hidden="1" customHeight="1">
      <c r="B841" s="1218"/>
      <c r="C841" s="1218"/>
      <c r="D841" s="1218"/>
      <c r="E841" s="1218"/>
      <c r="F841" s="1218"/>
      <c r="G841" s="1218"/>
      <c r="H841" s="1218"/>
      <c r="I841" s="1218"/>
      <c r="J841" s="1218"/>
      <c r="K841" s="1218"/>
      <c r="L841" s="1218"/>
      <c r="M841" s="1218"/>
      <c r="N841" s="1218"/>
      <c r="O841" s="1218"/>
      <c r="P841" s="1218"/>
      <c r="Q841" s="1218"/>
      <c r="R841" s="1218"/>
      <c r="S841" s="1218"/>
      <c r="T841" s="1218"/>
      <c r="U841" s="1218"/>
      <c r="V841" s="1218"/>
      <c r="W841" s="1218"/>
      <c r="X841" s="1218"/>
      <c r="Y841" s="1218"/>
    </row>
    <row r="842" spans="2:25" ht="15.75" hidden="1" customHeight="1">
      <c r="B842" s="1218"/>
      <c r="C842" s="1218"/>
      <c r="D842" s="1218"/>
      <c r="E842" s="1218"/>
      <c r="F842" s="1218"/>
      <c r="G842" s="1218"/>
      <c r="H842" s="1218"/>
      <c r="I842" s="1218"/>
      <c r="J842" s="1218"/>
      <c r="K842" s="1218"/>
      <c r="L842" s="1218"/>
      <c r="M842" s="1218"/>
      <c r="N842" s="1218"/>
      <c r="O842" s="1218"/>
      <c r="P842" s="1218"/>
      <c r="Q842" s="1218"/>
      <c r="R842" s="1218"/>
      <c r="S842" s="1218"/>
      <c r="T842" s="1218"/>
      <c r="U842" s="1218"/>
      <c r="V842" s="1218"/>
      <c r="W842" s="1218"/>
      <c r="X842" s="1218"/>
      <c r="Y842" s="1218"/>
    </row>
    <row r="843" spans="2:25" ht="15.75" hidden="1" customHeight="1">
      <c r="B843" s="1218"/>
      <c r="C843" s="1218"/>
      <c r="D843" s="1218"/>
      <c r="E843" s="1218"/>
      <c r="F843" s="1218"/>
      <c r="G843" s="1218"/>
      <c r="H843" s="1218"/>
      <c r="I843" s="1218"/>
      <c r="J843" s="1218"/>
      <c r="K843" s="1218"/>
      <c r="L843" s="1218"/>
      <c r="M843" s="1218"/>
      <c r="N843" s="1218"/>
      <c r="O843" s="1218"/>
      <c r="P843" s="1218"/>
      <c r="Q843" s="1218"/>
      <c r="R843" s="1218"/>
      <c r="S843" s="1218"/>
      <c r="T843" s="1218"/>
      <c r="U843" s="1218"/>
      <c r="V843" s="1218"/>
      <c r="W843" s="1218"/>
      <c r="X843" s="1218"/>
      <c r="Y843" s="1218"/>
    </row>
    <row r="844" spans="2:25" ht="15.75" hidden="1" customHeight="1">
      <c r="B844" s="1218"/>
      <c r="C844" s="1218"/>
      <c r="D844" s="1218"/>
      <c r="E844" s="1218"/>
      <c r="F844" s="1218"/>
      <c r="G844" s="1218"/>
      <c r="H844" s="1218"/>
      <c r="I844" s="1218"/>
      <c r="J844" s="1218"/>
      <c r="K844" s="1218"/>
      <c r="L844" s="1218"/>
      <c r="M844" s="1218"/>
      <c r="N844" s="1218"/>
      <c r="O844" s="1218"/>
      <c r="P844" s="1218"/>
      <c r="Q844" s="1218"/>
      <c r="R844" s="1218"/>
      <c r="S844" s="1218"/>
      <c r="T844" s="1218"/>
      <c r="U844" s="1218"/>
      <c r="V844" s="1218"/>
      <c r="W844" s="1218"/>
      <c r="X844" s="1218"/>
      <c r="Y844" s="1218"/>
    </row>
    <row r="845" spans="2:25" ht="15.75" hidden="1" customHeight="1">
      <c r="B845" s="1218"/>
      <c r="C845" s="1218"/>
      <c r="D845" s="1218"/>
      <c r="E845" s="1218"/>
      <c r="F845" s="1218"/>
      <c r="G845" s="1218"/>
      <c r="H845" s="1218"/>
      <c r="I845" s="1218"/>
      <c r="J845" s="1218"/>
      <c r="K845" s="1218"/>
      <c r="L845" s="1218"/>
      <c r="M845" s="1218"/>
      <c r="N845" s="1218"/>
      <c r="O845" s="1218"/>
      <c r="P845" s="1218"/>
      <c r="Q845" s="1218"/>
      <c r="R845" s="1218"/>
      <c r="S845" s="1218"/>
      <c r="T845" s="1218"/>
      <c r="U845" s="1218"/>
      <c r="V845" s="1218"/>
      <c r="W845" s="1218"/>
      <c r="X845" s="1218"/>
      <c r="Y845" s="1218"/>
    </row>
    <row r="846" spans="2:25" ht="15.75" hidden="1" customHeight="1">
      <c r="B846" s="1218"/>
      <c r="C846" s="1218"/>
      <c r="D846" s="1218"/>
      <c r="E846" s="1218"/>
      <c r="F846" s="1218"/>
      <c r="G846" s="1218"/>
      <c r="H846" s="1218"/>
      <c r="I846" s="1218"/>
      <c r="J846" s="1218"/>
      <c r="K846" s="1218"/>
      <c r="L846" s="1218"/>
      <c r="M846" s="1218"/>
      <c r="N846" s="1218"/>
      <c r="O846" s="1218"/>
      <c r="P846" s="1218"/>
      <c r="Q846" s="1218"/>
      <c r="R846" s="1218"/>
      <c r="S846" s="1218"/>
      <c r="T846" s="1218"/>
      <c r="U846" s="1218"/>
      <c r="V846" s="1218"/>
      <c r="W846" s="1218"/>
      <c r="X846" s="1218"/>
      <c r="Y846" s="1218"/>
    </row>
    <row r="847" spans="2:25" ht="15.75" hidden="1" customHeight="1">
      <c r="B847" s="1218"/>
      <c r="C847" s="1218"/>
      <c r="D847" s="1218"/>
      <c r="E847" s="1218"/>
      <c r="F847" s="1218"/>
      <c r="G847" s="1218"/>
      <c r="H847" s="1218"/>
      <c r="I847" s="1218"/>
      <c r="J847" s="1218"/>
      <c r="K847" s="1218"/>
      <c r="L847" s="1218"/>
      <c r="M847" s="1218"/>
      <c r="N847" s="1218"/>
      <c r="O847" s="1218"/>
      <c r="P847" s="1218"/>
      <c r="Q847" s="1218"/>
      <c r="R847" s="1218"/>
      <c r="S847" s="1218"/>
      <c r="T847" s="1218"/>
      <c r="U847" s="1218"/>
      <c r="V847" s="1218"/>
      <c r="W847" s="1218"/>
      <c r="X847" s="1218"/>
      <c r="Y847" s="1218"/>
    </row>
    <row r="848" spans="2:25" ht="15.75" hidden="1" customHeight="1">
      <c r="B848" s="1218"/>
      <c r="C848" s="1218"/>
      <c r="D848" s="1218"/>
      <c r="E848" s="1218"/>
      <c r="F848" s="1218"/>
      <c r="G848" s="1218"/>
      <c r="H848" s="1218"/>
      <c r="I848" s="1218"/>
      <c r="J848" s="1218"/>
      <c r="K848" s="1218"/>
      <c r="L848" s="1218"/>
      <c r="M848" s="1218"/>
      <c r="N848" s="1218"/>
      <c r="O848" s="1218"/>
      <c r="P848" s="1218"/>
      <c r="Q848" s="1218"/>
      <c r="R848" s="1218"/>
      <c r="S848" s="1218"/>
      <c r="T848" s="1218"/>
      <c r="U848" s="1218"/>
      <c r="V848" s="1218"/>
      <c r="W848" s="1218"/>
      <c r="X848" s="1218"/>
      <c r="Y848" s="1218"/>
    </row>
    <row r="849" spans="2:25" ht="15.75" hidden="1" customHeight="1">
      <c r="B849" s="1218"/>
      <c r="C849" s="1218"/>
      <c r="D849" s="1218"/>
      <c r="E849" s="1218"/>
      <c r="F849" s="1218"/>
      <c r="G849" s="1218"/>
      <c r="H849" s="1218"/>
      <c r="I849" s="1218"/>
      <c r="J849" s="1218"/>
      <c r="K849" s="1218"/>
      <c r="L849" s="1218"/>
      <c r="M849" s="1218"/>
      <c r="N849" s="1218"/>
      <c r="O849" s="1218"/>
      <c r="P849" s="1218"/>
      <c r="Q849" s="1218"/>
      <c r="R849" s="1218"/>
      <c r="S849" s="1218"/>
      <c r="T849" s="1218"/>
      <c r="U849" s="1218"/>
      <c r="V849" s="1218"/>
      <c r="W849" s="1218"/>
      <c r="X849" s="1218"/>
      <c r="Y849" s="1218"/>
    </row>
    <row r="850" spans="2:25" ht="15.75" hidden="1" customHeight="1">
      <c r="B850" s="1218"/>
      <c r="C850" s="1218"/>
      <c r="D850" s="1218"/>
      <c r="E850" s="1218"/>
      <c r="F850" s="1218"/>
      <c r="G850" s="1218"/>
      <c r="H850" s="1218"/>
      <c r="I850" s="1218"/>
      <c r="J850" s="1218"/>
      <c r="K850" s="1218"/>
      <c r="L850" s="1218"/>
      <c r="M850" s="1218"/>
      <c r="N850" s="1218"/>
      <c r="O850" s="1218"/>
      <c r="P850" s="1218"/>
      <c r="Q850" s="1218"/>
      <c r="R850" s="1218"/>
      <c r="S850" s="1218"/>
      <c r="T850" s="1218"/>
      <c r="U850" s="1218"/>
      <c r="V850" s="1218"/>
      <c r="W850" s="1218"/>
      <c r="X850" s="1218"/>
      <c r="Y850" s="1218"/>
    </row>
    <row r="851" spans="2:25" ht="15.75" hidden="1" customHeight="1">
      <c r="B851" s="1218"/>
      <c r="C851" s="1218"/>
      <c r="D851" s="1218"/>
      <c r="E851" s="1218"/>
      <c r="F851" s="1218"/>
      <c r="G851" s="1218"/>
      <c r="H851" s="1218"/>
      <c r="I851" s="1218"/>
      <c r="J851" s="1218"/>
      <c r="K851" s="1218"/>
      <c r="L851" s="1218"/>
      <c r="M851" s="1218"/>
      <c r="N851" s="1218"/>
      <c r="O851" s="1218"/>
      <c r="P851" s="1218"/>
      <c r="Q851" s="1218"/>
      <c r="R851" s="1218"/>
      <c r="S851" s="1218"/>
      <c r="T851" s="1218"/>
      <c r="U851" s="1218"/>
      <c r="V851" s="1218"/>
      <c r="W851" s="1218"/>
      <c r="X851" s="1218"/>
      <c r="Y851" s="1218"/>
    </row>
    <row r="852" spans="2:25" ht="15.75" hidden="1" customHeight="1">
      <c r="B852" s="1218"/>
      <c r="C852" s="1218"/>
      <c r="D852" s="1218"/>
      <c r="E852" s="1218"/>
      <c r="F852" s="1218"/>
      <c r="G852" s="1218"/>
      <c r="H852" s="1218"/>
      <c r="I852" s="1218"/>
      <c r="J852" s="1218"/>
      <c r="K852" s="1218"/>
      <c r="L852" s="1218"/>
      <c r="M852" s="1218"/>
      <c r="N852" s="1218"/>
      <c r="O852" s="1218"/>
      <c r="P852" s="1218"/>
      <c r="Q852" s="1218"/>
      <c r="R852" s="1218"/>
      <c r="S852" s="1218"/>
      <c r="T852" s="1218"/>
      <c r="U852" s="1218"/>
      <c r="V852" s="1218"/>
      <c r="W852" s="1218"/>
      <c r="X852" s="1218"/>
      <c r="Y852" s="1218"/>
    </row>
    <row r="853" spans="2:25" ht="15.75" hidden="1" customHeight="1">
      <c r="B853" s="1218"/>
      <c r="C853" s="1218"/>
      <c r="D853" s="1218"/>
      <c r="E853" s="1218"/>
      <c r="F853" s="1218"/>
      <c r="G853" s="1218"/>
      <c r="H853" s="1218"/>
      <c r="I853" s="1218"/>
      <c r="J853" s="1218"/>
      <c r="K853" s="1218"/>
      <c r="L853" s="1218"/>
      <c r="M853" s="1218"/>
      <c r="N853" s="1218"/>
      <c r="O853" s="1218"/>
      <c r="P853" s="1218"/>
      <c r="Q853" s="1218"/>
      <c r="R853" s="1218"/>
      <c r="S853" s="1218"/>
      <c r="T853" s="1218"/>
      <c r="U853" s="1218"/>
      <c r="V853" s="1218"/>
      <c r="W853" s="1218"/>
      <c r="X853" s="1218"/>
      <c r="Y853" s="1218"/>
    </row>
    <row r="854" spans="2:25" ht="15.75" hidden="1" customHeight="1">
      <c r="B854" s="1218"/>
      <c r="C854" s="1218"/>
      <c r="D854" s="1218"/>
      <c r="E854" s="1218"/>
      <c r="F854" s="1218"/>
      <c r="G854" s="1218"/>
      <c r="H854" s="1218"/>
      <c r="I854" s="1218"/>
      <c r="J854" s="1218"/>
      <c r="K854" s="1218"/>
      <c r="L854" s="1218"/>
      <c r="M854" s="1218"/>
      <c r="N854" s="1218"/>
      <c r="O854" s="1218"/>
      <c r="P854" s="1218"/>
      <c r="Q854" s="1218"/>
      <c r="R854" s="1218"/>
      <c r="S854" s="1218"/>
      <c r="T854" s="1218"/>
      <c r="U854" s="1218"/>
      <c r="V854" s="1218"/>
      <c r="W854" s="1218"/>
      <c r="X854" s="1218"/>
      <c r="Y854" s="1218"/>
    </row>
    <row r="855" spans="2:25" ht="15.75" hidden="1" customHeight="1">
      <c r="B855" s="1218"/>
      <c r="C855" s="1218"/>
      <c r="D855" s="1218"/>
      <c r="E855" s="1218"/>
      <c r="F855" s="1218"/>
      <c r="G855" s="1218"/>
      <c r="H855" s="1218"/>
      <c r="I855" s="1218"/>
      <c r="J855" s="1218"/>
      <c r="K855" s="1218"/>
      <c r="L855" s="1218"/>
      <c r="M855" s="1218"/>
      <c r="N855" s="1218"/>
      <c r="O855" s="1218"/>
      <c r="P855" s="1218"/>
      <c r="Q855" s="1218"/>
      <c r="R855" s="1218"/>
      <c r="S855" s="1218"/>
      <c r="T855" s="1218"/>
      <c r="U855" s="1218"/>
      <c r="V855" s="1218"/>
      <c r="W855" s="1218"/>
      <c r="X855" s="1218"/>
      <c r="Y855" s="1218"/>
    </row>
    <row r="856" spans="2:25" ht="15.75" hidden="1" customHeight="1">
      <c r="B856" s="1218"/>
      <c r="C856" s="1218"/>
      <c r="D856" s="1218"/>
      <c r="E856" s="1218"/>
      <c r="F856" s="1218"/>
      <c r="G856" s="1218"/>
      <c r="H856" s="1218"/>
      <c r="I856" s="1218"/>
      <c r="J856" s="1218"/>
      <c r="K856" s="1218"/>
      <c r="L856" s="1218"/>
      <c r="M856" s="1218"/>
      <c r="N856" s="1218"/>
      <c r="O856" s="1218"/>
      <c r="P856" s="1218"/>
      <c r="Q856" s="1218"/>
      <c r="R856" s="1218"/>
      <c r="S856" s="1218"/>
      <c r="T856" s="1218"/>
      <c r="U856" s="1218"/>
      <c r="V856" s="1218"/>
      <c r="W856" s="1218"/>
      <c r="X856" s="1218"/>
      <c r="Y856" s="1218"/>
    </row>
    <row r="857" spans="2:25" ht="15.75" hidden="1" customHeight="1">
      <c r="B857" s="1218"/>
      <c r="C857" s="1218"/>
      <c r="D857" s="1218"/>
      <c r="E857" s="1218"/>
      <c r="F857" s="1218"/>
      <c r="G857" s="1218"/>
      <c r="H857" s="1218"/>
      <c r="I857" s="1218"/>
      <c r="J857" s="1218"/>
      <c r="K857" s="1218"/>
      <c r="L857" s="1218"/>
      <c r="M857" s="1218"/>
      <c r="N857" s="1218"/>
      <c r="O857" s="1218"/>
      <c r="P857" s="1218"/>
      <c r="Q857" s="1218"/>
      <c r="R857" s="1218"/>
      <c r="S857" s="1218"/>
      <c r="T857" s="1218"/>
      <c r="U857" s="1218"/>
      <c r="V857" s="1218"/>
      <c r="W857" s="1218"/>
      <c r="X857" s="1218"/>
      <c r="Y857" s="1218"/>
    </row>
    <row r="858" spans="2:25" ht="15.75" hidden="1" customHeight="1">
      <c r="B858" s="1218"/>
      <c r="C858" s="1218"/>
      <c r="D858" s="1218"/>
      <c r="E858" s="1218"/>
      <c r="F858" s="1218"/>
      <c r="G858" s="1218"/>
      <c r="H858" s="1218"/>
      <c r="I858" s="1218"/>
      <c r="J858" s="1218"/>
      <c r="K858" s="1218"/>
      <c r="L858" s="1218"/>
      <c r="M858" s="1218"/>
      <c r="N858" s="1218"/>
      <c r="O858" s="1218"/>
      <c r="P858" s="1218"/>
      <c r="Q858" s="1218"/>
      <c r="R858" s="1218"/>
      <c r="S858" s="1218"/>
      <c r="T858" s="1218"/>
      <c r="U858" s="1218"/>
      <c r="V858" s="1218"/>
      <c r="W858" s="1218"/>
      <c r="X858" s="1218"/>
      <c r="Y858" s="1218"/>
    </row>
    <row r="859" spans="2:25" ht="15.75" hidden="1" customHeight="1">
      <c r="B859" s="1218"/>
      <c r="C859" s="1218"/>
      <c r="D859" s="1218"/>
      <c r="E859" s="1218"/>
      <c r="F859" s="1218"/>
      <c r="G859" s="1218"/>
      <c r="H859" s="1218"/>
      <c r="I859" s="1218"/>
      <c r="J859" s="1218"/>
      <c r="K859" s="1218"/>
      <c r="L859" s="1218"/>
      <c r="M859" s="1218"/>
      <c r="N859" s="1218"/>
      <c r="O859" s="1218"/>
      <c r="P859" s="1218"/>
      <c r="Q859" s="1218"/>
      <c r="R859" s="1218"/>
      <c r="S859" s="1218"/>
      <c r="T859" s="1218"/>
      <c r="U859" s="1218"/>
      <c r="V859" s="1218"/>
      <c r="W859" s="1218"/>
      <c r="X859" s="1218"/>
      <c r="Y859" s="1218"/>
    </row>
    <row r="860" spans="2:25" ht="15.75" hidden="1" customHeight="1">
      <c r="B860" s="1218"/>
      <c r="C860" s="1218"/>
      <c r="D860" s="1218"/>
      <c r="E860" s="1218"/>
      <c r="F860" s="1218"/>
      <c r="G860" s="1218"/>
      <c r="H860" s="1218"/>
      <c r="I860" s="1218"/>
      <c r="J860" s="1218"/>
      <c r="K860" s="1218"/>
      <c r="L860" s="1218"/>
      <c r="M860" s="1218"/>
      <c r="N860" s="1218"/>
      <c r="O860" s="1218"/>
      <c r="P860" s="1218"/>
      <c r="Q860" s="1218"/>
      <c r="R860" s="1218"/>
      <c r="S860" s="1218"/>
      <c r="T860" s="1218"/>
      <c r="U860" s="1218"/>
      <c r="V860" s="1218"/>
      <c r="W860" s="1218"/>
      <c r="X860" s="1218"/>
      <c r="Y860" s="1218"/>
    </row>
    <row r="861" spans="2:25" ht="15.75" hidden="1" customHeight="1">
      <c r="B861" s="1218"/>
      <c r="C861" s="1218"/>
      <c r="D861" s="1218"/>
      <c r="E861" s="1218"/>
      <c r="F861" s="1218"/>
      <c r="G861" s="1218"/>
      <c r="H861" s="1218"/>
      <c r="I861" s="1218"/>
      <c r="J861" s="1218"/>
      <c r="K861" s="1218"/>
      <c r="L861" s="1218"/>
      <c r="M861" s="1218"/>
      <c r="N861" s="1218"/>
      <c r="O861" s="1218"/>
      <c r="P861" s="1218"/>
      <c r="Q861" s="1218"/>
      <c r="R861" s="1218"/>
      <c r="S861" s="1218"/>
      <c r="T861" s="1218"/>
      <c r="U861" s="1218"/>
      <c r="V861" s="1218"/>
      <c r="W861" s="1218"/>
      <c r="X861" s="1218"/>
      <c r="Y861" s="1218"/>
    </row>
    <row r="862" spans="2:25" ht="15.75" hidden="1" customHeight="1">
      <c r="B862" s="1218"/>
      <c r="C862" s="1218"/>
      <c r="D862" s="1218"/>
      <c r="E862" s="1218"/>
      <c r="F862" s="1218"/>
      <c r="G862" s="1218"/>
      <c r="H862" s="1218"/>
      <c r="I862" s="1218"/>
      <c r="J862" s="1218"/>
      <c r="K862" s="1218"/>
      <c r="L862" s="1218"/>
      <c r="M862" s="1218"/>
      <c r="N862" s="1218"/>
      <c r="O862" s="1218"/>
      <c r="P862" s="1218"/>
      <c r="Q862" s="1218"/>
      <c r="R862" s="1218"/>
      <c r="S862" s="1218"/>
      <c r="T862" s="1218"/>
      <c r="U862" s="1218"/>
      <c r="V862" s="1218"/>
      <c r="W862" s="1218"/>
      <c r="X862" s="1218"/>
      <c r="Y862" s="1218"/>
    </row>
    <row r="863" spans="2:25" ht="15.75" hidden="1" customHeight="1">
      <c r="B863" s="1218"/>
      <c r="C863" s="1218"/>
      <c r="D863" s="1218"/>
      <c r="E863" s="1218"/>
      <c r="F863" s="1218"/>
      <c r="G863" s="1218"/>
      <c r="H863" s="1218"/>
      <c r="I863" s="1218"/>
      <c r="J863" s="1218"/>
      <c r="K863" s="1218"/>
      <c r="L863" s="1218"/>
      <c r="M863" s="1218"/>
      <c r="N863" s="1218"/>
      <c r="O863" s="1218"/>
      <c r="P863" s="1218"/>
      <c r="Q863" s="1218"/>
      <c r="R863" s="1218"/>
      <c r="S863" s="1218"/>
      <c r="T863" s="1218"/>
      <c r="U863" s="1218"/>
      <c r="V863" s="1218"/>
      <c r="W863" s="1218"/>
      <c r="X863" s="1218"/>
      <c r="Y863" s="1218"/>
    </row>
    <row r="864" spans="2:25" ht="15.75" hidden="1" customHeight="1">
      <c r="B864" s="1218"/>
      <c r="C864" s="1218"/>
      <c r="D864" s="1218"/>
      <c r="E864" s="1218"/>
      <c r="F864" s="1218"/>
      <c r="G864" s="1218"/>
      <c r="H864" s="1218"/>
      <c r="I864" s="1218"/>
      <c r="J864" s="1218"/>
      <c r="K864" s="1218"/>
      <c r="L864" s="1218"/>
      <c r="M864" s="1218"/>
      <c r="N864" s="1218"/>
      <c r="O864" s="1218"/>
      <c r="P864" s="1218"/>
      <c r="Q864" s="1218"/>
      <c r="R864" s="1218"/>
      <c r="S864" s="1218"/>
      <c r="T864" s="1218"/>
      <c r="U864" s="1218"/>
      <c r="V864" s="1218"/>
      <c r="W864" s="1218"/>
      <c r="X864" s="1218"/>
      <c r="Y864" s="1218"/>
    </row>
    <row r="865" spans="2:25" ht="15.75" hidden="1" customHeight="1">
      <c r="B865" s="1218"/>
      <c r="C865" s="1218"/>
      <c r="D865" s="1218"/>
      <c r="E865" s="1218"/>
      <c r="F865" s="1218"/>
      <c r="G865" s="1218"/>
      <c r="H865" s="1218"/>
      <c r="I865" s="1218"/>
      <c r="J865" s="1218"/>
      <c r="K865" s="1218"/>
      <c r="L865" s="1218"/>
      <c r="M865" s="1218"/>
      <c r="N865" s="1218"/>
      <c r="O865" s="1218"/>
      <c r="P865" s="1218"/>
      <c r="Q865" s="1218"/>
      <c r="R865" s="1218"/>
      <c r="S865" s="1218"/>
      <c r="T865" s="1218"/>
      <c r="U865" s="1218"/>
      <c r="V865" s="1218"/>
      <c r="W865" s="1218"/>
      <c r="X865" s="1218"/>
      <c r="Y865" s="1218"/>
    </row>
    <row r="866" spans="2:25" ht="15.75" hidden="1" customHeight="1">
      <c r="B866" s="1218"/>
      <c r="C866" s="1218"/>
      <c r="D866" s="1218"/>
      <c r="E866" s="1218"/>
      <c r="F866" s="1218"/>
      <c r="G866" s="1218"/>
      <c r="H866" s="1218"/>
      <c r="I866" s="1218"/>
      <c r="J866" s="1218"/>
      <c r="K866" s="1218"/>
      <c r="L866" s="1218"/>
      <c r="M866" s="1218"/>
      <c r="N866" s="1218"/>
      <c r="O866" s="1218"/>
      <c r="P866" s="1218"/>
      <c r="Q866" s="1218"/>
      <c r="R866" s="1218"/>
      <c r="S866" s="1218"/>
      <c r="T866" s="1218"/>
      <c r="U866" s="1218"/>
      <c r="V866" s="1218"/>
      <c r="W866" s="1218"/>
      <c r="X866" s="1218"/>
      <c r="Y866" s="1218"/>
    </row>
    <row r="867" spans="2:25" ht="15.75" hidden="1" customHeight="1">
      <c r="B867" s="1218"/>
      <c r="C867" s="1218"/>
      <c r="D867" s="1218"/>
      <c r="E867" s="1218"/>
      <c r="F867" s="1218"/>
      <c r="G867" s="1218"/>
      <c r="H867" s="1218"/>
      <c r="I867" s="1218"/>
      <c r="J867" s="1218"/>
      <c r="K867" s="1218"/>
      <c r="L867" s="1218"/>
      <c r="M867" s="1218"/>
      <c r="N867" s="1218"/>
      <c r="O867" s="1218"/>
      <c r="P867" s="1218"/>
      <c r="Q867" s="1218"/>
      <c r="R867" s="1218"/>
      <c r="S867" s="1218"/>
      <c r="T867" s="1218"/>
      <c r="U867" s="1218"/>
      <c r="V867" s="1218"/>
      <c r="W867" s="1218"/>
      <c r="X867" s="1218"/>
      <c r="Y867" s="1218"/>
    </row>
    <row r="868" spans="2:25" ht="15.75" hidden="1" customHeight="1">
      <c r="B868" s="1218"/>
      <c r="C868" s="1218"/>
      <c r="D868" s="1218"/>
      <c r="E868" s="1218"/>
      <c r="F868" s="1218"/>
      <c r="G868" s="1218"/>
      <c r="H868" s="1218"/>
      <c r="I868" s="1218"/>
      <c r="J868" s="1218"/>
      <c r="K868" s="1218"/>
      <c r="L868" s="1218"/>
      <c r="M868" s="1218"/>
      <c r="N868" s="1218"/>
      <c r="O868" s="1218"/>
      <c r="P868" s="1218"/>
      <c r="Q868" s="1218"/>
      <c r="R868" s="1218"/>
      <c r="S868" s="1218"/>
      <c r="T868" s="1218"/>
      <c r="U868" s="1218"/>
      <c r="V868" s="1218"/>
      <c r="W868" s="1218"/>
      <c r="X868" s="1218"/>
      <c r="Y868" s="1218"/>
    </row>
    <row r="869" spans="2:25" ht="15.75" hidden="1" customHeight="1">
      <c r="B869" s="1218"/>
      <c r="C869" s="1218"/>
      <c r="D869" s="1218"/>
      <c r="E869" s="1218"/>
      <c r="F869" s="1218"/>
      <c r="G869" s="1218"/>
      <c r="H869" s="1218"/>
      <c r="I869" s="1218"/>
      <c r="J869" s="1218"/>
      <c r="K869" s="1218"/>
      <c r="L869" s="1218"/>
      <c r="M869" s="1218"/>
      <c r="N869" s="1218"/>
      <c r="O869" s="1218"/>
      <c r="P869" s="1218"/>
      <c r="Q869" s="1218"/>
      <c r="R869" s="1218"/>
      <c r="S869" s="1218"/>
      <c r="T869" s="1218"/>
      <c r="U869" s="1218"/>
      <c r="V869" s="1218"/>
      <c r="W869" s="1218"/>
      <c r="X869" s="1218"/>
      <c r="Y869" s="1218"/>
    </row>
    <row r="870" spans="2:25" ht="15.75" hidden="1" customHeight="1">
      <c r="B870" s="1218"/>
      <c r="C870" s="1218"/>
      <c r="D870" s="1218"/>
      <c r="E870" s="1218"/>
      <c r="F870" s="1218"/>
      <c r="G870" s="1218"/>
      <c r="H870" s="1218"/>
      <c r="I870" s="1218"/>
      <c r="J870" s="1218"/>
      <c r="K870" s="1218"/>
      <c r="L870" s="1218"/>
      <c r="M870" s="1218"/>
      <c r="N870" s="1218"/>
      <c r="O870" s="1218"/>
      <c r="P870" s="1218"/>
      <c r="Q870" s="1218"/>
      <c r="R870" s="1218"/>
      <c r="S870" s="1218"/>
      <c r="T870" s="1218"/>
      <c r="U870" s="1218"/>
      <c r="V870" s="1218"/>
      <c r="W870" s="1218"/>
      <c r="X870" s="1218"/>
      <c r="Y870" s="1218"/>
    </row>
    <row r="871" spans="2:25" ht="15.75" hidden="1" customHeight="1">
      <c r="B871" s="1218"/>
      <c r="C871" s="1218"/>
      <c r="D871" s="1218"/>
      <c r="E871" s="1218"/>
      <c r="F871" s="1218"/>
      <c r="G871" s="1218"/>
      <c r="H871" s="1218"/>
      <c r="I871" s="1218"/>
      <c r="J871" s="1218"/>
      <c r="K871" s="1218"/>
      <c r="L871" s="1218"/>
      <c r="M871" s="1218"/>
      <c r="N871" s="1218"/>
      <c r="O871" s="1218"/>
      <c r="P871" s="1218"/>
      <c r="Q871" s="1218"/>
      <c r="R871" s="1218"/>
      <c r="S871" s="1218"/>
      <c r="T871" s="1218"/>
      <c r="U871" s="1218"/>
      <c r="V871" s="1218"/>
      <c r="W871" s="1218"/>
      <c r="X871" s="1218"/>
      <c r="Y871" s="1218"/>
    </row>
    <row r="872" spans="2:25" ht="15.75" hidden="1" customHeight="1">
      <c r="B872" s="1218"/>
      <c r="C872" s="1218"/>
      <c r="D872" s="1218"/>
      <c r="E872" s="1218"/>
      <c r="F872" s="1218"/>
      <c r="G872" s="1218"/>
      <c r="H872" s="1218"/>
      <c r="I872" s="1218"/>
      <c r="J872" s="1218"/>
      <c r="K872" s="1218"/>
      <c r="L872" s="1218"/>
      <c r="M872" s="1218"/>
      <c r="N872" s="1218"/>
      <c r="O872" s="1218"/>
      <c r="P872" s="1218"/>
      <c r="Q872" s="1218"/>
      <c r="R872" s="1218"/>
      <c r="S872" s="1218"/>
      <c r="T872" s="1218"/>
      <c r="U872" s="1218"/>
      <c r="V872" s="1218"/>
      <c r="W872" s="1218"/>
      <c r="X872" s="1218"/>
      <c r="Y872" s="1218"/>
    </row>
    <row r="873" spans="2:25" ht="15.75" hidden="1" customHeight="1">
      <c r="B873" s="1218"/>
      <c r="C873" s="1218"/>
      <c r="D873" s="1218"/>
      <c r="E873" s="1218"/>
      <c r="F873" s="1218"/>
      <c r="G873" s="1218"/>
      <c r="H873" s="1218"/>
      <c r="I873" s="1218"/>
      <c r="J873" s="1218"/>
      <c r="K873" s="1218"/>
      <c r="L873" s="1218"/>
      <c r="M873" s="1218"/>
      <c r="N873" s="1218"/>
      <c r="O873" s="1218"/>
      <c r="P873" s="1218"/>
      <c r="Q873" s="1218"/>
      <c r="R873" s="1218"/>
      <c r="S873" s="1218"/>
      <c r="T873" s="1218"/>
      <c r="U873" s="1218"/>
      <c r="V873" s="1218"/>
      <c r="W873" s="1218"/>
      <c r="X873" s="1218"/>
      <c r="Y873" s="1218"/>
    </row>
    <row r="874" spans="2:25" ht="15.75" hidden="1" customHeight="1">
      <c r="B874" s="1218"/>
      <c r="C874" s="1218"/>
      <c r="D874" s="1218"/>
      <c r="E874" s="1218"/>
      <c r="F874" s="1218"/>
      <c r="G874" s="1218"/>
      <c r="H874" s="1218"/>
      <c r="I874" s="1218"/>
      <c r="J874" s="1218"/>
      <c r="K874" s="1218"/>
      <c r="L874" s="1218"/>
      <c r="M874" s="1218"/>
      <c r="N874" s="1218"/>
      <c r="O874" s="1218"/>
      <c r="P874" s="1218"/>
      <c r="Q874" s="1218"/>
      <c r="R874" s="1218"/>
      <c r="S874" s="1218"/>
      <c r="T874" s="1218"/>
      <c r="U874" s="1218"/>
      <c r="V874" s="1218"/>
      <c r="W874" s="1218"/>
      <c r="X874" s="1218"/>
      <c r="Y874" s="1218"/>
    </row>
    <row r="875" spans="2:25" ht="15.75" hidden="1" customHeight="1">
      <c r="B875" s="1218"/>
      <c r="C875" s="1218"/>
      <c r="D875" s="1218"/>
      <c r="E875" s="1218"/>
      <c r="F875" s="1218"/>
      <c r="G875" s="1218"/>
      <c r="H875" s="1218"/>
      <c r="I875" s="1218"/>
      <c r="J875" s="1218"/>
      <c r="K875" s="1218"/>
      <c r="L875" s="1218"/>
      <c r="M875" s="1218"/>
      <c r="N875" s="1218"/>
      <c r="O875" s="1218"/>
      <c r="P875" s="1218"/>
      <c r="Q875" s="1218"/>
      <c r="R875" s="1218"/>
      <c r="S875" s="1218"/>
      <c r="T875" s="1218"/>
      <c r="U875" s="1218"/>
      <c r="V875" s="1218"/>
      <c r="W875" s="1218"/>
      <c r="X875" s="1218"/>
      <c r="Y875" s="1218"/>
    </row>
    <row r="876" spans="2:25" ht="15.75" hidden="1" customHeight="1">
      <c r="B876" s="1218"/>
      <c r="C876" s="1218"/>
      <c r="D876" s="1218"/>
      <c r="E876" s="1218"/>
      <c r="F876" s="1218"/>
      <c r="G876" s="1218"/>
      <c r="H876" s="1218"/>
      <c r="I876" s="1218"/>
      <c r="J876" s="1218"/>
      <c r="K876" s="1218"/>
      <c r="L876" s="1218"/>
      <c r="M876" s="1218"/>
      <c r="N876" s="1218"/>
      <c r="O876" s="1218"/>
      <c r="P876" s="1218"/>
      <c r="Q876" s="1218"/>
      <c r="R876" s="1218"/>
      <c r="S876" s="1218"/>
      <c r="T876" s="1218"/>
      <c r="U876" s="1218"/>
      <c r="V876" s="1218"/>
      <c r="W876" s="1218"/>
      <c r="X876" s="1218"/>
      <c r="Y876" s="1218"/>
    </row>
    <row r="877" spans="2:25" ht="15.75" hidden="1" customHeight="1">
      <c r="B877" s="1218"/>
      <c r="C877" s="1218"/>
      <c r="D877" s="1218"/>
      <c r="E877" s="1218"/>
      <c r="F877" s="1218"/>
      <c r="G877" s="1218"/>
      <c r="H877" s="1218"/>
      <c r="I877" s="1218"/>
      <c r="J877" s="1218"/>
      <c r="K877" s="1218"/>
      <c r="L877" s="1218"/>
      <c r="M877" s="1218"/>
      <c r="N877" s="1218"/>
      <c r="O877" s="1218"/>
      <c r="P877" s="1218"/>
      <c r="Q877" s="1218"/>
      <c r="R877" s="1218"/>
      <c r="S877" s="1218"/>
      <c r="T877" s="1218"/>
      <c r="U877" s="1218"/>
      <c r="V877" s="1218"/>
      <c r="W877" s="1218"/>
      <c r="X877" s="1218"/>
      <c r="Y877" s="1218"/>
    </row>
    <row r="878" spans="2:25" ht="15.75" hidden="1" customHeight="1">
      <c r="B878" s="1218"/>
      <c r="C878" s="1218"/>
      <c r="D878" s="1218"/>
      <c r="E878" s="1218"/>
      <c r="F878" s="1218"/>
      <c r="G878" s="1218"/>
      <c r="H878" s="1218"/>
      <c r="I878" s="1218"/>
      <c r="J878" s="1218"/>
      <c r="K878" s="1218"/>
      <c r="L878" s="1218"/>
      <c r="M878" s="1218"/>
      <c r="N878" s="1218"/>
      <c r="O878" s="1218"/>
      <c r="P878" s="1218"/>
      <c r="Q878" s="1218"/>
      <c r="R878" s="1218"/>
      <c r="S878" s="1218"/>
      <c r="T878" s="1218"/>
      <c r="U878" s="1218"/>
      <c r="V878" s="1218"/>
      <c r="W878" s="1218"/>
      <c r="X878" s="1218"/>
      <c r="Y878" s="1218"/>
    </row>
    <row r="879" spans="2:25" ht="15.75" hidden="1" customHeight="1">
      <c r="B879" s="1218"/>
      <c r="C879" s="1218"/>
      <c r="D879" s="1218"/>
      <c r="E879" s="1218"/>
      <c r="F879" s="1218"/>
      <c r="G879" s="1218"/>
      <c r="H879" s="1218"/>
      <c r="I879" s="1218"/>
      <c r="J879" s="1218"/>
      <c r="K879" s="1218"/>
      <c r="L879" s="1218"/>
      <c r="M879" s="1218"/>
      <c r="N879" s="1218"/>
      <c r="O879" s="1218"/>
      <c r="P879" s="1218"/>
      <c r="Q879" s="1218"/>
      <c r="R879" s="1218"/>
      <c r="S879" s="1218"/>
      <c r="T879" s="1218"/>
      <c r="U879" s="1218"/>
      <c r="V879" s="1218"/>
      <c r="W879" s="1218"/>
      <c r="X879" s="1218"/>
      <c r="Y879" s="1218"/>
    </row>
    <row r="880" spans="2:25" ht="15.75" hidden="1" customHeight="1">
      <c r="B880" s="1218"/>
      <c r="C880" s="1218"/>
      <c r="D880" s="1218"/>
      <c r="E880" s="1218"/>
      <c r="F880" s="1218"/>
      <c r="G880" s="1218"/>
      <c r="H880" s="1218"/>
      <c r="I880" s="1218"/>
      <c r="J880" s="1218"/>
      <c r="K880" s="1218"/>
      <c r="L880" s="1218"/>
      <c r="M880" s="1218"/>
      <c r="N880" s="1218"/>
      <c r="O880" s="1218"/>
      <c r="P880" s="1218"/>
      <c r="Q880" s="1218"/>
      <c r="R880" s="1218"/>
      <c r="S880" s="1218"/>
      <c r="T880" s="1218"/>
      <c r="U880" s="1218"/>
      <c r="V880" s="1218"/>
      <c r="W880" s="1218"/>
      <c r="X880" s="1218"/>
      <c r="Y880" s="1218"/>
    </row>
    <row r="881" spans="2:25" ht="15.75" hidden="1" customHeight="1">
      <c r="B881" s="1218"/>
      <c r="C881" s="1218"/>
      <c r="D881" s="1218"/>
      <c r="E881" s="1218"/>
      <c r="F881" s="1218"/>
      <c r="G881" s="1218"/>
      <c r="H881" s="1218"/>
      <c r="I881" s="1218"/>
      <c r="J881" s="1218"/>
      <c r="K881" s="1218"/>
      <c r="L881" s="1218"/>
      <c r="M881" s="1218"/>
      <c r="N881" s="1218"/>
      <c r="O881" s="1218"/>
      <c r="P881" s="1218"/>
      <c r="Q881" s="1218"/>
      <c r="R881" s="1218"/>
      <c r="S881" s="1218"/>
      <c r="T881" s="1218"/>
      <c r="U881" s="1218"/>
      <c r="V881" s="1218"/>
      <c r="W881" s="1218"/>
      <c r="X881" s="1218"/>
      <c r="Y881" s="1218"/>
    </row>
    <row r="882" spans="2:25" ht="15.75" hidden="1" customHeight="1">
      <c r="B882" s="1218"/>
      <c r="C882" s="1218"/>
      <c r="D882" s="1218"/>
      <c r="E882" s="1218"/>
      <c r="F882" s="1218"/>
      <c r="G882" s="1218"/>
      <c r="H882" s="1218"/>
      <c r="I882" s="1218"/>
      <c r="J882" s="1218"/>
      <c r="K882" s="1218"/>
      <c r="L882" s="1218"/>
      <c r="M882" s="1218"/>
      <c r="N882" s="1218"/>
      <c r="O882" s="1218"/>
      <c r="P882" s="1218"/>
      <c r="Q882" s="1218"/>
      <c r="R882" s="1218"/>
      <c r="S882" s="1218"/>
      <c r="T882" s="1218"/>
      <c r="U882" s="1218"/>
      <c r="V882" s="1218"/>
      <c r="W882" s="1218"/>
      <c r="X882" s="1218"/>
      <c r="Y882" s="1218"/>
    </row>
    <row r="883" spans="2:25" ht="15.75" hidden="1" customHeight="1">
      <c r="B883" s="1218"/>
      <c r="C883" s="1218"/>
      <c r="D883" s="1218"/>
      <c r="E883" s="1218"/>
      <c r="F883" s="1218"/>
      <c r="G883" s="1218"/>
      <c r="H883" s="1218"/>
      <c r="I883" s="1218"/>
      <c r="J883" s="1218"/>
      <c r="K883" s="1218"/>
      <c r="L883" s="1218"/>
      <c r="M883" s="1218"/>
      <c r="N883" s="1218"/>
      <c r="O883" s="1218"/>
      <c r="P883" s="1218"/>
      <c r="Q883" s="1218"/>
      <c r="R883" s="1218"/>
      <c r="S883" s="1218"/>
      <c r="T883" s="1218"/>
      <c r="U883" s="1218"/>
      <c r="V883" s="1218"/>
      <c r="W883" s="1218"/>
      <c r="X883" s="1218"/>
      <c r="Y883" s="1218"/>
    </row>
    <row r="884" spans="2:25" ht="15.75" hidden="1" customHeight="1">
      <c r="B884" s="1218"/>
      <c r="C884" s="1218"/>
      <c r="D884" s="1218"/>
      <c r="E884" s="1218"/>
      <c r="F884" s="1218"/>
      <c r="G884" s="1218"/>
      <c r="H884" s="1218"/>
      <c r="I884" s="1218"/>
      <c r="J884" s="1218"/>
      <c r="K884" s="1218"/>
      <c r="L884" s="1218"/>
      <c r="M884" s="1218"/>
      <c r="N884" s="1218"/>
      <c r="O884" s="1218"/>
      <c r="P884" s="1218"/>
      <c r="Q884" s="1218"/>
      <c r="R884" s="1218"/>
      <c r="S884" s="1218"/>
      <c r="T884" s="1218"/>
      <c r="U884" s="1218"/>
      <c r="V884" s="1218"/>
      <c r="W884" s="1218"/>
      <c r="X884" s="1218"/>
      <c r="Y884" s="1218"/>
    </row>
    <row r="885" spans="2:25" ht="15.75" hidden="1" customHeight="1">
      <c r="B885" s="1218"/>
      <c r="C885" s="1218"/>
      <c r="D885" s="1218"/>
      <c r="E885" s="1218"/>
      <c r="F885" s="1218"/>
      <c r="G885" s="1218"/>
      <c r="H885" s="1218"/>
      <c r="I885" s="1218"/>
      <c r="J885" s="1218"/>
      <c r="K885" s="1218"/>
      <c r="L885" s="1218"/>
      <c r="M885" s="1218"/>
      <c r="N885" s="1218"/>
      <c r="O885" s="1218"/>
      <c r="P885" s="1218"/>
      <c r="Q885" s="1218"/>
      <c r="R885" s="1218"/>
      <c r="S885" s="1218"/>
      <c r="T885" s="1218"/>
      <c r="U885" s="1218"/>
      <c r="V885" s="1218"/>
      <c r="W885" s="1218"/>
      <c r="X885" s="1218"/>
      <c r="Y885" s="1218"/>
    </row>
    <row r="886" spans="2:25" ht="15.75" hidden="1" customHeight="1">
      <c r="B886" s="1218"/>
      <c r="C886" s="1218"/>
      <c r="D886" s="1218"/>
      <c r="E886" s="1218"/>
      <c r="F886" s="1218"/>
      <c r="G886" s="1218"/>
      <c r="H886" s="1218"/>
      <c r="I886" s="1218"/>
      <c r="J886" s="1218"/>
      <c r="K886" s="1218"/>
      <c r="L886" s="1218"/>
      <c r="M886" s="1218"/>
      <c r="N886" s="1218"/>
      <c r="O886" s="1218"/>
      <c r="P886" s="1218"/>
      <c r="Q886" s="1218"/>
      <c r="R886" s="1218"/>
      <c r="S886" s="1218"/>
      <c r="T886" s="1218"/>
      <c r="U886" s="1218"/>
      <c r="V886" s="1218"/>
      <c r="W886" s="1218"/>
      <c r="X886" s="1218"/>
      <c r="Y886" s="1218"/>
    </row>
    <row r="887" spans="2:25" ht="15.75" hidden="1" customHeight="1">
      <c r="B887" s="1218"/>
      <c r="C887" s="1218"/>
      <c r="D887" s="1218"/>
      <c r="E887" s="1218"/>
      <c r="F887" s="1218"/>
      <c r="G887" s="1218"/>
      <c r="H887" s="1218"/>
      <c r="I887" s="1218"/>
      <c r="J887" s="1218"/>
      <c r="K887" s="1218"/>
      <c r="L887" s="1218"/>
      <c r="M887" s="1218"/>
      <c r="N887" s="1218"/>
      <c r="O887" s="1218"/>
      <c r="P887" s="1218"/>
      <c r="Q887" s="1218"/>
      <c r="R887" s="1218"/>
      <c r="S887" s="1218"/>
      <c r="T887" s="1218"/>
      <c r="U887" s="1218"/>
      <c r="V887" s="1218"/>
      <c r="W887" s="1218"/>
      <c r="X887" s="1218"/>
      <c r="Y887" s="1218"/>
    </row>
    <row r="888" spans="2:25" ht="15.75" hidden="1" customHeight="1">
      <c r="B888" s="1218"/>
      <c r="C888" s="1218"/>
      <c r="D888" s="1218"/>
      <c r="E888" s="1218"/>
      <c r="F888" s="1218"/>
      <c r="G888" s="1218"/>
      <c r="H888" s="1218"/>
      <c r="I888" s="1218"/>
      <c r="J888" s="1218"/>
      <c r="K888" s="1218"/>
      <c r="L888" s="1218"/>
      <c r="M888" s="1218"/>
      <c r="N888" s="1218"/>
      <c r="O888" s="1218"/>
      <c r="P888" s="1218"/>
      <c r="Q888" s="1218"/>
      <c r="R888" s="1218"/>
      <c r="S888" s="1218"/>
      <c r="T888" s="1218"/>
      <c r="U888" s="1218"/>
      <c r="V888" s="1218"/>
      <c r="W888" s="1218"/>
      <c r="X888" s="1218"/>
      <c r="Y888" s="1218"/>
    </row>
    <row r="889" spans="2:25" ht="15.75" hidden="1" customHeight="1">
      <c r="B889" s="1218"/>
      <c r="C889" s="1218"/>
      <c r="D889" s="1218"/>
      <c r="E889" s="1218"/>
      <c r="F889" s="1218"/>
      <c r="G889" s="1218"/>
      <c r="H889" s="1218"/>
      <c r="I889" s="1218"/>
      <c r="J889" s="1218"/>
      <c r="K889" s="1218"/>
      <c r="L889" s="1218"/>
      <c r="M889" s="1218"/>
      <c r="N889" s="1218"/>
      <c r="O889" s="1218"/>
      <c r="P889" s="1218"/>
      <c r="Q889" s="1218"/>
      <c r="R889" s="1218"/>
      <c r="S889" s="1218"/>
      <c r="T889" s="1218"/>
      <c r="U889" s="1218"/>
      <c r="V889" s="1218"/>
      <c r="W889" s="1218"/>
      <c r="X889" s="1218"/>
      <c r="Y889" s="1218"/>
    </row>
    <row r="890" spans="2:25" ht="15.75" hidden="1" customHeight="1">
      <c r="B890" s="1218"/>
      <c r="C890" s="1218"/>
      <c r="D890" s="1218"/>
      <c r="E890" s="1218"/>
      <c r="F890" s="1218"/>
      <c r="G890" s="1218"/>
      <c r="H890" s="1218"/>
      <c r="I890" s="1218"/>
      <c r="J890" s="1218"/>
      <c r="K890" s="1218"/>
      <c r="L890" s="1218"/>
      <c r="M890" s="1218"/>
      <c r="N890" s="1218"/>
      <c r="O890" s="1218"/>
      <c r="P890" s="1218"/>
      <c r="Q890" s="1218"/>
      <c r="R890" s="1218"/>
      <c r="S890" s="1218"/>
      <c r="T890" s="1218"/>
      <c r="U890" s="1218"/>
      <c r="V890" s="1218"/>
      <c r="W890" s="1218"/>
      <c r="X890" s="1218"/>
      <c r="Y890" s="1218"/>
    </row>
    <row r="891" spans="2:25" ht="15.75" hidden="1" customHeight="1">
      <c r="B891" s="1218"/>
      <c r="C891" s="1218"/>
      <c r="D891" s="1218"/>
      <c r="E891" s="1218"/>
      <c r="F891" s="1218"/>
      <c r="G891" s="1218"/>
      <c r="H891" s="1218"/>
      <c r="I891" s="1218"/>
      <c r="J891" s="1218"/>
      <c r="K891" s="1218"/>
      <c r="L891" s="1218"/>
      <c r="M891" s="1218"/>
      <c r="N891" s="1218"/>
      <c r="O891" s="1218"/>
      <c r="P891" s="1218"/>
      <c r="Q891" s="1218"/>
      <c r="R891" s="1218"/>
      <c r="S891" s="1218"/>
      <c r="T891" s="1218"/>
      <c r="U891" s="1218"/>
      <c r="V891" s="1218"/>
      <c r="W891" s="1218"/>
      <c r="X891" s="1218"/>
      <c r="Y891" s="1218"/>
    </row>
    <row r="892" spans="2:25" ht="15.75" hidden="1" customHeight="1">
      <c r="B892" s="1218"/>
      <c r="C892" s="1218"/>
      <c r="D892" s="1218"/>
      <c r="E892" s="1218"/>
      <c r="F892" s="1218"/>
      <c r="G892" s="1218"/>
      <c r="H892" s="1218"/>
      <c r="I892" s="1218"/>
      <c r="J892" s="1218"/>
      <c r="K892" s="1218"/>
      <c r="L892" s="1218"/>
      <c r="M892" s="1218"/>
      <c r="N892" s="1218"/>
      <c r="O892" s="1218"/>
      <c r="P892" s="1218"/>
      <c r="Q892" s="1218"/>
      <c r="R892" s="1218"/>
      <c r="S892" s="1218"/>
      <c r="T892" s="1218"/>
      <c r="U892" s="1218"/>
      <c r="V892" s="1218"/>
      <c r="W892" s="1218"/>
      <c r="X892" s="1218"/>
      <c r="Y892" s="1218"/>
    </row>
    <row r="893" spans="2:25" ht="15.75" hidden="1" customHeight="1">
      <c r="B893" s="1218"/>
      <c r="C893" s="1218"/>
      <c r="D893" s="1218"/>
      <c r="E893" s="1218"/>
      <c r="F893" s="1218"/>
      <c r="G893" s="1218"/>
      <c r="H893" s="1218"/>
      <c r="I893" s="1218"/>
      <c r="J893" s="1218"/>
      <c r="K893" s="1218"/>
      <c r="L893" s="1218"/>
      <c r="M893" s="1218"/>
      <c r="N893" s="1218"/>
      <c r="O893" s="1218"/>
      <c r="P893" s="1218"/>
      <c r="Q893" s="1218"/>
      <c r="R893" s="1218"/>
      <c r="S893" s="1218"/>
      <c r="T893" s="1218"/>
      <c r="U893" s="1218"/>
      <c r="V893" s="1218"/>
      <c r="W893" s="1218"/>
      <c r="X893" s="1218"/>
      <c r="Y893" s="1218"/>
    </row>
    <row r="894" spans="2:25" ht="15.75" hidden="1" customHeight="1">
      <c r="B894" s="1218"/>
      <c r="C894" s="1218"/>
      <c r="D894" s="1218"/>
      <c r="E894" s="1218"/>
      <c r="F894" s="1218"/>
      <c r="G894" s="1218"/>
      <c r="H894" s="1218"/>
      <c r="I894" s="1218"/>
      <c r="J894" s="1218"/>
      <c r="K894" s="1218"/>
      <c r="L894" s="1218"/>
      <c r="M894" s="1218"/>
      <c r="N894" s="1218"/>
      <c r="O894" s="1218"/>
      <c r="P894" s="1218"/>
      <c r="Q894" s="1218"/>
      <c r="R894" s="1218"/>
      <c r="S894" s="1218"/>
      <c r="T894" s="1218"/>
      <c r="U894" s="1218"/>
      <c r="V894" s="1218"/>
      <c r="W894" s="1218"/>
      <c r="X894" s="1218"/>
      <c r="Y894" s="1218"/>
    </row>
    <row r="895" spans="2:25" ht="15.75" hidden="1" customHeight="1">
      <c r="B895" s="1218"/>
      <c r="C895" s="1218"/>
      <c r="D895" s="1218"/>
      <c r="E895" s="1218"/>
      <c r="F895" s="1218"/>
      <c r="G895" s="1218"/>
      <c r="H895" s="1218"/>
      <c r="I895" s="1218"/>
      <c r="J895" s="1218"/>
      <c r="K895" s="1218"/>
      <c r="L895" s="1218"/>
      <c r="M895" s="1218"/>
      <c r="N895" s="1218"/>
      <c r="O895" s="1218"/>
      <c r="P895" s="1218"/>
      <c r="Q895" s="1218"/>
      <c r="R895" s="1218"/>
      <c r="S895" s="1218"/>
      <c r="T895" s="1218"/>
      <c r="U895" s="1218"/>
      <c r="V895" s="1218"/>
      <c r="W895" s="1218"/>
      <c r="X895" s="1218"/>
      <c r="Y895" s="1218"/>
    </row>
    <row r="896" spans="2:25" ht="15.75" hidden="1" customHeight="1">
      <c r="B896" s="1218"/>
      <c r="C896" s="1218"/>
      <c r="D896" s="1218"/>
      <c r="E896" s="1218"/>
      <c r="F896" s="1218"/>
      <c r="G896" s="1218"/>
      <c r="H896" s="1218"/>
      <c r="I896" s="1218"/>
      <c r="J896" s="1218"/>
      <c r="K896" s="1218"/>
      <c r="L896" s="1218"/>
      <c r="M896" s="1218"/>
      <c r="N896" s="1218"/>
      <c r="O896" s="1218"/>
      <c r="P896" s="1218"/>
      <c r="Q896" s="1218"/>
      <c r="R896" s="1218"/>
      <c r="S896" s="1218"/>
      <c r="T896" s="1218"/>
      <c r="U896" s="1218"/>
      <c r="V896" s="1218"/>
      <c r="W896" s="1218"/>
      <c r="X896" s="1218"/>
      <c r="Y896" s="1218"/>
    </row>
    <row r="897" spans="2:25" ht="15.75" hidden="1" customHeight="1">
      <c r="B897" s="1218"/>
      <c r="C897" s="1218"/>
      <c r="D897" s="1218"/>
      <c r="E897" s="1218"/>
      <c r="F897" s="1218"/>
      <c r="G897" s="1218"/>
      <c r="H897" s="1218"/>
      <c r="I897" s="1218"/>
      <c r="J897" s="1218"/>
      <c r="K897" s="1218"/>
      <c r="L897" s="1218"/>
      <c r="M897" s="1218"/>
      <c r="N897" s="1218"/>
      <c r="O897" s="1218"/>
      <c r="P897" s="1218"/>
      <c r="Q897" s="1218"/>
      <c r="R897" s="1218"/>
      <c r="S897" s="1218"/>
      <c r="T897" s="1218"/>
      <c r="U897" s="1218"/>
      <c r="V897" s="1218"/>
      <c r="W897" s="1218"/>
      <c r="X897" s="1218"/>
      <c r="Y897" s="1218"/>
    </row>
    <row r="898" spans="2:25" ht="15.75" hidden="1" customHeight="1">
      <c r="B898" s="1218"/>
      <c r="C898" s="1218"/>
      <c r="D898" s="1218"/>
      <c r="E898" s="1218"/>
      <c r="F898" s="1218"/>
      <c r="G898" s="1218"/>
      <c r="H898" s="1218"/>
      <c r="I898" s="1218"/>
      <c r="J898" s="1218"/>
      <c r="K898" s="1218"/>
      <c r="L898" s="1218"/>
      <c r="M898" s="1218"/>
      <c r="N898" s="1218"/>
      <c r="O898" s="1218"/>
      <c r="P898" s="1218"/>
      <c r="Q898" s="1218"/>
      <c r="R898" s="1218"/>
      <c r="S898" s="1218"/>
      <c r="T898" s="1218"/>
      <c r="U898" s="1218"/>
      <c r="V898" s="1218"/>
      <c r="W898" s="1218"/>
      <c r="X898" s="1218"/>
      <c r="Y898" s="1218"/>
    </row>
    <row r="899" spans="2:25" ht="15.75" hidden="1" customHeight="1">
      <c r="B899" s="1218"/>
      <c r="C899" s="1218"/>
      <c r="D899" s="1218"/>
      <c r="E899" s="1218"/>
      <c r="F899" s="1218"/>
      <c r="G899" s="1218"/>
      <c r="H899" s="1218"/>
      <c r="I899" s="1218"/>
      <c r="J899" s="1218"/>
      <c r="K899" s="1218"/>
      <c r="L899" s="1218"/>
      <c r="M899" s="1218"/>
      <c r="N899" s="1218"/>
      <c r="O899" s="1218"/>
      <c r="P899" s="1218"/>
      <c r="Q899" s="1218"/>
      <c r="R899" s="1218"/>
      <c r="S899" s="1218"/>
      <c r="T899" s="1218"/>
      <c r="U899" s="1218"/>
      <c r="V899" s="1218"/>
      <c r="W899" s="1218"/>
      <c r="X899" s="1218"/>
      <c r="Y899" s="1218"/>
    </row>
    <row r="900" spans="2:25" ht="15.75" hidden="1" customHeight="1">
      <c r="B900" s="1218"/>
      <c r="C900" s="1218"/>
      <c r="D900" s="1218"/>
      <c r="E900" s="1218"/>
      <c r="F900" s="1218"/>
      <c r="G900" s="1218"/>
      <c r="H900" s="1218"/>
      <c r="I900" s="1218"/>
      <c r="J900" s="1218"/>
      <c r="K900" s="1218"/>
      <c r="L900" s="1218"/>
      <c r="M900" s="1218"/>
      <c r="N900" s="1218"/>
      <c r="O900" s="1218"/>
      <c r="P900" s="1218"/>
      <c r="Q900" s="1218"/>
      <c r="R900" s="1218"/>
      <c r="S900" s="1218"/>
      <c r="T900" s="1218"/>
      <c r="U900" s="1218"/>
      <c r="V900" s="1218"/>
      <c r="W900" s="1218"/>
      <c r="X900" s="1218"/>
      <c r="Y900" s="1218"/>
    </row>
    <row r="901" spans="2:25" ht="15.75" hidden="1" customHeight="1">
      <c r="B901" s="1218"/>
      <c r="C901" s="1218"/>
      <c r="D901" s="1218"/>
      <c r="E901" s="1218"/>
      <c r="F901" s="1218"/>
      <c r="G901" s="1218"/>
      <c r="H901" s="1218"/>
      <c r="I901" s="1218"/>
      <c r="J901" s="1218"/>
      <c r="K901" s="1218"/>
      <c r="L901" s="1218"/>
      <c r="M901" s="1218"/>
      <c r="N901" s="1218"/>
      <c r="O901" s="1218"/>
      <c r="P901" s="1218"/>
      <c r="Q901" s="1218"/>
      <c r="R901" s="1218"/>
      <c r="S901" s="1218"/>
      <c r="T901" s="1218"/>
      <c r="U901" s="1218"/>
      <c r="V901" s="1218"/>
      <c r="W901" s="1218"/>
      <c r="X901" s="1218"/>
      <c r="Y901" s="1218"/>
    </row>
    <row r="902" spans="2:25" ht="15.75" hidden="1" customHeight="1">
      <c r="B902" s="1218"/>
      <c r="C902" s="1218"/>
      <c r="D902" s="1218"/>
      <c r="E902" s="1218"/>
      <c r="F902" s="1218"/>
      <c r="G902" s="1218"/>
      <c r="H902" s="1218"/>
      <c r="I902" s="1218"/>
      <c r="J902" s="1218"/>
      <c r="K902" s="1218"/>
      <c r="L902" s="1218"/>
      <c r="M902" s="1218"/>
      <c r="N902" s="1218"/>
      <c r="O902" s="1218"/>
      <c r="P902" s="1218"/>
      <c r="Q902" s="1218"/>
      <c r="R902" s="1218"/>
      <c r="S902" s="1218"/>
      <c r="T902" s="1218"/>
      <c r="U902" s="1218"/>
      <c r="V902" s="1218"/>
      <c r="W902" s="1218"/>
      <c r="X902" s="1218"/>
      <c r="Y902" s="1218"/>
    </row>
    <row r="903" spans="2:25" ht="15.75" hidden="1" customHeight="1">
      <c r="B903" s="1218"/>
      <c r="C903" s="1218"/>
      <c r="D903" s="1218"/>
      <c r="E903" s="1218"/>
      <c r="F903" s="1218"/>
      <c r="G903" s="1218"/>
      <c r="H903" s="1218"/>
      <c r="I903" s="1218"/>
      <c r="J903" s="1218"/>
      <c r="K903" s="1218"/>
      <c r="L903" s="1218"/>
      <c r="M903" s="1218"/>
      <c r="N903" s="1218"/>
      <c r="O903" s="1218"/>
      <c r="P903" s="1218"/>
      <c r="Q903" s="1218"/>
      <c r="R903" s="1218"/>
      <c r="S903" s="1218"/>
      <c r="T903" s="1218"/>
      <c r="U903" s="1218"/>
      <c r="V903" s="1218"/>
      <c r="W903" s="1218"/>
      <c r="X903" s="1218"/>
      <c r="Y903" s="1218"/>
    </row>
    <row r="904" spans="2:25" ht="15.75" hidden="1" customHeight="1">
      <c r="B904" s="1218"/>
      <c r="C904" s="1218"/>
      <c r="D904" s="1218"/>
      <c r="E904" s="1218"/>
      <c r="F904" s="1218"/>
      <c r="G904" s="1218"/>
      <c r="H904" s="1218"/>
      <c r="I904" s="1218"/>
      <c r="J904" s="1218"/>
      <c r="K904" s="1218"/>
      <c r="L904" s="1218"/>
      <c r="M904" s="1218"/>
      <c r="N904" s="1218"/>
      <c r="O904" s="1218"/>
      <c r="P904" s="1218"/>
      <c r="Q904" s="1218"/>
      <c r="R904" s="1218"/>
      <c r="S904" s="1218"/>
      <c r="T904" s="1218"/>
      <c r="U904" s="1218"/>
      <c r="V904" s="1218"/>
      <c r="W904" s="1218"/>
      <c r="X904" s="1218"/>
      <c r="Y904" s="1218"/>
    </row>
    <row r="905" spans="2:25" ht="15.75" hidden="1" customHeight="1">
      <c r="B905" s="1218"/>
      <c r="C905" s="1218"/>
      <c r="D905" s="1218"/>
      <c r="E905" s="1218"/>
      <c r="F905" s="1218"/>
      <c r="G905" s="1218"/>
      <c r="H905" s="1218"/>
      <c r="I905" s="1218"/>
      <c r="J905" s="1218"/>
      <c r="K905" s="1218"/>
      <c r="L905" s="1218"/>
      <c r="M905" s="1218"/>
      <c r="N905" s="1218"/>
      <c r="O905" s="1218"/>
      <c r="P905" s="1218"/>
      <c r="Q905" s="1218"/>
      <c r="R905" s="1218"/>
      <c r="S905" s="1218"/>
      <c r="T905" s="1218"/>
      <c r="U905" s="1218"/>
      <c r="V905" s="1218"/>
      <c r="W905" s="1218"/>
      <c r="X905" s="1218"/>
      <c r="Y905" s="1218"/>
    </row>
    <row r="906" spans="2:25" ht="15.75" hidden="1" customHeight="1">
      <c r="B906" s="1218"/>
      <c r="C906" s="1218"/>
      <c r="D906" s="1218"/>
      <c r="E906" s="1218"/>
      <c r="F906" s="1218"/>
      <c r="G906" s="1218"/>
      <c r="H906" s="1218"/>
      <c r="I906" s="1218"/>
      <c r="J906" s="1218"/>
      <c r="K906" s="1218"/>
      <c r="L906" s="1218"/>
      <c r="M906" s="1218"/>
      <c r="N906" s="1218"/>
      <c r="O906" s="1218"/>
      <c r="P906" s="1218"/>
      <c r="Q906" s="1218"/>
      <c r="R906" s="1218"/>
      <c r="S906" s="1218"/>
      <c r="T906" s="1218"/>
      <c r="U906" s="1218"/>
      <c r="V906" s="1218"/>
      <c r="W906" s="1218"/>
      <c r="X906" s="1218"/>
      <c r="Y906" s="1218"/>
    </row>
    <row r="907" spans="2:25" ht="15.75" hidden="1" customHeight="1">
      <c r="B907" s="1218"/>
      <c r="C907" s="1218"/>
      <c r="D907" s="1218"/>
      <c r="E907" s="1218"/>
      <c r="F907" s="1218"/>
      <c r="G907" s="1218"/>
      <c r="H907" s="1218"/>
      <c r="I907" s="1218"/>
      <c r="J907" s="1218"/>
      <c r="K907" s="1218"/>
      <c r="L907" s="1218"/>
      <c r="M907" s="1218"/>
      <c r="N907" s="1218"/>
      <c r="O907" s="1218"/>
      <c r="P907" s="1218"/>
      <c r="Q907" s="1218"/>
      <c r="R907" s="1218"/>
      <c r="S907" s="1218"/>
      <c r="T907" s="1218"/>
      <c r="U907" s="1218"/>
      <c r="V907" s="1218"/>
      <c r="W907" s="1218"/>
      <c r="X907" s="1218"/>
      <c r="Y907" s="1218"/>
    </row>
    <row r="908" spans="2:25" ht="15.75" hidden="1" customHeight="1">
      <c r="B908" s="1218"/>
      <c r="C908" s="1218"/>
      <c r="D908" s="1218"/>
      <c r="E908" s="1218"/>
      <c r="F908" s="1218"/>
      <c r="G908" s="1218"/>
      <c r="H908" s="1218"/>
      <c r="I908" s="1218"/>
      <c r="J908" s="1218"/>
      <c r="K908" s="1218"/>
      <c r="L908" s="1218"/>
      <c r="M908" s="1218"/>
      <c r="N908" s="1218"/>
      <c r="O908" s="1218"/>
      <c r="P908" s="1218"/>
      <c r="Q908" s="1218"/>
      <c r="R908" s="1218"/>
      <c r="S908" s="1218"/>
      <c r="T908" s="1218"/>
      <c r="U908" s="1218"/>
      <c r="V908" s="1218"/>
      <c r="W908" s="1218"/>
      <c r="X908" s="1218"/>
      <c r="Y908" s="1218"/>
    </row>
    <row r="909" spans="2:25" ht="15.75" hidden="1" customHeight="1">
      <c r="B909" s="1218"/>
      <c r="C909" s="1218"/>
      <c r="D909" s="1218"/>
      <c r="E909" s="1218"/>
      <c r="F909" s="1218"/>
      <c r="G909" s="1218"/>
      <c r="H909" s="1218"/>
      <c r="I909" s="1218"/>
      <c r="J909" s="1218"/>
      <c r="K909" s="1218"/>
      <c r="L909" s="1218"/>
      <c r="M909" s="1218"/>
      <c r="N909" s="1218"/>
      <c r="O909" s="1218"/>
      <c r="P909" s="1218"/>
      <c r="Q909" s="1218"/>
      <c r="R909" s="1218"/>
      <c r="S909" s="1218"/>
      <c r="T909" s="1218"/>
      <c r="U909" s="1218"/>
      <c r="V909" s="1218"/>
      <c r="W909" s="1218"/>
      <c r="X909" s="1218"/>
      <c r="Y909" s="1218"/>
    </row>
    <row r="910" spans="2:25" ht="15.75" hidden="1" customHeight="1">
      <c r="B910" s="1218"/>
      <c r="C910" s="1218"/>
      <c r="D910" s="1218"/>
      <c r="E910" s="1218"/>
      <c r="F910" s="1218"/>
      <c r="G910" s="1218"/>
      <c r="H910" s="1218"/>
      <c r="I910" s="1218"/>
      <c r="J910" s="1218"/>
      <c r="K910" s="1218"/>
      <c r="L910" s="1218"/>
      <c r="M910" s="1218"/>
      <c r="N910" s="1218"/>
      <c r="O910" s="1218"/>
      <c r="P910" s="1218"/>
      <c r="Q910" s="1218"/>
      <c r="R910" s="1218"/>
      <c r="S910" s="1218"/>
      <c r="T910" s="1218"/>
      <c r="U910" s="1218"/>
      <c r="V910" s="1218"/>
      <c r="W910" s="1218"/>
      <c r="X910" s="1218"/>
      <c r="Y910" s="1218"/>
    </row>
    <row r="911" spans="2:25" ht="15.75" hidden="1" customHeight="1">
      <c r="B911" s="1218"/>
      <c r="C911" s="1218"/>
      <c r="D911" s="1218"/>
      <c r="E911" s="1218"/>
      <c r="F911" s="1218"/>
      <c r="G911" s="1218"/>
      <c r="H911" s="1218"/>
      <c r="I911" s="1218"/>
      <c r="J911" s="1218"/>
      <c r="K911" s="1218"/>
      <c r="L911" s="1218"/>
      <c r="M911" s="1218"/>
      <c r="N911" s="1218"/>
      <c r="O911" s="1218"/>
      <c r="P911" s="1218"/>
      <c r="Q911" s="1218"/>
      <c r="R911" s="1218"/>
      <c r="S911" s="1218"/>
      <c r="T911" s="1218"/>
      <c r="U911" s="1218"/>
      <c r="V911" s="1218"/>
      <c r="W911" s="1218"/>
      <c r="X911" s="1218"/>
      <c r="Y911" s="1218"/>
    </row>
    <row r="912" spans="2:25" ht="15.75" hidden="1" customHeight="1">
      <c r="B912" s="1218"/>
      <c r="C912" s="1218"/>
      <c r="D912" s="1218"/>
      <c r="E912" s="1218"/>
      <c r="F912" s="1218"/>
      <c r="G912" s="1218"/>
      <c r="H912" s="1218"/>
      <c r="I912" s="1218"/>
      <c r="J912" s="1218"/>
      <c r="K912" s="1218"/>
      <c r="L912" s="1218"/>
      <c r="M912" s="1218"/>
      <c r="N912" s="1218"/>
      <c r="O912" s="1218"/>
      <c r="P912" s="1218"/>
      <c r="Q912" s="1218"/>
      <c r="R912" s="1218"/>
      <c r="S912" s="1218"/>
      <c r="T912" s="1218"/>
      <c r="U912" s="1218"/>
      <c r="V912" s="1218"/>
      <c r="W912" s="1218"/>
      <c r="X912" s="1218"/>
      <c r="Y912" s="1218"/>
    </row>
    <row r="913" spans="2:25" ht="15.75" hidden="1" customHeight="1">
      <c r="B913" s="1218"/>
      <c r="C913" s="1218"/>
      <c r="D913" s="1218"/>
      <c r="E913" s="1218"/>
      <c r="F913" s="1218"/>
      <c r="G913" s="1218"/>
      <c r="H913" s="1218"/>
      <c r="I913" s="1218"/>
      <c r="J913" s="1218"/>
      <c r="K913" s="1218"/>
      <c r="L913" s="1218"/>
      <c r="M913" s="1218"/>
      <c r="N913" s="1218"/>
      <c r="O913" s="1218"/>
      <c r="P913" s="1218"/>
      <c r="Q913" s="1218"/>
      <c r="R913" s="1218"/>
      <c r="S913" s="1218"/>
      <c r="T913" s="1218"/>
      <c r="U913" s="1218"/>
      <c r="V913" s="1218"/>
      <c r="W913" s="1218"/>
      <c r="X913" s="1218"/>
      <c r="Y913" s="1218"/>
    </row>
    <row r="914" spans="2:25" ht="15.75" hidden="1" customHeight="1">
      <c r="B914" s="1218"/>
      <c r="C914" s="1218"/>
      <c r="D914" s="1218"/>
      <c r="E914" s="1218"/>
      <c r="F914" s="1218"/>
      <c r="G914" s="1218"/>
      <c r="H914" s="1218"/>
      <c r="I914" s="1218"/>
      <c r="J914" s="1218"/>
      <c r="K914" s="1218"/>
      <c r="L914" s="1218"/>
      <c r="M914" s="1218"/>
      <c r="N914" s="1218"/>
      <c r="O914" s="1218"/>
      <c r="P914" s="1218"/>
      <c r="Q914" s="1218"/>
      <c r="R914" s="1218"/>
      <c r="S914" s="1218"/>
      <c r="T914" s="1218"/>
      <c r="U914" s="1218"/>
      <c r="V914" s="1218"/>
      <c r="W914" s="1218"/>
      <c r="X914" s="1218"/>
      <c r="Y914" s="1218"/>
    </row>
    <row r="915" spans="2:25" ht="15.75" hidden="1" customHeight="1">
      <c r="B915" s="1218"/>
      <c r="C915" s="1218"/>
      <c r="D915" s="1218"/>
      <c r="E915" s="1218"/>
      <c r="F915" s="1218"/>
      <c r="G915" s="1218"/>
      <c r="H915" s="1218"/>
      <c r="I915" s="1218"/>
      <c r="J915" s="1218"/>
      <c r="K915" s="1218"/>
      <c r="L915" s="1218"/>
      <c r="M915" s="1218"/>
      <c r="N915" s="1218"/>
      <c r="O915" s="1218"/>
      <c r="P915" s="1218"/>
      <c r="Q915" s="1218"/>
      <c r="R915" s="1218"/>
      <c r="S915" s="1218"/>
      <c r="T915" s="1218"/>
      <c r="U915" s="1218"/>
      <c r="V915" s="1218"/>
      <c r="W915" s="1218"/>
      <c r="X915" s="1218"/>
      <c r="Y915" s="1218"/>
    </row>
    <row r="916" spans="2:25" ht="15.75" hidden="1" customHeight="1">
      <c r="B916" s="1218"/>
      <c r="C916" s="1218"/>
      <c r="D916" s="1218"/>
      <c r="E916" s="1218"/>
      <c r="F916" s="1218"/>
      <c r="G916" s="1218"/>
      <c r="H916" s="1218"/>
      <c r="I916" s="1218"/>
      <c r="J916" s="1218"/>
      <c r="K916" s="1218"/>
      <c r="L916" s="1218"/>
      <c r="M916" s="1218"/>
      <c r="N916" s="1218"/>
      <c r="O916" s="1218"/>
      <c r="P916" s="1218"/>
      <c r="Q916" s="1218"/>
      <c r="R916" s="1218"/>
      <c r="S916" s="1218"/>
      <c r="T916" s="1218"/>
      <c r="U916" s="1218"/>
      <c r="V916" s="1218"/>
      <c r="W916" s="1218"/>
      <c r="X916" s="1218"/>
      <c r="Y916" s="1218"/>
    </row>
    <row r="917" spans="2:25" ht="15.75" hidden="1" customHeight="1">
      <c r="B917" s="1218"/>
      <c r="C917" s="1218"/>
      <c r="D917" s="1218"/>
      <c r="E917" s="1218"/>
      <c r="F917" s="1218"/>
      <c r="G917" s="1218"/>
      <c r="H917" s="1218"/>
      <c r="I917" s="1218"/>
      <c r="J917" s="1218"/>
      <c r="K917" s="1218"/>
      <c r="L917" s="1218"/>
      <c r="M917" s="1218"/>
      <c r="N917" s="1218"/>
      <c r="O917" s="1218"/>
      <c r="P917" s="1218"/>
      <c r="Q917" s="1218"/>
      <c r="R917" s="1218"/>
      <c r="S917" s="1218"/>
      <c r="T917" s="1218"/>
      <c r="U917" s="1218"/>
      <c r="V917" s="1218"/>
      <c r="W917" s="1218"/>
      <c r="X917" s="1218"/>
      <c r="Y917" s="1218"/>
    </row>
    <row r="918" spans="2:25" ht="15.75" hidden="1" customHeight="1">
      <c r="B918" s="1218"/>
      <c r="C918" s="1218"/>
      <c r="D918" s="1218"/>
      <c r="E918" s="1218"/>
      <c r="F918" s="1218"/>
      <c r="G918" s="1218"/>
      <c r="H918" s="1218"/>
      <c r="I918" s="1218"/>
      <c r="J918" s="1218"/>
      <c r="K918" s="1218"/>
      <c r="L918" s="1218"/>
      <c r="M918" s="1218"/>
      <c r="N918" s="1218"/>
      <c r="O918" s="1218"/>
      <c r="P918" s="1218"/>
      <c r="Q918" s="1218"/>
      <c r="R918" s="1218"/>
      <c r="S918" s="1218"/>
      <c r="T918" s="1218"/>
      <c r="U918" s="1218"/>
      <c r="V918" s="1218"/>
      <c r="W918" s="1218"/>
      <c r="X918" s="1218"/>
      <c r="Y918" s="1218"/>
    </row>
    <row r="919" spans="2:25" ht="15.75" hidden="1" customHeight="1">
      <c r="B919" s="1218"/>
      <c r="C919" s="1218"/>
      <c r="D919" s="1218"/>
      <c r="E919" s="1218"/>
      <c r="F919" s="1218"/>
      <c r="G919" s="1218"/>
      <c r="H919" s="1218"/>
      <c r="I919" s="1218"/>
      <c r="J919" s="1218"/>
      <c r="K919" s="1218"/>
      <c r="L919" s="1218"/>
      <c r="M919" s="1218"/>
      <c r="N919" s="1218"/>
      <c r="O919" s="1218"/>
      <c r="P919" s="1218"/>
      <c r="Q919" s="1218"/>
      <c r="R919" s="1218"/>
      <c r="S919" s="1218"/>
      <c r="T919" s="1218"/>
      <c r="U919" s="1218"/>
      <c r="V919" s="1218"/>
      <c r="W919" s="1218"/>
      <c r="X919" s="1218"/>
      <c r="Y919" s="1218"/>
    </row>
    <row r="920" spans="2:25" ht="15.75" hidden="1" customHeight="1">
      <c r="B920" s="1218"/>
      <c r="C920" s="1218"/>
      <c r="D920" s="1218"/>
      <c r="E920" s="1218"/>
      <c r="F920" s="1218"/>
      <c r="G920" s="1218"/>
      <c r="H920" s="1218"/>
      <c r="I920" s="1218"/>
      <c r="J920" s="1218"/>
      <c r="K920" s="1218"/>
      <c r="L920" s="1218"/>
      <c r="M920" s="1218"/>
      <c r="N920" s="1218"/>
      <c r="O920" s="1218"/>
      <c r="P920" s="1218"/>
      <c r="Q920" s="1218"/>
      <c r="R920" s="1218"/>
      <c r="S920" s="1218"/>
      <c r="T920" s="1218"/>
      <c r="U920" s="1218"/>
      <c r="V920" s="1218"/>
      <c r="W920" s="1218"/>
      <c r="X920" s="1218"/>
      <c r="Y920" s="1218"/>
    </row>
    <row r="921" spans="2:25" ht="15.75" hidden="1" customHeight="1">
      <c r="B921" s="1218"/>
      <c r="C921" s="1218"/>
      <c r="D921" s="1218"/>
      <c r="E921" s="1218"/>
      <c r="F921" s="1218"/>
      <c r="G921" s="1218"/>
      <c r="H921" s="1218"/>
      <c r="I921" s="1218"/>
      <c r="J921" s="1218"/>
      <c r="K921" s="1218"/>
      <c r="L921" s="1218"/>
      <c r="M921" s="1218"/>
      <c r="N921" s="1218"/>
      <c r="O921" s="1218"/>
      <c r="P921" s="1218"/>
      <c r="Q921" s="1218"/>
      <c r="R921" s="1218"/>
      <c r="S921" s="1218"/>
      <c r="T921" s="1218"/>
      <c r="U921" s="1218"/>
      <c r="V921" s="1218"/>
      <c r="W921" s="1218"/>
      <c r="X921" s="1218"/>
      <c r="Y921" s="1218"/>
    </row>
    <row r="922" spans="2:25" ht="15.75" hidden="1" customHeight="1">
      <c r="B922" s="1218"/>
      <c r="C922" s="1218"/>
      <c r="D922" s="1218"/>
      <c r="E922" s="1218"/>
      <c r="F922" s="1218"/>
      <c r="G922" s="1218"/>
      <c r="H922" s="1218"/>
      <c r="I922" s="1218"/>
      <c r="J922" s="1218"/>
      <c r="K922" s="1218"/>
      <c r="L922" s="1218"/>
      <c r="M922" s="1218"/>
      <c r="N922" s="1218"/>
      <c r="O922" s="1218"/>
      <c r="P922" s="1218"/>
      <c r="Q922" s="1218"/>
      <c r="R922" s="1218"/>
      <c r="S922" s="1218"/>
      <c r="T922" s="1218"/>
      <c r="U922" s="1218"/>
      <c r="V922" s="1218"/>
      <c r="W922" s="1218"/>
      <c r="X922" s="1218"/>
      <c r="Y922" s="1218"/>
    </row>
    <row r="923" spans="2:25" ht="15.75" hidden="1" customHeight="1">
      <c r="B923" s="1218"/>
      <c r="C923" s="1218"/>
      <c r="D923" s="1218"/>
      <c r="E923" s="1218"/>
      <c r="F923" s="1218"/>
      <c r="G923" s="1218"/>
      <c r="H923" s="1218"/>
      <c r="I923" s="1218"/>
      <c r="J923" s="1218"/>
      <c r="K923" s="1218"/>
      <c r="L923" s="1218"/>
      <c r="M923" s="1218"/>
      <c r="N923" s="1218"/>
      <c r="O923" s="1218"/>
      <c r="P923" s="1218"/>
      <c r="Q923" s="1218"/>
      <c r="R923" s="1218"/>
      <c r="S923" s="1218"/>
      <c r="T923" s="1218"/>
      <c r="U923" s="1218"/>
      <c r="V923" s="1218"/>
      <c r="W923" s="1218"/>
      <c r="X923" s="1218"/>
      <c r="Y923" s="1218"/>
    </row>
    <row r="924" spans="2:25" ht="15.75" hidden="1" customHeight="1">
      <c r="B924" s="1218"/>
      <c r="C924" s="1218"/>
      <c r="D924" s="1218"/>
      <c r="E924" s="1218"/>
      <c r="F924" s="1218"/>
      <c r="G924" s="1218"/>
      <c r="H924" s="1218"/>
      <c r="I924" s="1218"/>
      <c r="J924" s="1218"/>
      <c r="K924" s="1218"/>
      <c r="L924" s="1218"/>
      <c r="M924" s="1218"/>
      <c r="N924" s="1218"/>
      <c r="O924" s="1218"/>
      <c r="P924" s="1218"/>
      <c r="Q924" s="1218"/>
      <c r="R924" s="1218"/>
      <c r="S924" s="1218"/>
      <c r="T924" s="1218"/>
      <c r="U924" s="1218"/>
      <c r="V924" s="1218"/>
      <c r="W924" s="1218"/>
      <c r="X924" s="1218"/>
      <c r="Y924" s="1218"/>
    </row>
    <row r="925" spans="2:25" ht="15.75" hidden="1" customHeight="1">
      <c r="B925" s="1218"/>
      <c r="C925" s="1218"/>
      <c r="D925" s="1218"/>
      <c r="E925" s="1218"/>
      <c r="F925" s="1218"/>
      <c r="G925" s="1218"/>
      <c r="H925" s="1218"/>
      <c r="I925" s="1218"/>
      <c r="J925" s="1218"/>
      <c r="K925" s="1218"/>
      <c r="L925" s="1218"/>
      <c r="M925" s="1218"/>
      <c r="N925" s="1218"/>
      <c r="O925" s="1218"/>
      <c r="P925" s="1218"/>
      <c r="Q925" s="1218"/>
      <c r="R925" s="1218"/>
      <c r="S925" s="1218"/>
      <c r="T925" s="1218"/>
      <c r="U925" s="1218"/>
      <c r="V925" s="1218"/>
      <c r="W925" s="1218"/>
      <c r="X925" s="1218"/>
      <c r="Y925" s="1218"/>
    </row>
    <row r="926" spans="2:25" ht="15.75" hidden="1" customHeight="1">
      <c r="B926" s="1218"/>
      <c r="C926" s="1218"/>
      <c r="D926" s="1218"/>
      <c r="E926" s="1218"/>
      <c r="F926" s="1218"/>
      <c r="G926" s="1218"/>
      <c r="H926" s="1218"/>
      <c r="I926" s="1218"/>
      <c r="J926" s="1218"/>
      <c r="K926" s="1218"/>
      <c r="L926" s="1218"/>
      <c r="M926" s="1218"/>
      <c r="N926" s="1218"/>
      <c r="O926" s="1218"/>
      <c r="P926" s="1218"/>
      <c r="Q926" s="1218"/>
      <c r="R926" s="1218"/>
      <c r="S926" s="1218"/>
      <c r="T926" s="1218"/>
      <c r="U926" s="1218"/>
      <c r="V926" s="1218"/>
      <c r="W926" s="1218"/>
      <c r="X926" s="1218"/>
      <c r="Y926" s="1218"/>
    </row>
    <row r="927" spans="2:25" ht="15.75" hidden="1" customHeight="1">
      <c r="B927" s="1218"/>
      <c r="C927" s="1218"/>
      <c r="D927" s="1218"/>
      <c r="E927" s="1218"/>
      <c r="F927" s="1218"/>
      <c r="G927" s="1218"/>
      <c r="H927" s="1218"/>
      <c r="I927" s="1218"/>
      <c r="J927" s="1218"/>
      <c r="K927" s="1218"/>
      <c r="L927" s="1218"/>
      <c r="M927" s="1218"/>
      <c r="N927" s="1218"/>
      <c r="O927" s="1218"/>
      <c r="P927" s="1218"/>
      <c r="Q927" s="1218"/>
      <c r="R927" s="1218"/>
      <c r="S927" s="1218"/>
      <c r="T927" s="1218"/>
      <c r="U927" s="1218"/>
      <c r="V927" s="1218"/>
      <c r="W927" s="1218"/>
      <c r="X927" s="1218"/>
      <c r="Y927" s="1218"/>
    </row>
    <row r="928" spans="2:25" ht="15.75" hidden="1" customHeight="1">
      <c r="B928" s="1218"/>
      <c r="C928" s="1218"/>
      <c r="D928" s="1218"/>
      <c r="E928" s="1218"/>
      <c r="F928" s="1218"/>
      <c r="G928" s="1218"/>
      <c r="H928" s="1218"/>
      <c r="I928" s="1218"/>
      <c r="J928" s="1218"/>
      <c r="K928" s="1218"/>
      <c r="L928" s="1218"/>
      <c r="M928" s="1218"/>
      <c r="N928" s="1218"/>
      <c r="O928" s="1218"/>
      <c r="P928" s="1218"/>
      <c r="Q928" s="1218"/>
      <c r="R928" s="1218"/>
      <c r="S928" s="1218"/>
      <c r="T928" s="1218"/>
      <c r="U928" s="1218"/>
      <c r="V928" s="1218"/>
      <c r="W928" s="1218"/>
      <c r="X928" s="1218"/>
      <c r="Y928" s="1218"/>
    </row>
    <row r="929" spans="2:25" ht="15.75" hidden="1" customHeight="1">
      <c r="B929" s="1218"/>
      <c r="C929" s="1218"/>
      <c r="D929" s="1218"/>
      <c r="E929" s="1218"/>
      <c r="F929" s="1218"/>
      <c r="G929" s="1218"/>
      <c r="H929" s="1218"/>
      <c r="I929" s="1218"/>
      <c r="J929" s="1218"/>
      <c r="K929" s="1218"/>
      <c r="L929" s="1218"/>
      <c r="M929" s="1218"/>
      <c r="N929" s="1218"/>
      <c r="O929" s="1218"/>
      <c r="P929" s="1218"/>
      <c r="Q929" s="1218"/>
      <c r="R929" s="1218"/>
      <c r="S929" s="1218"/>
      <c r="T929" s="1218"/>
      <c r="U929" s="1218"/>
      <c r="V929" s="1218"/>
      <c r="W929" s="1218"/>
      <c r="X929" s="1218"/>
      <c r="Y929" s="1218"/>
    </row>
    <row r="930" spans="2:25" ht="15.75" hidden="1" customHeight="1">
      <c r="B930" s="1218"/>
      <c r="C930" s="1218"/>
      <c r="D930" s="1218"/>
      <c r="E930" s="1218"/>
      <c r="F930" s="1218"/>
      <c r="G930" s="1218"/>
      <c r="H930" s="1218"/>
      <c r="I930" s="1218"/>
      <c r="J930" s="1218"/>
      <c r="K930" s="1218"/>
      <c r="L930" s="1218"/>
      <c r="M930" s="1218"/>
      <c r="N930" s="1218"/>
      <c r="O930" s="1218"/>
      <c r="P930" s="1218"/>
      <c r="Q930" s="1218"/>
      <c r="R930" s="1218"/>
      <c r="S930" s="1218"/>
      <c r="T930" s="1218"/>
      <c r="U930" s="1218"/>
      <c r="V930" s="1218"/>
      <c r="W930" s="1218"/>
      <c r="X930" s="1218"/>
      <c r="Y930" s="1218"/>
    </row>
    <row r="931" spans="2:25" ht="15.75" hidden="1" customHeight="1">
      <c r="B931" s="1218"/>
      <c r="C931" s="1218"/>
      <c r="D931" s="1218"/>
      <c r="E931" s="1218"/>
      <c r="F931" s="1218"/>
      <c r="G931" s="1218"/>
      <c r="H931" s="1218"/>
      <c r="I931" s="1218"/>
      <c r="J931" s="1218"/>
      <c r="K931" s="1218"/>
      <c r="L931" s="1218"/>
      <c r="M931" s="1218"/>
      <c r="N931" s="1218"/>
      <c r="O931" s="1218"/>
      <c r="P931" s="1218"/>
      <c r="Q931" s="1218"/>
      <c r="R931" s="1218"/>
      <c r="S931" s="1218"/>
      <c r="T931" s="1218"/>
      <c r="U931" s="1218"/>
      <c r="V931" s="1218"/>
      <c r="W931" s="1218"/>
      <c r="X931" s="1218"/>
      <c r="Y931" s="1218"/>
    </row>
    <row r="932" spans="2:25" ht="15.75" hidden="1" customHeight="1">
      <c r="B932" s="1218"/>
      <c r="C932" s="1218"/>
      <c r="D932" s="1218"/>
      <c r="E932" s="1218"/>
      <c r="F932" s="1218"/>
      <c r="G932" s="1218"/>
      <c r="H932" s="1218"/>
      <c r="I932" s="1218"/>
      <c r="J932" s="1218"/>
      <c r="K932" s="1218"/>
      <c r="L932" s="1218"/>
      <c r="M932" s="1218"/>
      <c r="N932" s="1218"/>
      <c r="O932" s="1218"/>
      <c r="P932" s="1218"/>
      <c r="Q932" s="1218"/>
      <c r="R932" s="1218"/>
      <c r="S932" s="1218"/>
      <c r="T932" s="1218"/>
      <c r="U932" s="1218"/>
      <c r="V932" s="1218"/>
      <c r="W932" s="1218"/>
      <c r="X932" s="1218"/>
      <c r="Y932" s="1218"/>
    </row>
    <row r="933" spans="2:25" ht="15.75" hidden="1" customHeight="1">
      <c r="B933" s="1218"/>
      <c r="C933" s="1218"/>
      <c r="D933" s="1218"/>
      <c r="E933" s="1218"/>
      <c r="F933" s="1218"/>
      <c r="G933" s="1218"/>
      <c r="H933" s="1218"/>
      <c r="I933" s="1218"/>
      <c r="J933" s="1218"/>
      <c r="K933" s="1218"/>
      <c r="L933" s="1218"/>
      <c r="M933" s="1218"/>
      <c r="N933" s="1218"/>
      <c r="O933" s="1218"/>
      <c r="P933" s="1218"/>
      <c r="Q933" s="1218"/>
      <c r="R933" s="1218"/>
      <c r="S933" s="1218"/>
      <c r="T933" s="1218"/>
      <c r="U933" s="1218"/>
      <c r="V933" s="1218"/>
      <c r="W933" s="1218"/>
      <c r="X933" s="1218"/>
      <c r="Y933" s="1218"/>
    </row>
    <row r="934" spans="2:25" ht="15.75" hidden="1" customHeight="1">
      <c r="B934" s="1218"/>
      <c r="C934" s="1218"/>
      <c r="D934" s="1218"/>
      <c r="E934" s="1218"/>
      <c r="F934" s="1218"/>
      <c r="G934" s="1218"/>
      <c r="H934" s="1218"/>
      <c r="I934" s="1218"/>
      <c r="J934" s="1218"/>
      <c r="K934" s="1218"/>
      <c r="L934" s="1218"/>
      <c r="M934" s="1218"/>
      <c r="N934" s="1218"/>
      <c r="O934" s="1218"/>
      <c r="P934" s="1218"/>
      <c r="Q934" s="1218"/>
      <c r="R934" s="1218"/>
      <c r="S934" s="1218"/>
      <c r="T934" s="1218"/>
      <c r="U934" s="1218"/>
      <c r="V934" s="1218"/>
      <c r="W934" s="1218"/>
      <c r="X934" s="1218"/>
      <c r="Y934" s="1218"/>
    </row>
    <row r="935" spans="2:25" ht="15.75" hidden="1" customHeight="1">
      <c r="B935" s="1218"/>
      <c r="C935" s="1218"/>
      <c r="D935" s="1218"/>
      <c r="E935" s="1218"/>
      <c r="F935" s="1218"/>
      <c r="G935" s="1218"/>
      <c r="H935" s="1218"/>
      <c r="I935" s="1218"/>
      <c r="J935" s="1218"/>
      <c r="K935" s="1218"/>
      <c r="L935" s="1218"/>
      <c r="M935" s="1218"/>
      <c r="N935" s="1218"/>
      <c r="O935" s="1218"/>
      <c r="P935" s="1218"/>
      <c r="Q935" s="1218"/>
      <c r="R935" s="1218"/>
      <c r="S935" s="1218"/>
      <c r="T935" s="1218"/>
      <c r="U935" s="1218"/>
      <c r="V935" s="1218"/>
      <c r="W935" s="1218"/>
      <c r="X935" s="1218"/>
      <c r="Y935" s="1218"/>
    </row>
    <row r="936" spans="2:25" ht="15.75" hidden="1" customHeight="1">
      <c r="B936" s="1218"/>
      <c r="C936" s="1218"/>
      <c r="D936" s="1218"/>
      <c r="E936" s="1218"/>
      <c r="F936" s="1218"/>
      <c r="G936" s="1218"/>
      <c r="H936" s="1218"/>
      <c r="I936" s="1218"/>
      <c r="J936" s="1218"/>
      <c r="K936" s="1218"/>
      <c r="L936" s="1218"/>
      <c r="M936" s="1218"/>
      <c r="N936" s="1218"/>
      <c r="O936" s="1218"/>
      <c r="P936" s="1218"/>
      <c r="Q936" s="1218"/>
      <c r="R936" s="1218"/>
      <c r="S936" s="1218"/>
      <c r="T936" s="1218"/>
      <c r="U936" s="1218"/>
      <c r="V936" s="1218"/>
      <c r="W936" s="1218"/>
      <c r="X936" s="1218"/>
      <c r="Y936" s="1218"/>
    </row>
    <row r="937" spans="2:25" ht="15.75" hidden="1" customHeight="1">
      <c r="B937" s="1218"/>
      <c r="C937" s="1218"/>
      <c r="D937" s="1218"/>
      <c r="E937" s="1218"/>
      <c r="F937" s="1218"/>
      <c r="G937" s="1218"/>
      <c r="H937" s="1218"/>
      <c r="I937" s="1218"/>
      <c r="J937" s="1218"/>
      <c r="K937" s="1218"/>
      <c r="L937" s="1218"/>
      <c r="M937" s="1218"/>
      <c r="N937" s="1218"/>
      <c r="O937" s="1218"/>
      <c r="P937" s="1218"/>
      <c r="Q937" s="1218"/>
      <c r="R937" s="1218"/>
      <c r="S937" s="1218"/>
      <c r="T937" s="1218"/>
      <c r="U937" s="1218"/>
      <c r="V937" s="1218"/>
      <c r="W937" s="1218"/>
      <c r="X937" s="1218"/>
      <c r="Y937" s="1218"/>
    </row>
    <row r="938" spans="2:25" ht="15.75" hidden="1" customHeight="1">
      <c r="B938" s="1218"/>
      <c r="C938" s="1218"/>
      <c r="D938" s="1218"/>
      <c r="E938" s="1218"/>
      <c r="F938" s="1218"/>
      <c r="G938" s="1218"/>
      <c r="H938" s="1218"/>
      <c r="I938" s="1218"/>
      <c r="J938" s="1218"/>
      <c r="K938" s="1218"/>
      <c r="L938" s="1218"/>
      <c r="M938" s="1218"/>
      <c r="N938" s="1218"/>
      <c r="O938" s="1218"/>
      <c r="P938" s="1218"/>
      <c r="Q938" s="1218"/>
      <c r="R938" s="1218"/>
      <c r="S938" s="1218"/>
      <c r="T938" s="1218"/>
      <c r="U938" s="1218"/>
      <c r="V938" s="1218"/>
      <c r="W938" s="1218"/>
      <c r="X938" s="1218"/>
      <c r="Y938" s="1218"/>
    </row>
    <row r="939" spans="2:25" ht="15.75" hidden="1" customHeight="1">
      <c r="B939" s="1218"/>
      <c r="C939" s="1218"/>
      <c r="D939" s="1218"/>
      <c r="E939" s="1218"/>
      <c r="F939" s="1218"/>
      <c r="G939" s="1218"/>
      <c r="H939" s="1218"/>
      <c r="I939" s="1218"/>
      <c r="J939" s="1218"/>
      <c r="K939" s="1218"/>
      <c r="L939" s="1218"/>
      <c r="M939" s="1218"/>
      <c r="N939" s="1218"/>
      <c r="O939" s="1218"/>
      <c r="P939" s="1218"/>
      <c r="Q939" s="1218"/>
      <c r="R939" s="1218"/>
      <c r="S939" s="1218"/>
      <c r="T939" s="1218"/>
      <c r="U939" s="1218"/>
      <c r="V939" s="1218"/>
      <c r="W939" s="1218"/>
      <c r="X939" s="1218"/>
      <c r="Y939" s="1218"/>
    </row>
    <row r="940" spans="2:25" ht="15.75" hidden="1" customHeight="1">
      <c r="B940" s="1218"/>
      <c r="C940" s="1218"/>
      <c r="D940" s="1218"/>
      <c r="E940" s="1218"/>
      <c r="F940" s="1218"/>
      <c r="G940" s="1218"/>
      <c r="H940" s="1218"/>
      <c r="I940" s="1218"/>
      <c r="J940" s="1218"/>
      <c r="K940" s="1218"/>
      <c r="L940" s="1218"/>
      <c r="M940" s="1218"/>
      <c r="N940" s="1218"/>
      <c r="O940" s="1218"/>
      <c r="P940" s="1218"/>
      <c r="Q940" s="1218"/>
      <c r="R940" s="1218"/>
      <c r="S940" s="1218"/>
      <c r="T940" s="1218"/>
      <c r="U940" s="1218"/>
      <c r="V940" s="1218"/>
      <c r="W940" s="1218"/>
      <c r="X940" s="1218"/>
      <c r="Y940" s="1218"/>
    </row>
    <row r="941" spans="2:25" ht="15.75" hidden="1" customHeight="1">
      <c r="B941" s="1218"/>
      <c r="C941" s="1218"/>
      <c r="D941" s="1218"/>
      <c r="E941" s="1218"/>
      <c r="F941" s="1218"/>
      <c r="G941" s="1218"/>
      <c r="H941" s="1218"/>
      <c r="I941" s="1218"/>
      <c r="J941" s="1218"/>
      <c r="K941" s="1218"/>
      <c r="L941" s="1218"/>
      <c r="M941" s="1218"/>
      <c r="N941" s="1218"/>
      <c r="O941" s="1218"/>
      <c r="P941" s="1218"/>
      <c r="Q941" s="1218"/>
      <c r="R941" s="1218"/>
      <c r="S941" s="1218"/>
      <c r="T941" s="1218"/>
      <c r="U941" s="1218"/>
      <c r="V941" s="1218"/>
      <c r="W941" s="1218"/>
      <c r="X941" s="1218"/>
      <c r="Y941" s="1218"/>
    </row>
    <row r="942" spans="2:25" ht="15.75" hidden="1" customHeight="1">
      <c r="B942" s="1218"/>
      <c r="C942" s="1218"/>
      <c r="D942" s="1218"/>
      <c r="E942" s="1218"/>
      <c r="F942" s="1218"/>
      <c r="G942" s="1218"/>
      <c r="H942" s="1218"/>
      <c r="I942" s="1218"/>
      <c r="J942" s="1218"/>
      <c r="K942" s="1218"/>
      <c r="L942" s="1218"/>
      <c r="M942" s="1218"/>
      <c r="N942" s="1218"/>
      <c r="O942" s="1218"/>
      <c r="P942" s="1218"/>
      <c r="Q942" s="1218"/>
      <c r="R942" s="1218"/>
      <c r="S942" s="1218"/>
      <c r="T942" s="1218"/>
      <c r="U942" s="1218"/>
      <c r="V942" s="1218"/>
      <c r="W942" s="1218"/>
      <c r="X942" s="1218"/>
      <c r="Y942" s="1218"/>
    </row>
    <row r="943" spans="2:25" ht="15.75" hidden="1" customHeight="1">
      <c r="B943" s="1218"/>
      <c r="C943" s="1218"/>
      <c r="D943" s="1218"/>
      <c r="E943" s="1218"/>
      <c r="F943" s="1218"/>
      <c r="G943" s="1218"/>
      <c r="H943" s="1218"/>
      <c r="I943" s="1218"/>
      <c r="J943" s="1218"/>
      <c r="K943" s="1218"/>
      <c r="L943" s="1218"/>
      <c r="M943" s="1218"/>
      <c r="N943" s="1218"/>
      <c r="O943" s="1218"/>
      <c r="P943" s="1218"/>
      <c r="Q943" s="1218"/>
      <c r="R943" s="1218"/>
      <c r="S943" s="1218"/>
      <c r="T943" s="1218"/>
      <c r="U943" s="1218"/>
      <c r="V943" s="1218"/>
      <c r="W943" s="1218"/>
      <c r="X943" s="1218"/>
      <c r="Y943" s="1218"/>
    </row>
    <row r="944" spans="2:25" ht="15.75" hidden="1" customHeight="1">
      <c r="B944" s="1218"/>
      <c r="C944" s="1218"/>
      <c r="D944" s="1218"/>
      <c r="E944" s="1218"/>
      <c r="F944" s="1218"/>
      <c r="G944" s="1218"/>
      <c r="H944" s="1218"/>
      <c r="I944" s="1218"/>
      <c r="J944" s="1218"/>
      <c r="K944" s="1218"/>
      <c r="L944" s="1218"/>
      <c r="M944" s="1218"/>
      <c r="N944" s="1218"/>
      <c r="O944" s="1218"/>
      <c r="P944" s="1218"/>
      <c r="Q944" s="1218"/>
      <c r="R944" s="1218"/>
      <c r="S944" s="1218"/>
      <c r="T944" s="1218"/>
      <c r="U944" s="1218"/>
      <c r="V944" s="1218"/>
      <c r="W944" s="1218"/>
      <c r="X944" s="1218"/>
      <c r="Y944" s="1218"/>
    </row>
    <row r="945" spans="2:25" ht="15.75" hidden="1" customHeight="1">
      <c r="B945" s="1218"/>
      <c r="C945" s="1218"/>
      <c r="D945" s="1218"/>
      <c r="E945" s="1218"/>
      <c r="F945" s="1218"/>
      <c r="G945" s="1218"/>
      <c r="H945" s="1218"/>
      <c r="I945" s="1218"/>
      <c r="J945" s="1218"/>
      <c r="K945" s="1218"/>
      <c r="L945" s="1218"/>
      <c r="M945" s="1218"/>
      <c r="N945" s="1218"/>
      <c r="O945" s="1218"/>
      <c r="P945" s="1218"/>
      <c r="Q945" s="1218"/>
      <c r="R945" s="1218"/>
      <c r="S945" s="1218"/>
      <c r="T945" s="1218"/>
      <c r="U945" s="1218"/>
      <c r="V945" s="1218"/>
      <c r="W945" s="1218"/>
      <c r="X945" s="1218"/>
      <c r="Y945" s="1218"/>
    </row>
    <row r="946" spans="2:25" ht="15.75" hidden="1" customHeight="1">
      <c r="B946" s="1218"/>
      <c r="C946" s="1218"/>
      <c r="D946" s="1218"/>
      <c r="E946" s="1218"/>
      <c r="F946" s="1218"/>
      <c r="G946" s="1218"/>
      <c r="H946" s="1218"/>
      <c r="I946" s="1218"/>
      <c r="J946" s="1218"/>
      <c r="K946" s="1218"/>
      <c r="L946" s="1218"/>
      <c r="M946" s="1218"/>
      <c r="N946" s="1218"/>
      <c r="O946" s="1218"/>
      <c r="P946" s="1218"/>
      <c r="Q946" s="1218"/>
      <c r="R946" s="1218"/>
      <c r="S946" s="1218"/>
      <c r="T946" s="1218"/>
      <c r="U946" s="1218"/>
      <c r="V946" s="1218"/>
      <c r="W946" s="1218"/>
      <c r="X946" s="1218"/>
      <c r="Y946" s="1218"/>
    </row>
    <row r="947" spans="2:25" ht="15.75" hidden="1" customHeight="1">
      <c r="B947" s="1218"/>
      <c r="C947" s="1218"/>
      <c r="D947" s="1218"/>
      <c r="E947" s="1218"/>
      <c r="F947" s="1218"/>
      <c r="G947" s="1218"/>
      <c r="H947" s="1218"/>
      <c r="I947" s="1218"/>
      <c r="J947" s="1218"/>
      <c r="K947" s="1218"/>
      <c r="L947" s="1218"/>
      <c r="M947" s="1218"/>
      <c r="N947" s="1218"/>
      <c r="O947" s="1218"/>
      <c r="P947" s="1218"/>
      <c r="Q947" s="1218"/>
      <c r="R947" s="1218"/>
      <c r="S947" s="1218"/>
      <c r="T947" s="1218"/>
      <c r="U947" s="1218"/>
      <c r="V947" s="1218"/>
      <c r="W947" s="1218"/>
      <c r="X947" s="1218"/>
      <c r="Y947" s="1218"/>
    </row>
    <row r="948" spans="2:25" ht="15.75" hidden="1" customHeight="1">
      <c r="B948" s="1218"/>
      <c r="C948" s="1218"/>
      <c r="D948" s="1218"/>
      <c r="E948" s="1218"/>
      <c r="F948" s="1218"/>
      <c r="G948" s="1218"/>
      <c r="H948" s="1218"/>
      <c r="I948" s="1218"/>
      <c r="J948" s="1218"/>
      <c r="K948" s="1218"/>
      <c r="L948" s="1218"/>
      <c r="M948" s="1218"/>
      <c r="N948" s="1218"/>
      <c r="O948" s="1218"/>
      <c r="P948" s="1218"/>
      <c r="Q948" s="1218"/>
      <c r="R948" s="1218"/>
      <c r="S948" s="1218"/>
      <c r="T948" s="1218"/>
      <c r="U948" s="1218"/>
      <c r="V948" s="1218"/>
      <c r="W948" s="1218"/>
      <c r="X948" s="1218"/>
      <c r="Y948" s="1218"/>
    </row>
    <row r="949" spans="2:25" ht="15.75" hidden="1" customHeight="1">
      <c r="B949" s="1218"/>
      <c r="C949" s="1218"/>
      <c r="D949" s="1218"/>
      <c r="E949" s="1218"/>
      <c r="F949" s="1218"/>
      <c r="G949" s="1218"/>
      <c r="H949" s="1218"/>
      <c r="I949" s="1218"/>
      <c r="J949" s="1218"/>
      <c r="K949" s="1218"/>
      <c r="L949" s="1218"/>
      <c r="M949" s="1218"/>
      <c r="N949" s="1218"/>
      <c r="O949" s="1218"/>
      <c r="P949" s="1218"/>
      <c r="Q949" s="1218"/>
      <c r="R949" s="1218"/>
      <c r="S949" s="1218"/>
      <c r="T949" s="1218"/>
      <c r="U949" s="1218"/>
      <c r="V949" s="1218"/>
      <c r="W949" s="1218"/>
      <c r="X949" s="1218"/>
      <c r="Y949" s="1218"/>
    </row>
    <row r="950" spans="2:25" ht="15.75" hidden="1" customHeight="1">
      <c r="B950" s="1218"/>
      <c r="C950" s="1218"/>
      <c r="D950" s="1218"/>
      <c r="E950" s="1218"/>
      <c r="F950" s="1218"/>
      <c r="G950" s="1218"/>
      <c r="H950" s="1218"/>
      <c r="I950" s="1218"/>
      <c r="J950" s="1218"/>
      <c r="K950" s="1218"/>
      <c r="L950" s="1218"/>
      <c r="M950" s="1218"/>
      <c r="N950" s="1218"/>
      <c r="O950" s="1218"/>
      <c r="P950" s="1218"/>
      <c r="Q950" s="1218"/>
      <c r="R950" s="1218"/>
      <c r="S950" s="1218"/>
      <c r="T950" s="1218"/>
      <c r="U950" s="1218"/>
      <c r="V950" s="1218"/>
      <c r="W950" s="1218"/>
      <c r="X950" s="1218"/>
      <c r="Y950" s="1218"/>
    </row>
    <row r="951" spans="2:25" ht="15.75" hidden="1" customHeight="1">
      <c r="B951" s="1218"/>
      <c r="C951" s="1218"/>
      <c r="D951" s="1218"/>
      <c r="E951" s="1218"/>
      <c r="F951" s="1218"/>
      <c r="G951" s="1218"/>
      <c r="H951" s="1218"/>
      <c r="I951" s="1218"/>
      <c r="J951" s="1218"/>
      <c r="K951" s="1218"/>
      <c r="L951" s="1218"/>
      <c r="M951" s="1218"/>
      <c r="N951" s="1218"/>
      <c r="O951" s="1218"/>
      <c r="P951" s="1218"/>
      <c r="Q951" s="1218"/>
      <c r="R951" s="1218"/>
      <c r="S951" s="1218"/>
      <c r="T951" s="1218"/>
      <c r="U951" s="1218"/>
      <c r="V951" s="1218"/>
      <c r="W951" s="1218"/>
      <c r="X951" s="1218"/>
      <c r="Y951" s="1218"/>
    </row>
    <row r="952" spans="2:25" ht="15.75" hidden="1" customHeight="1">
      <c r="B952" s="1218"/>
      <c r="C952" s="1218"/>
      <c r="D952" s="1218"/>
      <c r="E952" s="1218"/>
      <c r="F952" s="1218"/>
      <c r="G952" s="1218"/>
      <c r="H952" s="1218"/>
      <c r="I952" s="1218"/>
      <c r="J952" s="1218"/>
      <c r="K952" s="1218"/>
      <c r="L952" s="1218"/>
      <c r="M952" s="1218"/>
      <c r="N952" s="1218"/>
      <c r="O952" s="1218"/>
      <c r="P952" s="1218"/>
      <c r="Q952" s="1218"/>
      <c r="R952" s="1218"/>
      <c r="S952" s="1218"/>
      <c r="T952" s="1218"/>
      <c r="U952" s="1218"/>
      <c r="V952" s="1218"/>
      <c r="W952" s="1218"/>
      <c r="X952" s="1218"/>
      <c r="Y952" s="1218"/>
    </row>
    <row r="953" spans="2:25" ht="15.75" hidden="1" customHeight="1">
      <c r="B953" s="1218"/>
      <c r="C953" s="1218"/>
      <c r="D953" s="1218"/>
      <c r="E953" s="1218"/>
      <c r="F953" s="1218"/>
      <c r="G953" s="1218"/>
      <c r="H953" s="1218"/>
      <c r="I953" s="1218"/>
      <c r="J953" s="1218"/>
      <c r="K953" s="1218"/>
      <c r="L953" s="1218"/>
      <c r="M953" s="1218"/>
      <c r="N953" s="1218"/>
      <c r="O953" s="1218"/>
      <c r="P953" s="1218"/>
      <c r="Q953" s="1218"/>
      <c r="R953" s="1218"/>
      <c r="S953" s="1218"/>
      <c r="T953" s="1218"/>
      <c r="U953" s="1218"/>
      <c r="V953" s="1218"/>
      <c r="W953" s="1218"/>
      <c r="X953" s="1218"/>
      <c r="Y953" s="1218"/>
    </row>
    <row r="954" spans="2:25" ht="15.75" hidden="1" customHeight="1">
      <c r="B954" s="1218"/>
      <c r="C954" s="1218"/>
      <c r="D954" s="1218"/>
      <c r="E954" s="1218"/>
      <c r="F954" s="1218"/>
      <c r="G954" s="1218"/>
      <c r="H954" s="1218"/>
      <c r="I954" s="1218"/>
      <c r="J954" s="1218"/>
      <c r="K954" s="1218"/>
      <c r="L954" s="1218"/>
      <c r="M954" s="1218"/>
      <c r="N954" s="1218"/>
      <c r="O954" s="1218"/>
      <c r="P954" s="1218"/>
      <c r="Q954" s="1218"/>
      <c r="R954" s="1218"/>
      <c r="S954" s="1218"/>
      <c r="T954" s="1218"/>
      <c r="U954" s="1218"/>
      <c r="V954" s="1218"/>
      <c r="W954" s="1218"/>
      <c r="X954" s="1218"/>
      <c r="Y954" s="1218"/>
    </row>
    <row r="955" spans="2:25" ht="15.75" hidden="1" customHeight="1">
      <c r="B955" s="1218"/>
      <c r="C955" s="1218"/>
      <c r="D955" s="1218"/>
      <c r="E955" s="1218"/>
      <c r="F955" s="1218"/>
      <c r="G955" s="1218"/>
      <c r="H955" s="1218"/>
      <c r="I955" s="1218"/>
      <c r="J955" s="1218"/>
      <c r="K955" s="1218"/>
      <c r="L955" s="1218"/>
      <c r="M955" s="1218"/>
      <c r="N955" s="1218"/>
      <c r="O955" s="1218"/>
      <c r="P955" s="1218"/>
      <c r="Q955" s="1218"/>
      <c r="R955" s="1218"/>
      <c r="S955" s="1218"/>
      <c r="T955" s="1218"/>
      <c r="U955" s="1218"/>
      <c r="V955" s="1218"/>
      <c r="W955" s="1218"/>
      <c r="X955" s="1218"/>
      <c r="Y955" s="1218"/>
    </row>
    <row r="956" spans="2:25" ht="15.75" hidden="1" customHeight="1">
      <c r="B956" s="1218"/>
      <c r="C956" s="1218"/>
      <c r="D956" s="1218"/>
      <c r="E956" s="1218"/>
      <c r="F956" s="1218"/>
      <c r="G956" s="1218"/>
      <c r="H956" s="1218"/>
      <c r="I956" s="1218"/>
      <c r="J956" s="1218"/>
      <c r="K956" s="1218"/>
      <c r="L956" s="1218"/>
      <c r="M956" s="1218"/>
      <c r="N956" s="1218"/>
      <c r="O956" s="1218"/>
      <c r="P956" s="1218"/>
      <c r="Q956" s="1218"/>
      <c r="R956" s="1218"/>
      <c r="S956" s="1218"/>
      <c r="T956" s="1218"/>
      <c r="U956" s="1218"/>
      <c r="V956" s="1218"/>
      <c r="W956" s="1218"/>
      <c r="X956" s="1218"/>
      <c r="Y956" s="1218"/>
    </row>
    <row r="957" spans="2:25" ht="15.75" hidden="1" customHeight="1">
      <c r="B957" s="1218"/>
      <c r="C957" s="1218"/>
      <c r="D957" s="1218"/>
      <c r="E957" s="1218"/>
      <c r="F957" s="1218"/>
      <c r="G957" s="1218"/>
      <c r="H957" s="1218"/>
      <c r="I957" s="1218"/>
      <c r="J957" s="1218"/>
      <c r="K957" s="1218"/>
      <c r="L957" s="1218"/>
      <c r="M957" s="1218"/>
      <c r="N957" s="1218"/>
      <c r="O957" s="1218"/>
      <c r="P957" s="1218"/>
      <c r="Q957" s="1218"/>
      <c r="R957" s="1218"/>
      <c r="S957" s="1218"/>
      <c r="T957" s="1218"/>
      <c r="U957" s="1218"/>
      <c r="V957" s="1218"/>
      <c r="W957" s="1218"/>
      <c r="X957" s="1218"/>
      <c r="Y957" s="1218"/>
    </row>
    <row r="958" spans="2:25" ht="15.75" hidden="1" customHeight="1">
      <c r="B958" s="1218"/>
      <c r="C958" s="1218"/>
      <c r="D958" s="1218"/>
      <c r="E958" s="1218"/>
      <c r="F958" s="1218"/>
      <c r="G958" s="1218"/>
      <c r="H958" s="1218"/>
      <c r="I958" s="1218"/>
      <c r="J958" s="1218"/>
      <c r="K958" s="1218"/>
      <c r="L958" s="1218"/>
      <c r="M958" s="1218"/>
      <c r="N958" s="1218"/>
      <c r="O958" s="1218"/>
      <c r="P958" s="1218"/>
      <c r="Q958" s="1218"/>
      <c r="R958" s="1218"/>
      <c r="S958" s="1218"/>
      <c r="T958" s="1218"/>
      <c r="U958" s="1218"/>
      <c r="V958" s="1218"/>
      <c r="W958" s="1218"/>
      <c r="X958" s="1218"/>
      <c r="Y958" s="1218"/>
    </row>
    <row r="959" spans="2:25" ht="15.75" hidden="1" customHeight="1">
      <c r="B959" s="1218"/>
      <c r="C959" s="1218"/>
      <c r="D959" s="1218"/>
      <c r="E959" s="1218"/>
      <c r="F959" s="1218"/>
      <c r="G959" s="1218"/>
      <c r="H959" s="1218"/>
      <c r="I959" s="1218"/>
      <c r="J959" s="1218"/>
      <c r="K959" s="1218"/>
      <c r="L959" s="1218"/>
      <c r="M959" s="1218"/>
      <c r="N959" s="1218"/>
      <c r="O959" s="1218"/>
      <c r="P959" s="1218"/>
      <c r="Q959" s="1218"/>
      <c r="R959" s="1218"/>
      <c r="S959" s="1218"/>
      <c r="T959" s="1218"/>
      <c r="U959" s="1218"/>
      <c r="V959" s="1218"/>
      <c r="W959" s="1218"/>
      <c r="X959" s="1218"/>
      <c r="Y959" s="1218"/>
    </row>
    <row r="960" spans="2:25" ht="15.75" hidden="1" customHeight="1">
      <c r="B960" s="1218"/>
      <c r="C960" s="1218"/>
      <c r="D960" s="1218"/>
      <c r="E960" s="1218"/>
      <c r="F960" s="1218"/>
      <c r="G960" s="1218"/>
      <c r="H960" s="1218"/>
      <c r="I960" s="1218"/>
      <c r="J960" s="1218"/>
      <c r="K960" s="1218"/>
      <c r="L960" s="1218"/>
      <c r="M960" s="1218"/>
      <c r="N960" s="1218"/>
      <c r="O960" s="1218"/>
      <c r="P960" s="1218"/>
      <c r="Q960" s="1218"/>
      <c r="R960" s="1218"/>
      <c r="S960" s="1218"/>
      <c r="T960" s="1218"/>
      <c r="U960" s="1218"/>
      <c r="V960" s="1218"/>
      <c r="W960" s="1218"/>
      <c r="X960" s="1218"/>
      <c r="Y960" s="1218"/>
    </row>
    <row r="961" spans="2:25" ht="15.75" hidden="1" customHeight="1">
      <c r="B961" s="1218"/>
      <c r="C961" s="1218"/>
      <c r="D961" s="1218"/>
      <c r="E961" s="1218"/>
      <c r="F961" s="1218"/>
      <c r="G961" s="1218"/>
      <c r="H961" s="1218"/>
      <c r="I961" s="1218"/>
      <c r="J961" s="1218"/>
      <c r="K961" s="1218"/>
      <c r="L961" s="1218"/>
      <c r="M961" s="1218"/>
      <c r="N961" s="1218"/>
      <c r="O961" s="1218"/>
      <c r="P961" s="1218"/>
      <c r="Q961" s="1218"/>
      <c r="R961" s="1218"/>
      <c r="S961" s="1218"/>
      <c r="T961" s="1218"/>
      <c r="U961" s="1218"/>
      <c r="V961" s="1218"/>
      <c r="W961" s="1218"/>
      <c r="X961" s="1218"/>
      <c r="Y961" s="1218"/>
    </row>
    <row r="962" spans="2:25" ht="15.75" hidden="1" customHeight="1">
      <c r="B962" s="1218"/>
      <c r="C962" s="1218"/>
      <c r="D962" s="1218"/>
      <c r="E962" s="1218"/>
      <c r="F962" s="1218"/>
      <c r="G962" s="1218"/>
      <c r="H962" s="1218"/>
      <c r="I962" s="1218"/>
      <c r="J962" s="1218"/>
      <c r="K962" s="1218"/>
      <c r="L962" s="1218"/>
      <c r="M962" s="1218"/>
      <c r="N962" s="1218"/>
      <c r="O962" s="1218"/>
      <c r="P962" s="1218"/>
      <c r="Q962" s="1218"/>
      <c r="R962" s="1218"/>
      <c r="S962" s="1218"/>
      <c r="T962" s="1218"/>
      <c r="U962" s="1218"/>
      <c r="V962" s="1218"/>
      <c r="W962" s="1218"/>
      <c r="X962" s="1218"/>
      <c r="Y962" s="1218"/>
    </row>
    <row r="963" spans="2:25" ht="15.75" hidden="1" customHeight="1">
      <c r="B963" s="1218"/>
      <c r="C963" s="1218"/>
      <c r="D963" s="1218"/>
      <c r="E963" s="1218"/>
      <c r="F963" s="1218"/>
      <c r="G963" s="1218"/>
      <c r="H963" s="1218"/>
      <c r="I963" s="1218"/>
      <c r="J963" s="1218"/>
      <c r="K963" s="1218"/>
      <c r="L963" s="1218"/>
      <c r="M963" s="1218"/>
      <c r="N963" s="1218"/>
      <c r="O963" s="1218"/>
      <c r="P963" s="1218"/>
      <c r="Q963" s="1218"/>
      <c r="R963" s="1218"/>
      <c r="S963" s="1218"/>
      <c r="T963" s="1218"/>
      <c r="U963" s="1218"/>
      <c r="V963" s="1218"/>
      <c r="W963" s="1218"/>
      <c r="X963" s="1218"/>
      <c r="Y963" s="1218"/>
    </row>
    <row r="964" spans="2:25" ht="15.75" hidden="1" customHeight="1">
      <c r="B964" s="1218"/>
      <c r="C964" s="1218"/>
      <c r="D964" s="1218"/>
      <c r="E964" s="1218"/>
      <c r="F964" s="1218"/>
      <c r="G964" s="1218"/>
      <c r="H964" s="1218"/>
      <c r="I964" s="1218"/>
      <c r="J964" s="1218"/>
      <c r="K964" s="1218"/>
      <c r="L964" s="1218"/>
      <c r="M964" s="1218"/>
      <c r="N964" s="1218"/>
      <c r="O964" s="1218"/>
      <c r="P964" s="1218"/>
      <c r="Q964" s="1218"/>
      <c r="R964" s="1218"/>
      <c r="S964" s="1218"/>
      <c r="T964" s="1218"/>
      <c r="U964" s="1218"/>
      <c r="V964" s="1218"/>
      <c r="W964" s="1218"/>
      <c r="X964" s="1218"/>
      <c r="Y964" s="1218"/>
    </row>
    <row r="965" spans="2:25" ht="15.75" hidden="1" customHeight="1">
      <c r="B965" s="1218"/>
      <c r="C965" s="1218"/>
      <c r="D965" s="1218"/>
      <c r="E965" s="1218"/>
      <c r="F965" s="1218"/>
      <c r="G965" s="1218"/>
      <c r="H965" s="1218"/>
      <c r="I965" s="1218"/>
      <c r="J965" s="1218"/>
      <c r="K965" s="1218"/>
      <c r="L965" s="1218"/>
      <c r="M965" s="1218"/>
      <c r="N965" s="1218"/>
      <c r="O965" s="1218"/>
      <c r="P965" s="1218"/>
      <c r="Q965" s="1218"/>
      <c r="R965" s="1218"/>
      <c r="S965" s="1218"/>
      <c r="T965" s="1218"/>
      <c r="U965" s="1218"/>
      <c r="V965" s="1218"/>
      <c r="W965" s="1218"/>
      <c r="X965" s="1218"/>
      <c r="Y965" s="1218"/>
    </row>
    <row r="966" spans="2:25" ht="15.75" hidden="1" customHeight="1">
      <c r="B966" s="1218"/>
      <c r="C966" s="1218"/>
      <c r="D966" s="1218"/>
      <c r="E966" s="1218"/>
      <c r="F966" s="1218"/>
      <c r="G966" s="1218"/>
      <c r="H966" s="1218"/>
      <c r="I966" s="1218"/>
      <c r="J966" s="1218"/>
      <c r="K966" s="1218"/>
      <c r="L966" s="1218"/>
      <c r="M966" s="1218"/>
      <c r="N966" s="1218"/>
      <c r="O966" s="1218"/>
      <c r="P966" s="1218"/>
      <c r="Q966" s="1218"/>
      <c r="R966" s="1218"/>
      <c r="S966" s="1218"/>
      <c r="T966" s="1218"/>
      <c r="U966" s="1218"/>
      <c r="V966" s="1218"/>
      <c r="W966" s="1218"/>
      <c r="X966" s="1218"/>
      <c r="Y966" s="1218"/>
    </row>
    <row r="967" spans="2:25" ht="15.75" hidden="1" customHeight="1">
      <c r="B967" s="1218"/>
      <c r="C967" s="1218"/>
      <c r="D967" s="1218"/>
      <c r="E967" s="1218"/>
      <c r="F967" s="1218"/>
      <c r="G967" s="1218"/>
      <c r="H967" s="1218"/>
      <c r="I967" s="1218"/>
      <c r="J967" s="1218"/>
      <c r="K967" s="1218"/>
      <c r="L967" s="1218"/>
      <c r="M967" s="1218"/>
      <c r="N967" s="1218"/>
      <c r="O967" s="1218"/>
      <c r="P967" s="1218"/>
      <c r="Q967" s="1218"/>
      <c r="R967" s="1218"/>
      <c r="S967" s="1218"/>
      <c r="T967" s="1218"/>
      <c r="U967" s="1218"/>
      <c r="V967" s="1218"/>
      <c r="W967" s="1218"/>
      <c r="X967" s="1218"/>
      <c r="Y967" s="1218"/>
    </row>
    <row r="968" spans="2:25" ht="15.75" hidden="1" customHeight="1">
      <c r="B968" s="1218"/>
      <c r="C968" s="1218"/>
      <c r="D968" s="1218"/>
      <c r="E968" s="1218"/>
      <c r="F968" s="1218"/>
      <c r="G968" s="1218"/>
      <c r="H968" s="1218"/>
      <c r="I968" s="1218"/>
      <c r="J968" s="1218"/>
      <c r="K968" s="1218"/>
      <c r="L968" s="1218"/>
      <c r="M968" s="1218"/>
      <c r="N968" s="1218"/>
      <c r="O968" s="1218"/>
      <c r="P968" s="1218"/>
      <c r="Q968" s="1218"/>
      <c r="R968" s="1218"/>
      <c r="S968" s="1218"/>
      <c r="T968" s="1218"/>
      <c r="U968" s="1218"/>
      <c r="V968" s="1218"/>
      <c r="W968" s="1218"/>
      <c r="X968" s="1218"/>
      <c r="Y968" s="1218"/>
    </row>
    <row r="969" spans="2:25" ht="15.75" hidden="1" customHeight="1">
      <c r="B969" s="1218"/>
      <c r="C969" s="1218"/>
      <c r="D969" s="1218"/>
      <c r="E969" s="1218"/>
      <c r="F969" s="1218"/>
      <c r="G969" s="1218"/>
      <c r="H969" s="1218"/>
      <c r="I969" s="1218"/>
      <c r="J969" s="1218"/>
      <c r="K969" s="1218"/>
      <c r="L969" s="1218"/>
      <c r="M969" s="1218"/>
      <c r="N969" s="1218"/>
      <c r="O969" s="1218"/>
      <c r="P969" s="1218"/>
      <c r="Q969" s="1218"/>
      <c r="R969" s="1218"/>
      <c r="S969" s="1218"/>
      <c r="T969" s="1218"/>
      <c r="U969" s="1218"/>
      <c r="V969" s="1218"/>
      <c r="W969" s="1218"/>
      <c r="X969" s="1218"/>
      <c r="Y969" s="1218"/>
    </row>
    <row r="970" spans="2:25" ht="15.75" hidden="1" customHeight="1">
      <c r="B970" s="1218"/>
      <c r="C970" s="1218"/>
      <c r="D970" s="1218"/>
      <c r="E970" s="1218"/>
      <c r="F970" s="1218"/>
      <c r="G970" s="1218"/>
      <c r="H970" s="1218"/>
      <c r="I970" s="1218"/>
      <c r="J970" s="1218"/>
      <c r="K970" s="1218"/>
      <c r="L970" s="1218"/>
      <c r="M970" s="1218"/>
      <c r="N970" s="1218"/>
      <c r="O970" s="1218"/>
      <c r="P970" s="1218"/>
      <c r="Q970" s="1218"/>
      <c r="R970" s="1218"/>
      <c r="S970" s="1218"/>
      <c r="T970" s="1218"/>
      <c r="U970" s="1218"/>
      <c r="V970" s="1218"/>
      <c r="W970" s="1218"/>
      <c r="X970" s="1218"/>
      <c r="Y970" s="1218"/>
    </row>
    <row r="971" spans="2:25" ht="15.75" hidden="1" customHeight="1">
      <c r="B971" s="1218"/>
      <c r="C971" s="1218"/>
      <c r="D971" s="1218"/>
      <c r="E971" s="1218"/>
      <c r="F971" s="1218"/>
      <c r="G971" s="1218"/>
      <c r="H971" s="1218"/>
      <c r="I971" s="1218"/>
      <c r="J971" s="1218"/>
      <c r="K971" s="1218"/>
      <c r="L971" s="1218"/>
      <c r="M971" s="1218"/>
      <c r="N971" s="1218"/>
      <c r="O971" s="1218"/>
      <c r="P971" s="1218"/>
      <c r="Q971" s="1218"/>
      <c r="R971" s="1218"/>
      <c r="S971" s="1218"/>
      <c r="T971" s="1218"/>
      <c r="U971" s="1218"/>
      <c r="V971" s="1218"/>
      <c r="W971" s="1218"/>
      <c r="X971" s="1218"/>
      <c r="Y971" s="1218"/>
    </row>
    <row r="972" spans="2:25" ht="15.75" hidden="1" customHeight="1">
      <c r="B972" s="1218"/>
      <c r="C972" s="1218"/>
      <c r="D972" s="1218"/>
      <c r="E972" s="1218"/>
      <c r="F972" s="1218"/>
      <c r="G972" s="1218"/>
      <c r="H972" s="1218"/>
      <c r="I972" s="1218"/>
      <c r="J972" s="1218"/>
      <c r="K972" s="1218"/>
      <c r="L972" s="1218"/>
      <c r="M972" s="1218"/>
      <c r="N972" s="1218"/>
      <c r="O972" s="1218"/>
      <c r="P972" s="1218"/>
      <c r="Q972" s="1218"/>
      <c r="R972" s="1218"/>
      <c r="S972" s="1218"/>
      <c r="T972" s="1218"/>
      <c r="U972" s="1218"/>
      <c r="V972" s="1218"/>
      <c r="W972" s="1218"/>
      <c r="X972" s="1218"/>
      <c r="Y972" s="1218"/>
    </row>
    <row r="973" spans="2:25" ht="15.75" hidden="1" customHeight="1">
      <c r="B973" s="1218"/>
      <c r="C973" s="1218"/>
      <c r="D973" s="1218"/>
      <c r="E973" s="1218"/>
      <c r="F973" s="1218"/>
      <c r="G973" s="1218"/>
      <c r="H973" s="1218"/>
      <c r="I973" s="1218"/>
      <c r="J973" s="1218"/>
      <c r="K973" s="1218"/>
      <c r="L973" s="1218"/>
      <c r="M973" s="1218"/>
      <c r="N973" s="1218"/>
      <c r="O973" s="1218"/>
      <c r="P973" s="1218"/>
      <c r="Q973" s="1218"/>
      <c r="R973" s="1218"/>
      <c r="S973" s="1218"/>
      <c r="T973" s="1218"/>
      <c r="U973" s="1218"/>
      <c r="V973" s="1218"/>
      <c r="W973" s="1218"/>
      <c r="X973" s="1218"/>
      <c r="Y973" s="1218"/>
    </row>
    <row r="974" spans="2:25" ht="15.75" hidden="1" customHeight="1">
      <c r="B974" s="1218"/>
      <c r="C974" s="1218"/>
      <c r="D974" s="1218"/>
      <c r="E974" s="1218"/>
      <c r="F974" s="1218"/>
      <c r="G974" s="1218"/>
      <c r="H974" s="1218"/>
      <c r="I974" s="1218"/>
      <c r="J974" s="1218"/>
      <c r="K974" s="1218"/>
      <c r="L974" s="1218"/>
      <c r="M974" s="1218"/>
      <c r="N974" s="1218"/>
      <c r="O974" s="1218"/>
      <c r="P974" s="1218"/>
      <c r="Q974" s="1218"/>
      <c r="R974" s="1218"/>
      <c r="S974" s="1218"/>
      <c r="T974" s="1218"/>
      <c r="U974" s="1218"/>
      <c r="V974" s="1218"/>
      <c r="W974" s="1218"/>
      <c r="X974" s="1218"/>
      <c r="Y974" s="1218"/>
    </row>
    <row r="975" spans="2:25" ht="15.75" hidden="1" customHeight="1">
      <c r="B975" s="1218"/>
      <c r="C975" s="1218"/>
      <c r="D975" s="1218"/>
      <c r="E975" s="1218"/>
      <c r="F975" s="1218"/>
      <c r="G975" s="1218"/>
      <c r="H975" s="1218"/>
      <c r="I975" s="1218"/>
      <c r="J975" s="1218"/>
      <c r="K975" s="1218"/>
      <c r="L975" s="1218"/>
      <c r="M975" s="1218"/>
      <c r="N975" s="1218"/>
      <c r="O975" s="1218"/>
      <c r="P975" s="1218"/>
      <c r="Q975" s="1218"/>
      <c r="R975" s="1218"/>
      <c r="S975" s="1218"/>
      <c r="T975" s="1218"/>
      <c r="U975" s="1218"/>
      <c r="V975" s="1218"/>
      <c r="W975" s="1218"/>
      <c r="X975" s="1218"/>
      <c r="Y975" s="1218"/>
    </row>
    <row r="976" spans="2:25" ht="15.75" hidden="1" customHeight="1">
      <c r="B976" s="1218"/>
      <c r="C976" s="1218"/>
      <c r="D976" s="1218"/>
      <c r="E976" s="1218"/>
      <c r="F976" s="1218"/>
      <c r="G976" s="1218"/>
      <c r="H976" s="1218"/>
      <c r="I976" s="1218"/>
      <c r="J976" s="1218"/>
      <c r="K976" s="1218"/>
      <c r="L976" s="1218"/>
      <c r="M976" s="1218"/>
      <c r="N976" s="1218"/>
      <c r="O976" s="1218"/>
      <c r="P976" s="1218"/>
      <c r="Q976" s="1218"/>
      <c r="R976" s="1218"/>
      <c r="S976" s="1218"/>
      <c r="T976" s="1218"/>
      <c r="U976" s="1218"/>
      <c r="V976" s="1218"/>
      <c r="W976" s="1218"/>
      <c r="X976" s="1218"/>
      <c r="Y976" s="1218"/>
    </row>
    <row r="977" spans="2:25" ht="15.75" hidden="1" customHeight="1">
      <c r="B977" s="1218"/>
      <c r="C977" s="1218"/>
      <c r="D977" s="1218"/>
      <c r="E977" s="1218"/>
      <c r="F977" s="1218"/>
      <c r="G977" s="1218"/>
      <c r="H977" s="1218"/>
      <c r="I977" s="1218"/>
      <c r="J977" s="1218"/>
      <c r="K977" s="1218"/>
      <c r="L977" s="1218"/>
      <c r="M977" s="1218"/>
      <c r="N977" s="1218"/>
      <c r="O977" s="1218"/>
      <c r="P977" s="1218"/>
      <c r="Q977" s="1218"/>
      <c r="R977" s="1218"/>
      <c r="S977" s="1218"/>
      <c r="T977" s="1218"/>
      <c r="U977" s="1218"/>
      <c r="V977" s="1218"/>
      <c r="W977" s="1218"/>
      <c r="X977" s="1218"/>
      <c r="Y977" s="1218"/>
    </row>
    <row r="978" spans="2:25" ht="15.75" hidden="1" customHeight="1">
      <c r="B978" s="1218"/>
      <c r="C978" s="1218"/>
      <c r="D978" s="1218"/>
      <c r="E978" s="1218"/>
      <c r="F978" s="1218"/>
      <c r="G978" s="1218"/>
      <c r="H978" s="1218"/>
      <c r="I978" s="1218"/>
      <c r="J978" s="1218"/>
      <c r="K978" s="1218"/>
      <c r="L978" s="1218"/>
      <c r="M978" s="1218"/>
      <c r="N978" s="1218"/>
      <c r="O978" s="1218"/>
      <c r="P978" s="1218"/>
      <c r="Q978" s="1218"/>
      <c r="R978" s="1218"/>
      <c r="S978" s="1218"/>
      <c r="T978" s="1218"/>
      <c r="U978" s="1218"/>
      <c r="V978" s="1218"/>
      <c r="W978" s="1218"/>
      <c r="X978" s="1218"/>
      <c r="Y978" s="1218"/>
    </row>
    <row r="979" spans="2:25" ht="15.75" hidden="1" customHeight="1">
      <c r="B979" s="1218"/>
      <c r="C979" s="1218"/>
      <c r="D979" s="1218"/>
      <c r="E979" s="1218"/>
      <c r="F979" s="1218"/>
      <c r="G979" s="1218"/>
      <c r="H979" s="1218"/>
      <c r="I979" s="1218"/>
      <c r="J979" s="1218"/>
      <c r="K979" s="1218"/>
      <c r="L979" s="1218"/>
      <c r="M979" s="1218"/>
      <c r="N979" s="1218"/>
      <c r="O979" s="1218"/>
      <c r="P979" s="1218"/>
      <c r="Q979" s="1218"/>
      <c r="R979" s="1218"/>
      <c r="S979" s="1218"/>
      <c r="T979" s="1218"/>
      <c r="U979" s="1218"/>
      <c r="V979" s="1218"/>
      <c r="W979" s="1218"/>
      <c r="X979" s="1218"/>
      <c r="Y979" s="1218"/>
    </row>
    <row r="980" spans="2:25" ht="15.75" hidden="1" customHeight="1">
      <c r="B980" s="1218"/>
      <c r="C980" s="1218"/>
      <c r="D980" s="1218"/>
      <c r="E980" s="1218"/>
      <c r="F980" s="1218"/>
      <c r="G980" s="1218"/>
      <c r="H980" s="1218"/>
      <c r="I980" s="1218"/>
      <c r="J980" s="1218"/>
      <c r="K980" s="1218"/>
      <c r="L980" s="1218"/>
      <c r="M980" s="1218"/>
      <c r="N980" s="1218"/>
      <c r="O980" s="1218"/>
      <c r="P980" s="1218"/>
      <c r="Q980" s="1218"/>
      <c r="R980" s="1218"/>
      <c r="S980" s="1218"/>
      <c r="T980" s="1218"/>
      <c r="U980" s="1218"/>
      <c r="V980" s="1218"/>
      <c r="W980" s="1218"/>
      <c r="X980" s="1218"/>
      <c r="Y980" s="1218"/>
    </row>
    <row r="981" spans="2:25" ht="15.75" hidden="1" customHeight="1">
      <c r="B981" s="1218"/>
      <c r="C981" s="1218"/>
      <c r="D981" s="1218"/>
      <c r="E981" s="1218"/>
      <c r="F981" s="1218"/>
      <c r="G981" s="1218"/>
      <c r="H981" s="1218"/>
      <c r="I981" s="1218"/>
      <c r="J981" s="1218"/>
      <c r="K981" s="1218"/>
      <c r="L981" s="1218"/>
      <c r="M981" s="1218"/>
      <c r="N981" s="1218"/>
      <c r="O981" s="1218"/>
      <c r="P981" s="1218"/>
      <c r="Q981" s="1218"/>
      <c r="R981" s="1218"/>
      <c r="S981" s="1218"/>
      <c r="T981" s="1218"/>
      <c r="U981" s="1218"/>
      <c r="V981" s="1218"/>
      <c r="W981" s="1218"/>
      <c r="X981" s="1218"/>
      <c r="Y981" s="1218"/>
    </row>
    <row r="982" spans="2:25" ht="15.75" hidden="1" customHeight="1">
      <c r="B982" s="1218"/>
      <c r="C982" s="1218"/>
      <c r="D982" s="1218"/>
      <c r="E982" s="1218"/>
      <c r="F982" s="1218"/>
      <c r="G982" s="1218"/>
      <c r="H982" s="1218"/>
      <c r="I982" s="1218"/>
      <c r="J982" s="1218"/>
      <c r="K982" s="1218"/>
      <c r="L982" s="1218"/>
      <c r="M982" s="1218"/>
      <c r="N982" s="1218"/>
      <c r="O982" s="1218"/>
      <c r="P982" s="1218"/>
      <c r="Q982" s="1218"/>
      <c r="R982" s="1218"/>
      <c r="S982" s="1218"/>
      <c r="T982" s="1218"/>
      <c r="U982" s="1218"/>
      <c r="V982" s="1218"/>
      <c r="W982" s="1218"/>
      <c r="X982" s="1218"/>
      <c r="Y982" s="1218"/>
    </row>
    <row r="983" spans="2:25" ht="15.75" hidden="1" customHeight="1">
      <c r="B983" s="1218"/>
      <c r="C983" s="1218"/>
      <c r="D983" s="1218"/>
      <c r="E983" s="1218"/>
      <c r="F983" s="1218"/>
      <c r="G983" s="1218"/>
      <c r="H983" s="1218"/>
      <c r="I983" s="1218"/>
      <c r="J983" s="1218"/>
      <c r="K983" s="1218"/>
      <c r="L983" s="1218"/>
      <c r="M983" s="1218"/>
      <c r="N983" s="1218"/>
      <c r="O983" s="1218"/>
      <c r="P983" s="1218"/>
      <c r="Q983" s="1218"/>
      <c r="R983" s="1218"/>
      <c r="S983" s="1218"/>
      <c r="T983" s="1218"/>
      <c r="U983" s="1218"/>
      <c r="V983" s="1218"/>
      <c r="W983" s="1218"/>
      <c r="X983" s="1218"/>
      <c r="Y983" s="1218"/>
    </row>
    <row r="984" spans="2:25" ht="15.75" hidden="1" customHeight="1">
      <c r="B984" s="1218"/>
      <c r="C984" s="1218"/>
      <c r="D984" s="1218"/>
      <c r="E984" s="1218"/>
      <c r="F984" s="1218"/>
      <c r="G984" s="1218"/>
      <c r="H984" s="1218"/>
      <c r="I984" s="1218"/>
      <c r="J984" s="1218"/>
      <c r="K984" s="1218"/>
      <c r="L984" s="1218"/>
      <c r="M984" s="1218"/>
      <c r="N984" s="1218"/>
      <c r="O984" s="1218"/>
      <c r="P984" s="1218"/>
      <c r="Q984" s="1218"/>
      <c r="R984" s="1218"/>
      <c r="S984" s="1218"/>
      <c r="T984" s="1218"/>
      <c r="U984" s="1218"/>
      <c r="V984" s="1218"/>
      <c r="W984" s="1218"/>
      <c r="X984" s="1218"/>
      <c r="Y984" s="1218"/>
    </row>
    <row r="985" spans="2:25" ht="15.75" hidden="1" customHeight="1">
      <c r="B985" s="1218"/>
      <c r="C985" s="1218"/>
      <c r="D985" s="1218"/>
      <c r="E985" s="1218"/>
      <c r="F985" s="1218"/>
      <c r="G985" s="1218"/>
      <c r="H985" s="1218"/>
      <c r="I985" s="1218"/>
      <c r="J985" s="1218"/>
      <c r="K985" s="1218"/>
      <c r="L985" s="1218"/>
      <c r="M985" s="1218"/>
      <c r="N985" s="1218"/>
      <c r="O985" s="1218"/>
      <c r="P985" s="1218"/>
      <c r="Q985" s="1218"/>
      <c r="R985" s="1218"/>
      <c r="S985" s="1218"/>
      <c r="T985" s="1218"/>
      <c r="U985" s="1218"/>
      <c r="V985" s="1218"/>
      <c r="W985" s="1218"/>
      <c r="X985" s="1218"/>
      <c r="Y985" s="1218"/>
    </row>
    <row r="986" spans="2:25" ht="15.75" hidden="1" customHeight="1">
      <c r="B986" s="1218"/>
      <c r="C986" s="1218"/>
      <c r="D986" s="1218"/>
      <c r="E986" s="1218"/>
      <c r="F986" s="1218"/>
      <c r="G986" s="1218"/>
      <c r="H986" s="1218"/>
      <c r="I986" s="1218"/>
      <c r="J986" s="1218"/>
      <c r="K986" s="1218"/>
      <c r="L986" s="1218"/>
      <c r="M986" s="1218"/>
      <c r="N986" s="1218"/>
      <c r="O986" s="1218"/>
      <c r="P986" s="1218"/>
      <c r="Q986" s="1218"/>
      <c r="R986" s="1218"/>
      <c r="S986" s="1218"/>
      <c r="T986" s="1218"/>
      <c r="U986" s="1218"/>
      <c r="V986" s="1218"/>
      <c r="W986" s="1218"/>
      <c r="X986" s="1218"/>
      <c r="Y986" s="1218"/>
    </row>
    <row r="987" spans="2:25" ht="15.75" hidden="1" customHeight="1">
      <c r="B987" s="1218"/>
      <c r="C987" s="1218"/>
      <c r="D987" s="1218"/>
      <c r="E987" s="1218"/>
      <c r="F987" s="1218"/>
      <c r="G987" s="1218"/>
      <c r="H987" s="1218"/>
      <c r="I987" s="1218"/>
      <c r="J987" s="1218"/>
      <c r="K987" s="1218"/>
      <c r="L987" s="1218"/>
      <c r="M987" s="1218"/>
      <c r="N987" s="1218"/>
      <c r="O987" s="1218"/>
      <c r="P987" s="1218"/>
      <c r="Q987" s="1218"/>
      <c r="R987" s="1218"/>
      <c r="S987" s="1218"/>
      <c r="T987" s="1218"/>
      <c r="U987" s="1218"/>
      <c r="V987" s="1218"/>
      <c r="W987" s="1218"/>
      <c r="X987" s="1218"/>
      <c r="Y987" s="1218"/>
    </row>
    <row r="988" spans="2:25" ht="15.75" hidden="1" customHeight="1">
      <c r="B988" s="1218"/>
      <c r="C988" s="1218"/>
      <c r="D988" s="1218"/>
      <c r="E988" s="1218"/>
      <c r="F988" s="1218"/>
      <c r="G988" s="1218"/>
      <c r="H988" s="1218"/>
      <c r="I988" s="1218"/>
      <c r="J988" s="1218"/>
      <c r="K988" s="1218"/>
      <c r="L988" s="1218"/>
      <c r="M988" s="1218"/>
      <c r="N988" s="1218"/>
      <c r="O988" s="1218"/>
      <c r="P988" s="1218"/>
      <c r="Q988" s="1218"/>
      <c r="R988" s="1218"/>
      <c r="S988" s="1218"/>
      <c r="T988" s="1218"/>
      <c r="U988" s="1218"/>
      <c r="V988" s="1218"/>
      <c r="W988" s="1218"/>
      <c r="X988" s="1218"/>
      <c r="Y988" s="1218"/>
    </row>
    <row r="989" spans="2:25" ht="15.75" hidden="1" customHeight="1">
      <c r="B989" s="1218"/>
      <c r="C989" s="1218"/>
      <c r="D989" s="1218"/>
      <c r="E989" s="1218"/>
      <c r="F989" s="1218"/>
      <c r="G989" s="1218"/>
      <c r="H989" s="1218"/>
      <c r="I989" s="1218"/>
      <c r="J989" s="1218"/>
      <c r="K989" s="1218"/>
      <c r="L989" s="1218"/>
      <c r="M989" s="1218"/>
      <c r="N989" s="1218"/>
      <c r="O989" s="1218"/>
      <c r="P989" s="1218"/>
      <c r="Q989" s="1218"/>
      <c r="R989" s="1218"/>
      <c r="S989" s="1218"/>
      <c r="T989" s="1218"/>
      <c r="U989" s="1218"/>
      <c r="V989" s="1218"/>
      <c r="W989" s="1218"/>
      <c r="X989" s="1218"/>
      <c r="Y989" s="1218"/>
    </row>
    <row r="990" spans="2:25" ht="15.75" hidden="1" customHeight="1">
      <c r="B990" s="1218"/>
      <c r="C990" s="1218"/>
      <c r="D990" s="1218"/>
      <c r="E990" s="1218"/>
      <c r="F990" s="1218"/>
      <c r="G990" s="1218"/>
      <c r="H990" s="1218"/>
      <c r="I990" s="1218"/>
      <c r="J990" s="1218"/>
      <c r="K990" s="1218"/>
      <c r="L990" s="1218"/>
      <c r="M990" s="1218"/>
      <c r="N990" s="1218"/>
      <c r="O990" s="1218"/>
      <c r="P990" s="1218"/>
      <c r="Q990" s="1218"/>
      <c r="R990" s="1218"/>
      <c r="S990" s="1218"/>
      <c r="T990" s="1218"/>
      <c r="U990" s="1218"/>
      <c r="V990" s="1218"/>
      <c r="W990" s="1218"/>
      <c r="X990" s="1218"/>
      <c r="Y990" s="1218"/>
    </row>
    <row r="991" spans="2:25" ht="15.75" hidden="1" customHeight="1">
      <c r="B991" s="1218"/>
      <c r="C991" s="1218"/>
      <c r="D991" s="1218"/>
      <c r="E991" s="1218"/>
      <c r="F991" s="1218"/>
      <c r="G991" s="1218"/>
      <c r="H991" s="1218"/>
      <c r="I991" s="1218"/>
      <c r="J991" s="1218"/>
      <c r="K991" s="1218"/>
      <c r="L991" s="1218"/>
      <c r="M991" s="1218"/>
      <c r="N991" s="1218"/>
      <c r="O991" s="1218"/>
      <c r="P991" s="1218"/>
      <c r="Q991" s="1218"/>
      <c r="R991" s="1218"/>
      <c r="S991" s="1218"/>
      <c r="T991" s="1218"/>
      <c r="U991" s="1218"/>
      <c r="V991" s="1218"/>
      <c r="W991" s="1218"/>
      <c r="X991" s="1218"/>
      <c r="Y991" s="1218"/>
    </row>
    <row r="992" spans="2:25" ht="15.75" hidden="1" customHeight="1">
      <c r="B992" s="1218"/>
      <c r="C992" s="1218"/>
      <c r="D992" s="1218"/>
      <c r="E992" s="1218"/>
      <c r="F992" s="1218"/>
      <c r="G992" s="1218"/>
      <c r="H992" s="1218"/>
      <c r="I992" s="1218"/>
      <c r="J992" s="1218"/>
      <c r="K992" s="1218"/>
      <c r="L992" s="1218"/>
      <c r="M992" s="1218"/>
      <c r="N992" s="1218"/>
      <c r="O992" s="1218"/>
      <c r="P992" s="1218"/>
      <c r="Q992" s="1218"/>
      <c r="R992" s="1218"/>
      <c r="S992" s="1218"/>
      <c r="T992" s="1218"/>
      <c r="U992" s="1218"/>
      <c r="V992" s="1218"/>
      <c r="W992" s="1218"/>
      <c r="X992" s="1218"/>
      <c r="Y992" s="1218"/>
    </row>
    <row r="993" spans="2:25" ht="15.75" hidden="1" customHeight="1">
      <c r="B993" s="1218"/>
      <c r="C993" s="1218"/>
      <c r="D993" s="1218"/>
      <c r="E993" s="1218"/>
      <c r="F993" s="1218"/>
      <c r="G993" s="1218"/>
      <c r="H993" s="1218"/>
      <c r="I993" s="1218"/>
      <c r="J993" s="1218"/>
      <c r="K993" s="1218"/>
      <c r="L993" s="1218"/>
      <c r="M993" s="1218"/>
      <c r="N993" s="1218"/>
      <c r="O993" s="1218"/>
      <c r="P993" s="1218"/>
      <c r="Q993" s="1218"/>
      <c r="R993" s="1218"/>
      <c r="S993" s="1218"/>
      <c r="T993" s="1218"/>
      <c r="U993" s="1218"/>
      <c r="V993" s="1218"/>
      <c r="W993" s="1218"/>
      <c r="X993" s="1218"/>
      <c r="Y993" s="1218"/>
    </row>
    <row r="994" spans="2:25" ht="15.75" hidden="1" customHeight="1">
      <c r="B994" s="1218"/>
      <c r="C994" s="1218"/>
      <c r="D994" s="1218"/>
      <c r="E994" s="1218"/>
      <c r="F994" s="1218"/>
      <c r="G994" s="1218"/>
      <c r="H994" s="1218"/>
      <c r="I994" s="1218"/>
      <c r="J994" s="1218"/>
      <c r="K994" s="1218"/>
      <c r="L994" s="1218"/>
      <c r="M994" s="1218"/>
      <c r="N994" s="1218"/>
      <c r="O994" s="1218"/>
      <c r="P994" s="1218"/>
      <c r="Q994" s="1218"/>
      <c r="R994" s="1218"/>
      <c r="S994" s="1218"/>
      <c r="T994" s="1218"/>
      <c r="U994" s="1218"/>
      <c r="V994" s="1218"/>
      <c r="W994" s="1218"/>
      <c r="X994" s="1218"/>
      <c r="Y994" s="1218"/>
    </row>
    <row r="995" spans="2:25" ht="15.75" hidden="1" customHeight="1">
      <c r="B995" s="1218"/>
      <c r="C995" s="1218"/>
      <c r="D995" s="1218"/>
      <c r="E995" s="1218"/>
      <c r="F995" s="1218"/>
      <c r="G995" s="1218"/>
      <c r="H995" s="1218"/>
      <c r="I995" s="1218"/>
      <c r="J995" s="1218"/>
      <c r="K995" s="1218"/>
      <c r="L995" s="1218"/>
      <c r="M995" s="1218"/>
      <c r="N995" s="1218"/>
      <c r="O995" s="1218"/>
      <c r="P995" s="1218"/>
      <c r="Q995" s="1218"/>
      <c r="R995" s="1218"/>
      <c r="S995" s="1218"/>
      <c r="T995" s="1218"/>
      <c r="U995" s="1218"/>
      <c r="V995" s="1218"/>
      <c r="W995" s="1218"/>
      <c r="X995" s="1218"/>
      <c r="Y995" s="1218"/>
    </row>
    <row r="996" spans="2:25" ht="15.75" hidden="1" customHeight="1">
      <c r="B996" s="1218"/>
      <c r="C996" s="1218"/>
      <c r="D996" s="1218"/>
      <c r="E996" s="1218"/>
      <c r="F996" s="1218"/>
      <c r="G996" s="1218"/>
      <c r="H996" s="1218"/>
      <c r="I996" s="1218"/>
      <c r="J996" s="1218"/>
      <c r="K996" s="1218"/>
      <c r="L996" s="1218"/>
      <c r="M996" s="1218"/>
      <c r="N996" s="1218"/>
      <c r="O996" s="1218"/>
      <c r="P996" s="1218"/>
      <c r="Q996" s="1218"/>
      <c r="R996" s="1218"/>
      <c r="S996" s="1218"/>
      <c r="T996" s="1218"/>
      <c r="U996" s="1218"/>
      <c r="V996" s="1218"/>
      <c r="W996" s="1218"/>
      <c r="X996" s="1218"/>
      <c r="Y996" s="1218"/>
    </row>
    <row r="997" spans="2:25" ht="15.75" hidden="1" customHeight="1">
      <c r="B997" s="1218"/>
      <c r="C997" s="1218"/>
      <c r="D997" s="1218"/>
      <c r="E997" s="1218"/>
      <c r="F997" s="1218"/>
      <c r="G997" s="1218"/>
      <c r="H997" s="1218"/>
      <c r="I997" s="1218"/>
      <c r="J997" s="1218"/>
      <c r="K997" s="1218"/>
      <c r="L997" s="1218"/>
      <c r="M997" s="1218"/>
      <c r="N997" s="1218"/>
      <c r="O997" s="1218"/>
      <c r="P997" s="1218"/>
      <c r="Q997" s="1218"/>
      <c r="R997" s="1218"/>
      <c r="S997" s="1218"/>
      <c r="T997" s="1218"/>
      <c r="U997" s="1218"/>
      <c r="V997" s="1218"/>
      <c r="W997" s="1218"/>
      <c r="X997" s="1218"/>
      <c r="Y997" s="1218"/>
    </row>
    <row r="998" spans="2:25" ht="15.75" hidden="1" customHeight="1">
      <c r="B998" s="1218"/>
      <c r="C998" s="1218"/>
      <c r="D998" s="1218"/>
      <c r="E998" s="1218"/>
      <c r="F998" s="1218"/>
      <c r="G998" s="1218"/>
      <c r="H998" s="1218"/>
      <c r="I998" s="1218"/>
      <c r="J998" s="1218"/>
      <c r="K998" s="1218"/>
      <c r="L998" s="1218"/>
      <c r="M998" s="1218"/>
      <c r="N998" s="1218"/>
      <c r="O998" s="1218"/>
      <c r="P998" s="1218"/>
      <c r="Q998" s="1218"/>
      <c r="R998" s="1218"/>
      <c r="S998" s="1218"/>
      <c r="T998" s="1218"/>
      <c r="U998" s="1218"/>
      <c r="V998" s="1218"/>
      <c r="W998" s="1218"/>
      <c r="X998" s="1218"/>
      <c r="Y998" s="1218"/>
    </row>
    <row r="999" spans="2:25" ht="15.75" hidden="1" customHeight="1">
      <c r="B999" s="1218"/>
      <c r="C999" s="1218"/>
      <c r="D999" s="1218"/>
      <c r="E999" s="1218"/>
      <c r="F999" s="1218"/>
      <c r="G999" s="1218"/>
      <c r="H999" s="1218"/>
      <c r="I999" s="1218"/>
      <c r="J999" s="1218"/>
      <c r="K999" s="1218"/>
      <c r="L999" s="1218"/>
      <c r="M999" s="1218"/>
      <c r="N999" s="1218"/>
      <c r="O999" s="1218"/>
      <c r="P999" s="1218"/>
      <c r="Q999" s="1218"/>
      <c r="R999" s="1218"/>
      <c r="S999" s="1218"/>
      <c r="T999" s="1218"/>
      <c r="U999" s="1218"/>
      <c r="V999" s="1218"/>
      <c r="W999" s="1218"/>
      <c r="X999" s="1218"/>
      <c r="Y999" s="1218"/>
    </row>
    <row r="1000" spans="2:25" ht="15.75" hidden="1" customHeight="1">
      <c r="B1000" s="1218"/>
      <c r="C1000" s="1218"/>
      <c r="D1000" s="1218"/>
      <c r="E1000" s="1218"/>
      <c r="F1000" s="1218"/>
      <c r="G1000" s="1218"/>
      <c r="H1000" s="1218"/>
      <c r="I1000" s="1218"/>
      <c r="J1000" s="1218"/>
      <c r="K1000" s="1218"/>
      <c r="L1000" s="1218"/>
      <c r="M1000" s="1218"/>
      <c r="N1000" s="1218"/>
      <c r="O1000" s="1218"/>
      <c r="P1000" s="1218"/>
      <c r="Q1000" s="1218"/>
      <c r="R1000" s="1218"/>
      <c r="S1000" s="1218"/>
      <c r="T1000" s="1218"/>
      <c r="U1000" s="1218"/>
      <c r="V1000" s="1218"/>
      <c r="W1000" s="1218"/>
      <c r="X1000" s="1218"/>
      <c r="Y1000" s="1218"/>
    </row>
    <row r="1001" spans="2:25" ht="15.75" hidden="1" customHeight="1">
      <c r="B1001" s="1218"/>
      <c r="C1001" s="1218"/>
      <c r="D1001" s="1218"/>
      <c r="E1001" s="1218"/>
      <c r="F1001" s="1218"/>
      <c r="G1001" s="1218"/>
      <c r="H1001" s="1218"/>
      <c r="I1001" s="1218"/>
      <c r="J1001" s="1218"/>
      <c r="K1001" s="1218"/>
      <c r="L1001" s="1218"/>
      <c r="M1001" s="1218"/>
      <c r="N1001" s="1218"/>
      <c r="O1001" s="1218"/>
      <c r="P1001" s="1218"/>
      <c r="Q1001" s="1218"/>
      <c r="R1001" s="1218"/>
      <c r="S1001" s="1218"/>
      <c r="T1001" s="1218"/>
      <c r="U1001" s="1218"/>
      <c r="V1001" s="1218"/>
      <c r="W1001" s="1218"/>
      <c r="X1001" s="1218"/>
      <c r="Y1001" s="1218"/>
    </row>
    <row r="1002" spans="2:25" ht="15.75" hidden="1" customHeight="1">
      <c r="B1002" s="1218"/>
      <c r="C1002" s="1218"/>
      <c r="D1002" s="1218"/>
      <c r="E1002" s="1218"/>
      <c r="F1002" s="1218"/>
      <c r="G1002" s="1218"/>
      <c r="H1002" s="1218"/>
      <c r="I1002" s="1218"/>
      <c r="J1002" s="1218"/>
      <c r="K1002" s="1218"/>
      <c r="L1002" s="1218"/>
      <c r="M1002" s="1218"/>
      <c r="N1002" s="1218"/>
      <c r="O1002" s="1218"/>
      <c r="P1002" s="1218"/>
      <c r="Q1002" s="1218"/>
      <c r="R1002" s="1218"/>
      <c r="S1002" s="1218"/>
      <c r="T1002" s="1218"/>
      <c r="U1002" s="1218"/>
      <c r="V1002" s="1218"/>
      <c r="W1002" s="1218"/>
      <c r="X1002" s="1218"/>
      <c r="Y1002" s="1218"/>
    </row>
    <row r="1003" spans="2:25" ht="15.75" hidden="1" customHeight="1">
      <c r="B1003" s="1218"/>
      <c r="C1003" s="1218"/>
      <c r="D1003" s="1218"/>
      <c r="E1003" s="1218"/>
      <c r="F1003" s="1218"/>
      <c r="G1003" s="1218"/>
      <c r="H1003" s="1218"/>
      <c r="I1003" s="1218"/>
      <c r="J1003" s="1218"/>
      <c r="K1003" s="1218"/>
      <c r="L1003" s="1218"/>
      <c r="M1003" s="1218"/>
      <c r="N1003" s="1218"/>
      <c r="O1003" s="1218"/>
      <c r="P1003" s="1218"/>
      <c r="Q1003" s="1218"/>
      <c r="R1003" s="1218"/>
      <c r="S1003" s="1218"/>
      <c r="T1003" s="1218"/>
      <c r="U1003" s="1218"/>
      <c r="V1003" s="1218"/>
      <c r="W1003" s="1218"/>
      <c r="X1003" s="1218"/>
      <c r="Y1003" s="1218"/>
    </row>
    <row r="1004" spans="2:25" ht="15.75" hidden="1" customHeight="1">
      <c r="B1004" s="1218"/>
      <c r="C1004" s="1218"/>
      <c r="D1004" s="1218"/>
      <c r="E1004" s="1218"/>
      <c r="F1004" s="1218"/>
      <c r="G1004" s="1218"/>
      <c r="H1004" s="1218"/>
      <c r="I1004" s="1218"/>
      <c r="J1004" s="1218"/>
      <c r="K1004" s="1218"/>
      <c r="L1004" s="1218"/>
      <c r="M1004" s="1218"/>
      <c r="N1004" s="1218"/>
      <c r="O1004" s="1218"/>
      <c r="P1004" s="1218"/>
      <c r="Q1004" s="1218"/>
      <c r="R1004" s="1218"/>
      <c r="S1004" s="1218"/>
      <c r="T1004" s="1218"/>
      <c r="U1004" s="1218"/>
      <c r="V1004" s="1218"/>
      <c r="W1004" s="1218"/>
      <c r="X1004" s="1218"/>
      <c r="Y1004" s="1218"/>
    </row>
    <row r="1005" spans="2:25" ht="15.75" hidden="1" customHeight="1">
      <c r="B1005" s="1218"/>
      <c r="C1005" s="1218"/>
      <c r="D1005" s="1218"/>
      <c r="E1005" s="1218"/>
      <c r="F1005" s="1218"/>
      <c r="G1005" s="1218"/>
      <c r="H1005" s="1218"/>
      <c r="I1005" s="1218"/>
      <c r="J1005" s="1218"/>
      <c r="K1005" s="1218"/>
      <c r="L1005" s="1218"/>
      <c r="M1005" s="1218"/>
      <c r="N1005" s="1218"/>
      <c r="O1005" s="1218"/>
      <c r="P1005" s="1218"/>
      <c r="Q1005" s="1218"/>
      <c r="R1005" s="1218"/>
      <c r="S1005" s="1218"/>
      <c r="T1005" s="1218"/>
      <c r="U1005" s="1218"/>
      <c r="V1005" s="1218"/>
      <c r="W1005" s="1218"/>
      <c r="X1005" s="1218"/>
      <c r="Y1005" s="1218"/>
    </row>
    <row r="1006" spans="2:25" ht="15.75" hidden="1" customHeight="1">
      <c r="B1006" s="1218"/>
      <c r="C1006" s="1218"/>
      <c r="D1006" s="1218"/>
      <c r="E1006" s="1218"/>
      <c r="F1006" s="1218"/>
      <c r="G1006" s="1218"/>
      <c r="H1006" s="1218"/>
      <c r="I1006" s="1218"/>
      <c r="J1006" s="1218"/>
      <c r="K1006" s="1218"/>
      <c r="L1006" s="1218"/>
      <c r="M1006" s="1218"/>
      <c r="N1006" s="1218"/>
      <c r="O1006" s="1218"/>
      <c r="P1006" s="1218"/>
      <c r="Q1006" s="1218"/>
      <c r="R1006" s="1218"/>
      <c r="S1006" s="1218"/>
      <c r="T1006" s="1218"/>
      <c r="U1006" s="1218"/>
      <c r="V1006" s="1218"/>
      <c r="W1006" s="1218"/>
      <c r="X1006" s="1218"/>
      <c r="Y1006" s="1218"/>
    </row>
    <row r="1007" spans="2:25" ht="15.75" hidden="1" customHeight="1">
      <c r="B1007" s="1218"/>
      <c r="C1007" s="1218"/>
      <c r="D1007" s="1218"/>
      <c r="E1007" s="1218"/>
      <c r="F1007" s="1218"/>
      <c r="G1007" s="1218"/>
      <c r="H1007" s="1218"/>
      <c r="I1007" s="1218"/>
      <c r="J1007" s="1218"/>
      <c r="K1007" s="1218"/>
      <c r="L1007" s="1218"/>
      <c r="M1007" s="1218"/>
      <c r="N1007" s="1218"/>
      <c r="O1007" s="1218"/>
      <c r="P1007" s="1218"/>
      <c r="Q1007" s="1218"/>
      <c r="R1007" s="1218"/>
      <c r="S1007" s="1218"/>
      <c r="T1007" s="1218"/>
      <c r="U1007" s="1218"/>
      <c r="V1007" s="1218"/>
      <c r="W1007" s="1218"/>
      <c r="X1007" s="1218"/>
      <c r="Y1007" s="1218"/>
    </row>
    <row r="1008" spans="2:25" ht="15.75" hidden="1" customHeight="1">
      <c r="B1008" s="1218"/>
      <c r="C1008" s="1218"/>
      <c r="D1008" s="1218"/>
      <c r="E1008" s="1218"/>
      <c r="F1008" s="1218"/>
      <c r="G1008" s="1218"/>
      <c r="H1008" s="1218"/>
      <c r="I1008" s="1218"/>
      <c r="J1008" s="1218"/>
      <c r="K1008" s="1218"/>
      <c r="L1008" s="1218"/>
      <c r="M1008" s="1218"/>
      <c r="N1008" s="1218"/>
      <c r="O1008" s="1218"/>
      <c r="P1008" s="1218"/>
      <c r="Q1008" s="1218"/>
      <c r="R1008" s="1218"/>
      <c r="S1008" s="1218"/>
      <c r="T1008" s="1218"/>
      <c r="U1008" s="1218"/>
      <c r="V1008" s="1218"/>
      <c r="W1008" s="1218"/>
      <c r="X1008" s="1218"/>
      <c r="Y1008" s="1218"/>
    </row>
    <row r="1009" spans="2:25" ht="15.75" hidden="1" customHeight="1">
      <c r="B1009" s="1218"/>
      <c r="C1009" s="1218"/>
      <c r="D1009" s="1218"/>
      <c r="E1009" s="1218"/>
      <c r="F1009" s="1218"/>
      <c r="G1009" s="1218"/>
      <c r="H1009" s="1218"/>
      <c r="I1009" s="1218"/>
      <c r="J1009" s="1218"/>
      <c r="K1009" s="1218"/>
      <c r="L1009" s="1218"/>
      <c r="M1009" s="1218"/>
      <c r="N1009" s="1218"/>
      <c r="O1009" s="1218"/>
      <c r="P1009" s="1218"/>
      <c r="Q1009" s="1218"/>
      <c r="R1009" s="1218"/>
      <c r="S1009" s="1218"/>
      <c r="T1009" s="1218"/>
      <c r="U1009" s="1218"/>
      <c r="V1009" s="1218"/>
      <c r="W1009" s="1218"/>
      <c r="X1009" s="1218"/>
      <c r="Y1009" s="1218"/>
    </row>
    <row r="1010" spans="2:25" ht="15.75" hidden="1" customHeight="1">
      <c r="B1010" s="1218"/>
      <c r="C1010" s="1218"/>
      <c r="D1010" s="1218"/>
      <c r="E1010" s="1218"/>
      <c r="F1010" s="1218"/>
      <c r="G1010" s="1218"/>
      <c r="H1010" s="1218"/>
      <c r="I1010" s="1218"/>
      <c r="J1010" s="1218"/>
      <c r="K1010" s="1218"/>
      <c r="L1010" s="1218"/>
      <c r="M1010" s="1218"/>
      <c r="N1010" s="1218"/>
      <c r="O1010" s="1218"/>
      <c r="P1010" s="1218"/>
      <c r="Q1010" s="1218"/>
      <c r="R1010" s="1218"/>
      <c r="S1010" s="1218"/>
      <c r="T1010" s="1218"/>
      <c r="U1010" s="1218"/>
      <c r="V1010" s="1218"/>
      <c r="W1010" s="1218"/>
      <c r="X1010" s="1218"/>
      <c r="Y1010" s="1218"/>
    </row>
  </sheetData>
  <mergeCells count="124">
    <mergeCell ref="B117:B128"/>
    <mergeCell ref="C117:K128"/>
    <mergeCell ref="B2:K7"/>
    <mergeCell ref="B77:I77"/>
    <mergeCell ref="B78:I78"/>
    <mergeCell ref="B79:J79"/>
    <mergeCell ref="B80:K97"/>
    <mergeCell ref="B98:K114"/>
    <mergeCell ref="B115:K116"/>
    <mergeCell ref="B73:I73"/>
    <mergeCell ref="B74:J74"/>
    <mergeCell ref="B75:D75"/>
    <mergeCell ref="E75:H75"/>
    <mergeCell ref="I75:K75"/>
    <mergeCell ref="B76:D76"/>
    <mergeCell ref="E76:H76"/>
    <mergeCell ref="I76:K76"/>
    <mergeCell ref="B70:D70"/>
    <mergeCell ref="E70:G72"/>
    <mergeCell ref="H70:H71"/>
    <mergeCell ref="I70:K71"/>
    <mergeCell ref="B71:D71"/>
    <mergeCell ref="B72:D72"/>
    <mergeCell ref="I72:K72"/>
    <mergeCell ref="B66:D66"/>
    <mergeCell ref="E66:G66"/>
    <mergeCell ref="I66:K66"/>
    <mergeCell ref="B67:I67"/>
    <mergeCell ref="B68:J68"/>
    <mergeCell ref="B69:D69"/>
    <mergeCell ref="E69:G69"/>
    <mergeCell ref="I69:K69"/>
    <mergeCell ref="B64:D64"/>
    <mergeCell ref="E64:G64"/>
    <mergeCell ref="I64:K64"/>
    <mergeCell ref="B65:D65"/>
    <mergeCell ref="E65:G65"/>
    <mergeCell ref="I65:K65"/>
    <mergeCell ref="B59:G59"/>
    <mergeCell ref="B60:G60"/>
    <mergeCell ref="I60:K60"/>
    <mergeCell ref="B61:I61"/>
    <mergeCell ref="B62:G62"/>
    <mergeCell ref="B63:D63"/>
    <mergeCell ref="E63:G63"/>
    <mergeCell ref="I63:K63"/>
    <mergeCell ref="B55:H55"/>
    <mergeCell ref="I55:K55"/>
    <mergeCell ref="B56:I56"/>
    <mergeCell ref="B57:G57"/>
    <mergeCell ref="I57:K57"/>
    <mergeCell ref="B58:I58"/>
    <mergeCell ref="B52:D52"/>
    <mergeCell ref="I52:K52"/>
    <mergeCell ref="B53:D53"/>
    <mergeCell ref="I53:K53"/>
    <mergeCell ref="B54:H54"/>
    <mergeCell ref="I54:J54"/>
    <mergeCell ref="B48:K48"/>
    <mergeCell ref="B49:D49"/>
    <mergeCell ref="I49:K49"/>
    <mergeCell ref="B50:D50"/>
    <mergeCell ref="I50:K50"/>
    <mergeCell ref="B51:K51"/>
    <mergeCell ref="B44:D44"/>
    <mergeCell ref="I44:K44"/>
    <mergeCell ref="B45:K45"/>
    <mergeCell ref="B46:D46"/>
    <mergeCell ref="I46:K46"/>
    <mergeCell ref="B47:D47"/>
    <mergeCell ref="I47:K47"/>
    <mergeCell ref="B40:D40"/>
    <mergeCell ref="I40:K40"/>
    <mergeCell ref="B41:D41"/>
    <mergeCell ref="I41:K41"/>
    <mergeCell ref="B42:K42"/>
    <mergeCell ref="B43:D43"/>
    <mergeCell ref="I43:K43"/>
    <mergeCell ref="B36:K36"/>
    <mergeCell ref="B37:D37"/>
    <mergeCell ref="I37:K37"/>
    <mergeCell ref="B38:D38"/>
    <mergeCell ref="I38:K38"/>
    <mergeCell ref="B39:K39"/>
    <mergeCell ref="B32:D32"/>
    <mergeCell ref="I32:K32"/>
    <mergeCell ref="B33:K33"/>
    <mergeCell ref="B34:D34"/>
    <mergeCell ref="I34:K34"/>
    <mergeCell ref="B35:D35"/>
    <mergeCell ref="I35:K35"/>
    <mergeCell ref="B28:D28"/>
    <mergeCell ref="I28:K28"/>
    <mergeCell ref="B29:D29"/>
    <mergeCell ref="I29:K29"/>
    <mergeCell ref="B30:K30"/>
    <mergeCell ref="B31:D31"/>
    <mergeCell ref="I31:K31"/>
    <mergeCell ref="B24:K24"/>
    <mergeCell ref="B25:D25"/>
    <mergeCell ref="I25:K25"/>
    <mergeCell ref="B26:D26"/>
    <mergeCell ref="I26:K26"/>
    <mergeCell ref="B27:K27"/>
    <mergeCell ref="B20:H20"/>
    <mergeCell ref="I20:K20"/>
    <mergeCell ref="B21:K21"/>
    <mergeCell ref="B22:D22"/>
    <mergeCell ref="I22:K22"/>
    <mergeCell ref="B23:D23"/>
    <mergeCell ref="I23:K23"/>
    <mergeCell ref="B16:K16"/>
    <mergeCell ref="B17:K17"/>
    <mergeCell ref="B18:D19"/>
    <mergeCell ref="E18:K18"/>
    <mergeCell ref="E19:G19"/>
    <mergeCell ref="I19:K19"/>
    <mergeCell ref="B8:K9"/>
    <mergeCell ref="B10:K10"/>
    <mergeCell ref="B11:K11"/>
    <mergeCell ref="B12:K12"/>
    <mergeCell ref="B13:K13"/>
    <mergeCell ref="B15:F15"/>
    <mergeCell ref="G15:K15"/>
  </mergeCells>
  <printOptions horizontalCentered="1"/>
  <pageMargins left="0.39370078740157483" right="0.39370078740157483" top="0.39370078740157483" bottom="0.39370078740157483" header="0" footer="0"/>
  <pageSetup scale="57" orientation="portrait" r:id="rId1"/>
  <rowBreaks count="4" manualBreakCount="4">
    <brk id="35" min="1" max="10" man="1"/>
    <brk id="58" min="1" max="10" man="1"/>
    <brk id="67" min="1" max="10" man="1"/>
    <brk id="114" min="1" max="10" man="1"/>
  </rowBreaks>
  <colBreaks count="1" manualBreakCount="1">
    <brk id="1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26"/>
  <sheetViews>
    <sheetView tabSelected="1" topLeftCell="A130" zoomScaleNormal="100" workbookViewId="0">
      <selection activeCell="D155" sqref="D155"/>
    </sheetView>
  </sheetViews>
  <sheetFormatPr baseColWidth="10" defaultColWidth="0" defaultRowHeight="15" customHeight="1"/>
  <cols>
    <col min="1" max="1" width="4.85546875" style="1167" customWidth="1"/>
    <col min="2" max="3" width="15.5703125" style="1167" customWidth="1"/>
    <col min="4" max="4" width="32.7109375" style="1167" customWidth="1"/>
    <col min="5" max="5" width="16.42578125" style="1167" customWidth="1"/>
    <col min="6" max="6" width="17.7109375" style="1167" customWidth="1"/>
    <col min="7" max="8" width="16" style="1167" customWidth="1"/>
    <col min="9" max="9" width="20.28515625" style="1167" customWidth="1"/>
    <col min="10" max="10" width="17.7109375" style="1167" customWidth="1"/>
    <col min="11" max="11" width="29" style="1167" customWidth="1"/>
    <col min="12" max="12" width="4.85546875" style="1167" customWidth="1"/>
    <col min="13" max="14" width="11.42578125" style="1167" hidden="1"/>
    <col min="15" max="19" width="10.7109375" style="1167" hidden="1"/>
    <col min="20" max="20" width="63.140625" style="1167" hidden="1"/>
    <col min="21" max="28" width="10.7109375" style="1167" hidden="1"/>
    <col min="29" max="16384" width="14.42578125" style="1167" hidden="1"/>
  </cols>
  <sheetData>
    <row r="1" spans="1:28" ht="12.75" customHeight="1" thickBot="1">
      <c r="A1" s="1166"/>
      <c r="B1" s="831"/>
      <c r="C1" s="831"/>
      <c r="D1" s="831"/>
      <c r="E1" s="831"/>
      <c r="F1" s="831"/>
      <c r="G1" s="831"/>
      <c r="H1" s="831"/>
      <c r="I1" s="831"/>
      <c r="J1" s="831"/>
      <c r="K1" s="831"/>
      <c r="L1" s="831"/>
      <c r="M1" s="730"/>
      <c r="N1" s="730"/>
      <c r="O1" s="730"/>
      <c r="P1" s="730"/>
      <c r="Q1" s="730"/>
      <c r="R1" s="730"/>
      <c r="S1" s="730"/>
      <c r="T1" s="730"/>
      <c r="U1" s="730"/>
      <c r="V1" s="730"/>
    </row>
    <row r="2" spans="1:28" ht="12.75" customHeight="1">
      <c r="A2" s="1166"/>
      <c r="B2" s="1219"/>
      <c r="C2" s="1220"/>
      <c r="D2" s="1220"/>
      <c r="E2" s="1220"/>
      <c r="F2" s="1220"/>
      <c r="G2" s="1220"/>
      <c r="H2" s="1220"/>
      <c r="I2" s="1220"/>
      <c r="J2" s="1220"/>
      <c r="K2" s="1221"/>
      <c r="L2" s="831"/>
      <c r="M2" s="730"/>
      <c r="N2" s="730"/>
      <c r="O2" s="730"/>
      <c r="P2" s="730"/>
      <c r="Q2" s="730"/>
      <c r="R2" s="730"/>
      <c r="S2" s="730"/>
      <c r="T2" s="730"/>
      <c r="U2" s="730"/>
      <c r="V2" s="730"/>
    </row>
    <row r="3" spans="1:28" ht="12.75" customHeight="1">
      <c r="A3" s="1166"/>
      <c r="B3" s="1222"/>
      <c r="C3" s="1223"/>
      <c r="D3" s="1223"/>
      <c r="E3" s="1223"/>
      <c r="F3" s="1223"/>
      <c r="G3" s="1223"/>
      <c r="H3" s="1223"/>
      <c r="I3" s="1223"/>
      <c r="J3" s="1223"/>
      <c r="K3" s="1224"/>
      <c r="L3" s="831"/>
      <c r="M3" s="730"/>
      <c r="N3" s="730"/>
      <c r="O3" s="730"/>
      <c r="P3" s="730"/>
      <c r="Q3" s="730"/>
      <c r="R3" s="730"/>
      <c r="S3" s="730"/>
      <c r="T3" s="730"/>
      <c r="U3" s="730"/>
      <c r="V3" s="730"/>
    </row>
    <row r="4" spans="1:28" ht="12.75" customHeight="1">
      <c r="A4" s="1166"/>
      <c r="B4" s="1222"/>
      <c r="C4" s="1223"/>
      <c r="D4" s="1223"/>
      <c r="E4" s="1223"/>
      <c r="F4" s="1223"/>
      <c r="G4" s="1223"/>
      <c r="H4" s="1223"/>
      <c r="I4" s="1223"/>
      <c r="J4" s="1223"/>
      <c r="K4" s="1224"/>
      <c r="L4" s="831"/>
      <c r="M4" s="730"/>
      <c r="N4" s="730"/>
      <c r="O4" s="730"/>
      <c r="P4" s="730"/>
      <c r="Q4" s="730"/>
      <c r="R4" s="730"/>
      <c r="S4" s="730"/>
      <c r="T4" s="730"/>
      <c r="U4" s="730"/>
      <c r="V4" s="730"/>
    </row>
    <row r="5" spans="1:28" ht="12.75" customHeight="1">
      <c r="A5" s="1166"/>
      <c r="B5" s="1222"/>
      <c r="C5" s="1223"/>
      <c r="D5" s="1223"/>
      <c r="E5" s="1223"/>
      <c r="F5" s="1223"/>
      <c r="G5" s="1223"/>
      <c r="H5" s="1223"/>
      <c r="I5" s="1223"/>
      <c r="J5" s="1223"/>
      <c r="K5" s="1224"/>
      <c r="L5" s="831"/>
      <c r="M5" s="730"/>
      <c r="N5" s="730"/>
      <c r="O5" s="730"/>
      <c r="P5" s="730"/>
      <c r="Q5" s="730"/>
      <c r="R5" s="730"/>
      <c r="S5" s="730"/>
      <c r="T5" s="730"/>
      <c r="U5" s="730"/>
      <c r="V5" s="730"/>
    </row>
    <row r="6" spans="1:28" ht="12.75" customHeight="1">
      <c r="A6" s="1166"/>
      <c r="B6" s="1222"/>
      <c r="C6" s="1223"/>
      <c r="D6" s="1223"/>
      <c r="E6" s="1223"/>
      <c r="F6" s="1223"/>
      <c r="G6" s="1223"/>
      <c r="H6" s="1223"/>
      <c r="I6" s="1223"/>
      <c r="J6" s="1223"/>
      <c r="K6" s="1224"/>
      <c r="L6" s="831"/>
      <c r="M6" s="730"/>
      <c r="N6" s="730"/>
      <c r="O6" s="730"/>
      <c r="P6" s="730"/>
      <c r="Q6" s="730"/>
      <c r="R6" s="730"/>
      <c r="S6" s="730"/>
      <c r="T6" s="730"/>
      <c r="U6" s="730"/>
      <c r="V6" s="730"/>
    </row>
    <row r="7" spans="1:28" ht="15" customHeight="1">
      <c r="A7" s="1166"/>
      <c r="B7" s="1225" t="s">
        <v>0</v>
      </c>
      <c r="C7" s="1168"/>
      <c r="D7" s="1168"/>
      <c r="E7" s="1168"/>
      <c r="F7" s="1168"/>
      <c r="G7" s="1168"/>
      <c r="H7" s="1168"/>
      <c r="I7" s="1168"/>
      <c r="J7" s="1168"/>
      <c r="K7" s="1169"/>
      <c r="L7" s="831"/>
      <c r="M7" s="730"/>
      <c r="N7" s="730"/>
      <c r="O7" s="730"/>
      <c r="P7" s="730"/>
      <c r="Q7" s="730"/>
      <c r="R7" s="730"/>
      <c r="S7" s="730"/>
      <c r="T7" s="730"/>
      <c r="U7" s="730"/>
      <c r="V7" s="730"/>
    </row>
    <row r="8" spans="1:28" ht="12.75" customHeight="1">
      <c r="A8" s="1166"/>
      <c r="B8" s="1170"/>
      <c r="C8" s="1168"/>
      <c r="D8" s="1168"/>
      <c r="E8" s="1168"/>
      <c r="F8" s="1168"/>
      <c r="G8" s="1168"/>
      <c r="H8" s="1168"/>
      <c r="I8" s="1168"/>
      <c r="J8" s="1168"/>
      <c r="K8" s="1169"/>
      <c r="L8" s="831"/>
      <c r="M8" s="730"/>
      <c r="N8" s="730"/>
      <c r="O8" s="730"/>
      <c r="P8" s="730"/>
      <c r="Q8" s="730"/>
      <c r="R8" s="730"/>
      <c r="S8" s="730"/>
      <c r="T8" s="730"/>
      <c r="U8" s="730"/>
      <c r="V8" s="730"/>
    </row>
    <row r="9" spans="1:28" ht="12.75" customHeight="1">
      <c r="A9" s="1166"/>
      <c r="B9" s="1226" t="s">
        <v>1</v>
      </c>
      <c r="C9" s="1168"/>
      <c r="D9" s="1168"/>
      <c r="E9" s="1168"/>
      <c r="F9" s="1168"/>
      <c r="G9" s="1168"/>
      <c r="H9" s="1168"/>
      <c r="I9" s="1168"/>
      <c r="J9" s="1168"/>
      <c r="K9" s="1169"/>
      <c r="L9" s="831"/>
      <c r="M9" s="730"/>
      <c r="N9" s="730"/>
      <c r="O9" s="730"/>
      <c r="P9" s="730"/>
      <c r="Q9" s="730"/>
      <c r="R9" s="730"/>
      <c r="S9" s="730"/>
      <c r="T9" s="730"/>
      <c r="U9" s="730"/>
      <c r="V9" s="730"/>
      <c r="W9" s="730"/>
      <c r="X9" s="730"/>
      <c r="Y9" s="730"/>
      <c r="Z9" s="730"/>
      <c r="AA9" s="730"/>
      <c r="AB9" s="730"/>
    </row>
    <row r="10" spans="1:28" ht="12.75" customHeight="1">
      <c r="A10" s="1166"/>
      <c r="B10" s="1225" t="s">
        <v>2</v>
      </c>
      <c r="C10" s="1168"/>
      <c r="D10" s="1168"/>
      <c r="E10" s="1168"/>
      <c r="F10" s="1168"/>
      <c r="G10" s="1168"/>
      <c r="H10" s="1168"/>
      <c r="I10" s="1168"/>
      <c r="J10" s="1168"/>
      <c r="K10" s="1169"/>
      <c r="L10" s="831"/>
      <c r="M10" s="730"/>
      <c r="N10" s="730"/>
      <c r="O10" s="730"/>
      <c r="P10" s="730"/>
      <c r="Q10" s="730"/>
      <c r="R10" s="730"/>
      <c r="S10" s="730"/>
      <c r="T10" s="730"/>
      <c r="U10" s="730"/>
      <c r="V10" s="730"/>
      <c r="W10" s="730"/>
      <c r="X10" s="730"/>
      <c r="Y10" s="730"/>
      <c r="Z10" s="730"/>
      <c r="AA10" s="730"/>
      <c r="AB10" s="730"/>
    </row>
    <row r="11" spans="1:28" ht="12.75" customHeight="1">
      <c r="A11" s="1166"/>
      <c r="B11" s="1225" t="s">
        <v>3</v>
      </c>
      <c r="C11" s="1168"/>
      <c r="D11" s="1168"/>
      <c r="E11" s="1168"/>
      <c r="F11" s="1168"/>
      <c r="G11" s="1168"/>
      <c r="H11" s="1168"/>
      <c r="I11" s="1168"/>
      <c r="J11" s="1168"/>
      <c r="K11" s="1169"/>
      <c r="L11" s="831"/>
      <c r="M11" s="730"/>
      <c r="N11" s="730"/>
      <c r="O11" s="730"/>
      <c r="P11" s="730"/>
      <c r="Q11" s="730"/>
      <c r="R11" s="730"/>
      <c r="S11" s="730"/>
      <c r="T11" s="730"/>
      <c r="U11" s="730"/>
      <c r="V11" s="730"/>
      <c r="W11" s="730"/>
      <c r="X11" s="730"/>
      <c r="Y11" s="730"/>
      <c r="Z11" s="730"/>
      <c r="AA11" s="730"/>
      <c r="AB11" s="730"/>
    </row>
    <row r="12" spans="1:28" ht="12.75" customHeight="1" thickBot="1">
      <c r="A12" s="1166"/>
      <c r="B12" s="1227" t="s">
        <v>4</v>
      </c>
      <c r="C12" s="1171"/>
      <c r="D12" s="1171"/>
      <c r="E12" s="1171"/>
      <c r="F12" s="1171"/>
      <c r="G12" s="1171"/>
      <c r="H12" s="1171"/>
      <c r="I12" s="1171"/>
      <c r="J12" s="1171"/>
      <c r="K12" s="1172"/>
      <c r="L12" s="831"/>
      <c r="M12" s="730"/>
      <c r="N12" s="730"/>
      <c r="O12" s="730"/>
      <c r="P12" s="730"/>
      <c r="Q12" s="730"/>
      <c r="R12" s="730"/>
      <c r="S12" s="730"/>
      <c r="T12" s="730"/>
      <c r="U12" s="730"/>
      <c r="V12" s="730"/>
      <c r="W12" s="730"/>
      <c r="X12" s="730"/>
      <c r="Y12" s="730"/>
      <c r="Z12" s="730"/>
      <c r="AA12" s="730"/>
      <c r="AB12" s="730"/>
    </row>
    <row r="13" spans="1:28" ht="24" customHeight="1" thickBot="1">
      <c r="A13" s="1166"/>
      <c r="B13" s="674" t="s">
        <v>79</v>
      </c>
      <c r="C13" s="774"/>
      <c r="D13" s="774"/>
      <c r="E13" s="774"/>
      <c r="F13" s="773"/>
      <c r="G13" s="674" t="s">
        <v>501</v>
      </c>
      <c r="H13" s="1173"/>
      <c r="I13" s="1173"/>
      <c r="J13" s="1173"/>
      <c r="K13" s="1174"/>
      <c r="L13" s="831"/>
      <c r="M13" s="730"/>
      <c r="N13" s="730"/>
      <c r="O13" s="730"/>
      <c r="P13" s="730"/>
      <c r="Q13" s="730"/>
      <c r="R13" s="730"/>
      <c r="S13" s="730"/>
      <c r="T13" s="730"/>
      <c r="U13" s="730"/>
      <c r="V13" s="730"/>
      <c r="W13" s="730"/>
      <c r="X13" s="730"/>
      <c r="Y13" s="730"/>
      <c r="Z13" s="730"/>
      <c r="AA13" s="730"/>
      <c r="AB13" s="730"/>
    </row>
    <row r="14" spans="1:28" ht="169.5" customHeight="1" thickBot="1">
      <c r="A14" s="1166"/>
      <c r="B14" s="1283" t="s">
        <v>502</v>
      </c>
      <c r="C14" s="1288"/>
      <c r="D14" s="1288"/>
      <c r="E14" s="1288"/>
      <c r="F14" s="1288"/>
      <c r="G14" s="1288"/>
      <c r="H14" s="1288"/>
      <c r="I14" s="1288"/>
      <c r="J14" s="1288"/>
      <c r="K14" s="1289"/>
      <c r="L14" s="831"/>
      <c r="M14" s="730"/>
      <c r="N14" s="730"/>
      <c r="O14" s="730"/>
      <c r="P14" s="730"/>
      <c r="Q14" s="730"/>
      <c r="R14" s="730"/>
      <c r="S14" s="730"/>
      <c r="T14" s="730"/>
      <c r="U14" s="730"/>
      <c r="V14" s="730"/>
      <c r="W14" s="730"/>
      <c r="X14" s="730"/>
      <c r="Y14" s="730"/>
      <c r="Z14" s="730"/>
      <c r="AA14" s="730"/>
      <c r="AB14" s="730"/>
    </row>
    <row r="15" spans="1:28" ht="152.25" customHeight="1" thickBot="1">
      <c r="A15" s="1166"/>
      <c r="B15" s="1283" t="s">
        <v>503</v>
      </c>
      <c r="C15" s="1288"/>
      <c r="D15" s="1288"/>
      <c r="E15" s="1288"/>
      <c r="F15" s="1288"/>
      <c r="G15" s="1288"/>
      <c r="H15" s="1288"/>
      <c r="I15" s="1288"/>
      <c r="J15" s="1288"/>
      <c r="K15" s="1289"/>
      <c r="L15" s="831"/>
      <c r="M15" s="730"/>
      <c r="N15" s="730"/>
      <c r="O15" s="730"/>
      <c r="P15" s="730"/>
      <c r="Q15" s="730"/>
      <c r="R15" s="730"/>
      <c r="S15" s="730"/>
      <c r="T15" s="730"/>
      <c r="U15" s="730"/>
      <c r="V15" s="730"/>
      <c r="W15" s="730"/>
      <c r="X15" s="730"/>
      <c r="Y15" s="730"/>
      <c r="Z15" s="730"/>
      <c r="AA15" s="730"/>
      <c r="AB15" s="730"/>
    </row>
    <row r="16" spans="1:28" ht="24" customHeight="1">
      <c r="A16" s="1166"/>
      <c r="B16" s="1228" t="s">
        <v>5</v>
      </c>
      <c r="C16" s="1175"/>
      <c r="D16" s="1176"/>
      <c r="E16" s="1308" t="s">
        <v>7</v>
      </c>
      <c r="F16" s="1177"/>
      <c r="G16" s="1177"/>
      <c r="H16" s="1177"/>
      <c r="I16" s="1177"/>
      <c r="J16" s="1177"/>
      <c r="K16" s="1178"/>
      <c r="L16" s="831"/>
      <c r="M16" s="730"/>
      <c r="N16" s="730"/>
      <c r="O16" s="730"/>
      <c r="P16" s="730"/>
      <c r="Q16" s="730"/>
      <c r="R16" s="730"/>
      <c r="S16" s="730"/>
      <c r="T16" s="730"/>
      <c r="U16" s="730"/>
      <c r="V16" s="730"/>
      <c r="W16" s="730"/>
      <c r="X16" s="730"/>
      <c r="Y16" s="730"/>
      <c r="Z16" s="730"/>
      <c r="AA16" s="730"/>
      <c r="AB16" s="730"/>
    </row>
    <row r="17" spans="1:28" ht="32.25" customHeight="1">
      <c r="A17" s="1166"/>
      <c r="B17" s="1179"/>
      <c r="C17" s="1180"/>
      <c r="D17" s="1254"/>
      <c r="E17" s="1243" t="s">
        <v>8</v>
      </c>
      <c r="F17" s="1231"/>
      <c r="G17" s="1231" t="s">
        <v>9</v>
      </c>
      <c r="H17" s="1309"/>
      <c r="I17" s="1243" t="s">
        <v>10</v>
      </c>
      <c r="J17" s="1044"/>
      <c r="K17" s="1181"/>
      <c r="L17" s="831"/>
      <c r="M17" s="730"/>
      <c r="N17" s="730"/>
      <c r="O17" s="730"/>
      <c r="P17" s="730"/>
      <c r="Q17" s="730"/>
      <c r="R17" s="730"/>
      <c r="S17" s="730"/>
      <c r="T17" s="730"/>
      <c r="U17" s="730"/>
      <c r="V17" s="730"/>
      <c r="W17" s="730"/>
      <c r="X17" s="730"/>
      <c r="Y17" s="730"/>
      <c r="Z17" s="730"/>
      <c r="AA17" s="730"/>
      <c r="AB17" s="730"/>
    </row>
    <row r="18" spans="1:28" ht="24" customHeight="1">
      <c r="A18" s="1166"/>
      <c r="B18" s="1232" t="s">
        <v>11</v>
      </c>
      <c r="C18" s="1044"/>
      <c r="D18" s="1044"/>
      <c r="E18" s="1044"/>
      <c r="F18" s="1044"/>
      <c r="G18" s="1044"/>
      <c r="H18" s="1310"/>
      <c r="I18" s="1233">
        <v>0.7</v>
      </c>
      <c r="J18" s="1044"/>
      <c r="K18" s="1181"/>
      <c r="L18" s="1311"/>
      <c r="M18" s="1312"/>
      <c r="N18" s="1312"/>
      <c r="O18" s="1312"/>
      <c r="P18" s="1312"/>
      <c r="Q18" s="1312"/>
      <c r="R18" s="1312"/>
      <c r="S18" s="1312"/>
      <c r="T18" s="1312"/>
      <c r="U18" s="1312"/>
      <c r="V18" s="1312"/>
      <c r="W18" s="1312"/>
      <c r="X18" s="1312"/>
      <c r="Y18" s="1312"/>
      <c r="Z18" s="1312"/>
      <c r="AA18" s="1312"/>
      <c r="AB18" s="1312"/>
    </row>
    <row r="19" spans="1:28" ht="24" customHeight="1">
      <c r="A19" s="1166"/>
      <c r="B19" s="1313" t="s">
        <v>16</v>
      </c>
      <c r="C19" s="1044"/>
      <c r="D19" s="1045"/>
      <c r="E19" s="1314" t="s">
        <v>363</v>
      </c>
      <c r="F19" s="1011"/>
      <c r="G19" s="1314" t="s">
        <v>364</v>
      </c>
      <c r="H19" s="1011"/>
      <c r="I19" s="1315"/>
      <c r="J19" s="1044"/>
      <c r="K19" s="1181"/>
      <c r="L19" s="831"/>
      <c r="M19" s="730"/>
      <c r="N19" s="730"/>
      <c r="O19" s="730"/>
      <c r="P19" s="730"/>
      <c r="Q19" s="730"/>
      <c r="R19" s="730"/>
      <c r="S19" s="730"/>
      <c r="T19" s="730"/>
      <c r="U19" s="730"/>
      <c r="V19" s="730"/>
      <c r="W19" s="730"/>
      <c r="X19" s="730"/>
      <c r="Y19" s="730"/>
      <c r="Z19" s="730"/>
      <c r="AA19" s="730"/>
      <c r="AB19" s="730"/>
    </row>
    <row r="20" spans="1:28" ht="50.1" customHeight="1">
      <c r="A20" s="1166"/>
      <c r="B20" s="800" t="s">
        <v>504</v>
      </c>
      <c r="C20" s="1047"/>
      <c r="D20" s="1048"/>
      <c r="E20" s="1276">
        <v>23</v>
      </c>
      <c r="F20" s="1191"/>
      <c r="G20" s="1277">
        <f>(100%+90%)/2</f>
        <v>0.95</v>
      </c>
      <c r="H20" s="1290"/>
      <c r="I20" s="736" t="s">
        <v>505</v>
      </c>
      <c r="J20" s="1047"/>
      <c r="K20" s="1104"/>
      <c r="L20" s="831"/>
      <c r="M20" s="730"/>
      <c r="N20" s="730"/>
      <c r="O20" s="730"/>
      <c r="P20" s="730"/>
      <c r="Q20" s="730"/>
      <c r="R20" s="730"/>
      <c r="S20" s="730"/>
      <c r="T20" s="730"/>
      <c r="U20" s="730"/>
      <c r="V20" s="730"/>
      <c r="W20" s="730"/>
      <c r="X20" s="730"/>
      <c r="Y20" s="730"/>
      <c r="Z20" s="730"/>
      <c r="AA20" s="730"/>
      <c r="AB20" s="730"/>
    </row>
    <row r="21" spans="1:28" ht="63" customHeight="1">
      <c r="A21" s="1166"/>
      <c r="B21" s="800" t="s">
        <v>506</v>
      </c>
      <c r="C21" s="1047"/>
      <c r="D21" s="1048"/>
      <c r="E21" s="1276">
        <v>3</v>
      </c>
      <c r="F21" s="1191"/>
      <c r="G21" s="1277">
        <f>(((93%+83%+81%)/3)+90%)/2</f>
        <v>0.87833333333333341</v>
      </c>
      <c r="H21" s="1290"/>
      <c r="I21" s="736" t="s">
        <v>507</v>
      </c>
      <c r="J21" s="1047"/>
      <c r="K21" s="1104"/>
      <c r="L21" s="831"/>
      <c r="M21" s="730"/>
      <c r="N21" s="730"/>
      <c r="O21" s="730"/>
      <c r="P21" s="730"/>
      <c r="Q21" s="730"/>
      <c r="R21" s="730"/>
      <c r="S21" s="730"/>
      <c r="T21" s="730"/>
      <c r="U21" s="730"/>
      <c r="V21" s="730"/>
      <c r="W21" s="730"/>
      <c r="X21" s="730"/>
      <c r="Y21" s="730"/>
      <c r="Z21" s="730"/>
      <c r="AA21" s="730"/>
      <c r="AB21" s="730"/>
    </row>
    <row r="22" spans="1:28" ht="50.1" customHeight="1">
      <c r="A22" s="1166"/>
      <c r="B22" s="800" t="s">
        <v>508</v>
      </c>
      <c r="C22" s="1047"/>
      <c r="D22" s="1048"/>
      <c r="E22" s="1276">
        <v>1</v>
      </c>
      <c r="F22" s="1191"/>
      <c r="G22" s="1277">
        <f>(100%+90%)/2</f>
        <v>0.95</v>
      </c>
      <c r="H22" s="1290"/>
      <c r="I22" s="736" t="s">
        <v>509</v>
      </c>
      <c r="J22" s="1047"/>
      <c r="K22" s="1104"/>
      <c r="L22" s="831"/>
      <c r="M22" s="730"/>
      <c r="N22" s="730"/>
      <c r="O22" s="730"/>
      <c r="P22" s="730"/>
      <c r="Q22" s="730"/>
      <c r="R22" s="730"/>
      <c r="S22" s="730"/>
      <c r="T22" s="730"/>
      <c r="U22" s="730"/>
      <c r="V22" s="730"/>
      <c r="W22" s="730"/>
      <c r="X22" s="730"/>
      <c r="Y22" s="730"/>
      <c r="Z22" s="730"/>
      <c r="AA22" s="730"/>
      <c r="AB22" s="730"/>
    </row>
    <row r="23" spans="1:28" ht="66.75" customHeight="1">
      <c r="A23" s="1166"/>
      <c r="B23" s="800" t="s">
        <v>510</v>
      </c>
      <c r="C23" s="1047"/>
      <c r="D23" s="1048"/>
      <c r="E23" s="1276">
        <v>0</v>
      </c>
      <c r="F23" s="1191"/>
      <c r="G23" s="1277" t="s">
        <v>118</v>
      </c>
      <c r="H23" s="1290"/>
      <c r="I23" s="736" t="s">
        <v>511</v>
      </c>
      <c r="J23" s="1047"/>
      <c r="K23" s="1104"/>
      <c r="L23" s="831"/>
      <c r="M23" s="730"/>
      <c r="N23" s="730"/>
      <c r="O23" s="730"/>
      <c r="P23" s="730"/>
      <c r="Q23" s="730"/>
      <c r="R23" s="730"/>
      <c r="S23" s="730"/>
      <c r="T23" s="730"/>
      <c r="U23" s="730"/>
      <c r="V23" s="730"/>
      <c r="W23" s="730"/>
      <c r="X23" s="730"/>
      <c r="Y23" s="730"/>
      <c r="Z23" s="730"/>
      <c r="AA23" s="730"/>
      <c r="AB23" s="730"/>
    </row>
    <row r="24" spans="1:28" ht="50.1" customHeight="1">
      <c r="A24" s="1166"/>
      <c r="B24" s="800" t="s">
        <v>512</v>
      </c>
      <c r="C24" s="1047"/>
      <c r="D24" s="1048"/>
      <c r="E24" s="1276">
        <v>0</v>
      </c>
      <c r="F24" s="1191"/>
      <c r="G24" s="1277" t="s">
        <v>118</v>
      </c>
      <c r="H24" s="1290"/>
      <c r="I24" s="736" t="s">
        <v>513</v>
      </c>
      <c r="J24" s="1047"/>
      <c r="K24" s="1104"/>
      <c r="L24" s="831"/>
      <c r="M24" s="730"/>
      <c r="N24" s="730"/>
      <c r="O24" s="730"/>
      <c r="P24" s="730"/>
      <c r="Q24" s="730"/>
      <c r="R24" s="730"/>
      <c r="S24" s="730"/>
      <c r="T24" s="730"/>
      <c r="U24" s="730"/>
      <c r="V24" s="730"/>
      <c r="W24" s="730"/>
      <c r="X24" s="730"/>
      <c r="Y24" s="730"/>
      <c r="Z24" s="730"/>
      <c r="AA24" s="730"/>
      <c r="AB24" s="730"/>
    </row>
    <row r="25" spans="1:28" ht="69" customHeight="1">
      <c r="A25" s="1166"/>
      <c r="B25" s="800" t="s">
        <v>514</v>
      </c>
      <c r="C25" s="1047"/>
      <c r="D25" s="1048"/>
      <c r="E25" s="1276">
        <v>13</v>
      </c>
      <c r="F25" s="1191"/>
      <c r="G25" s="1277">
        <f>(100%+90%)/2</f>
        <v>0.95</v>
      </c>
      <c r="H25" s="1290"/>
      <c r="I25" s="736" t="s">
        <v>515</v>
      </c>
      <c r="J25" s="1047"/>
      <c r="K25" s="1104"/>
      <c r="L25" s="831"/>
      <c r="M25" s="730"/>
      <c r="N25" s="730"/>
      <c r="O25" s="730"/>
      <c r="P25" s="730"/>
      <c r="Q25" s="730"/>
      <c r="R25" s="730"/>
      <c r="S25" s="730"/>
      <c r="T25" s="730"/>
      <c r="U25" s="730"/>
      <c r="V25" s="730"/>
      <c r="W25" s="730"/>
      <c r="X25" s="730"/>
      <c r="Y25" s="730"/>
      <c r="Z25" s="730"/>
      <c r="AA25" s="730"/>
      <c r="AB25" s="730"/>
    </row>
    <row r="26" spans="1:28" ht="61.5" customHeight="1">
      <c r="A26" s="1166"/>
      <c r="B26" s="800" t="s">
        <v>516</v>
      </c>
      <c r="C26" s="1047"/>
      <c r="D26" s="1048"/>
      <c r="E26" s="1276">
        <v>11</v>
      </c>
      <c r="F26" s="1191"/>
      <c r="G26" s="1277">
        <f>(100%+90%)/2</f>
        <v>0.95</v>
      </c>
      <c r="H26" s="1290"/>
      <c r="I26" s="736" t="s">
        <v>517</v>
      </c>
      <c r="J26" s="1047"/>
      <c r="K26" s="1104"/>
      <c r="L26" s="831"/>
      <c r="M26" s="730"/>
      <c r="N26" s="730"/>
      <c r="O26" s="730"/>
      <c r="P26" s="730"/>
      <c r="Q26" s="730"/>
      <c r="R26" s="730"/>
      <c r="S26" s="730"/>
      <c r="T26" s="730"/>
      <c r="U26" s="730"/>
      <c r="V26" s="730"/>
      <c r="W26" s="730"/>
      <c r="X26" s="730"/>
      <c r="Y26" s="730"/>
      <c r="Z26" s="730"/>
      <c r="AA26" s="730"/>
      <c r="AB26" s="730"/>
    </row>
    <row r="27" spans="1:28" ht="50.1" customHeight="1">
      <c r="A27" s="1166"/>
      <c r="B27" s="800" t="s">
        <v>518</v>
      </c>
      <c r="C27" s="1047"/>
      <c r="D27" s="1048"/>
      <c r="E27" s="1276">
        <v>6</v>
      </c>
      <c r="F27" s="1191"/>
      <c r="G27" s="1277">
        <f>(((4/6)+90%)/2)</f>
        <v>0.78333333333333333</v>
      </c>
      <c r="H27" s="1290"/>
      <c r="I27" s="736" t="s">
        <v>519</v>
      </c>
      <c r="J27" s="1047"/>
      <c r="K27" s="1104"/>
      <c r="L27" s="831"/>
      <c r="M27" s="730"/>
      <c r="N27" s="730"/>
      <c r="O27" s="730"/>
      <c r="P27" s="730"/>
      <c r="Q27" s="730"/>
      <c r="R27" s="730"/>
      <c r="S27" s="730"/>
      <c r="T27" s="730"/>
      <c r="U27" s="730"/>
      <c r="V27" s="730"/>
      <c r="W27" s="730"/>
      <c r="X27" s="730"/>
      <c r="Y27" s="730"/>
      <c r="Z27" s="730"/>
      <c r="AA27" s="730"/>
      <c r="AB27" s="730"/>
    </row>
    <row r="28" spans="1:28" ht="50.1" customHeight="1">
      <c r="A28" s="1166"/>
      <c r="B28" s="800" t="s">
        <v>520</v>
      </c>
      <c r="C28" s="1047"/>
      <c r="D28" s="1048"/>
      <c r="E28" s="1277">
        <v>1</v>
      </c>
      <c r="F28" s="1290"/>
      <c r="G28" s="1277">
        <f>(100%+90%)/2</f>
        <v>0.95</v>
      </c>
      <c r="H28" s="1290"/>
      <c r="I28" s="736" t="s">
        <v>521</v>
      </c>
      <c r="J28" s="1047"/>
      <c r="K28" s="1104"/>
      <c r="L28" s="831"/>
      <c r="M28" s="730"/>
      <c r="N28" s="730"/>
      <c r="O28" s="730"/>
      <c r="P28" s="730"/>
      <c r="Q28" s="730"/>
      <c r="R28" s="730"/>
      <c r="S28" s="730"/>
      <c r="T28" s="730"/>
      <c r="U28" s="730"/>
      <c r="V28" s="730"/>
      <c r="W28" s="730"/>
      <c r="X28" s="730"/>
      <c r="Y28" s="730"/>
      <c r="Z28" s="730"/>
      <c r="AA28" s="730"/>
      <c r="AB28" s="730"/>
    </row>
    <row r="29" spans="1:28" ht="50.1" customHeight="1">
      <c r="A29" s="1166"/>
      <c r="B29" s="800" t="s">
        <v>522</v>
      </c>
      <c r="C29" s="1047"/>
      <c r="D29" s="1048"/>
      <c r="E29" s="1276">
        <v>9</v>
      </c>
      <c r="F29" s="1191"/>
      <c r="G29" s="1277">
        <f>(100%+90%)/2</f>
        <v>0.95</v>
      </c>
      <c r="H29" s="1290"/>
      <c r="I29" s="736" t="s">
        <v>523</v>
      </c>
      <c r="J29" s="1047"/>
      <c r="K29" s="1104"/>
      <c r="L29" s="831"/>
      <c r="M29" s="730"/>
      <c r="N29" s="730"/>
      <c r="O29" s="730"/>
      <c r="P29" s="730"/>
      <c r="Q29" s="730"/>
      <c r="R29" s="730"/>
      <c r="S29" s="730"/>
      <c r="T29" s="730"/>
      <c r="U29" s="730"/>
      <c r="V29" s="730"/>
      <c r="W29" s="730"/>
      <c r="X29" s="730"/>
      <c r="Y29" s="730"/>
      <c r="Z29" s="730"/>
      <c r="AA29" s="730"/>
      <c r="AB29" s="730"/>
    </row>
    <row r="30" spans="1:28" ht="50.1" customHeight="1">
      <c r="A30" s="1166"/>
      <c r="B30" s="800" t="s">
        <v>524</v>
      </c>
      <c r="C30" s="1047"/>
      <c r="D30" s="1048"/>
      <c r="E30" s="1276">
        <v>0</v>
      </c>
      <c r="F30" s="1191"/>
      <c r="G30" s="1277" t="s">
        <v>118</v>
      </c>
      <c r="H30" s="1290"/>
      <c r="I30" s="736" t="s">
        <v>513</v>
      </c>
      <c r="J30" s="1047"/>
      <c r="K30" s="1104"/>
      <c r="L30" s="831"/>
      <c r="M30" s="730"/>
      <c r="N30" s="730"/>
      <c r="O30" s="730"/>
      <c r="P30" s="730"/>
      <c r="Q30" s="730"/>
      <c r="R30" s="730"/>
      <c r="S30" s="730"/>
      <c r="T30" s="730"/>
      <c r="U30" s="730"/>
      <c r="V30" s="730"/>
      <c r="W30" s="730"/>
      <c r="X30" s="730"/>
      <c r="Y30" s="730"/>
      <c r="Z30" s="730"/>
      <c r="AA30" s="730"/>
      <c r="AB30" s="730"/>
    </row>
    <row r="31" spans="1:28" ht="64.5" customHeight="1">
      <c r="A31" s="1166"/>
      <c r="B31" s="800" t="s">
        <v>525</v>
      </c>
      <c r="C31" s="1047"/>
      <c r="D31" s="1048"/>
      <c r="E31" s="1276" t="s">
        <v>526</v>
      </c>
      <c r="F31" s="1191"/>
      <c r="G31" s="1277">
        <f>((10908/21068)+90%)/2</f>
        <v>0.70887602050503129</v>
      </c>
      <c r="H31" s="1290"/>
      <c r="I31" s="736" t="s">
        <v>527</v>
      </c>
      <c r="J31" s="1047"/>
      <c r="K31" s="1104"/>
      <c r="L31" s="831"/>
      <c r="M31" s="730"/>
      <c r="N31" s="730"/>
      <c r="O31" s="730"/>
      <c r="P31" s="730"/>
      <c r="Q31" s="730"/>
      <c r="R31" s="730"/>
      <c r="S31" s="730"/>
      <c r="T31" s="730"/>
      <c r="U31" s="730"/>
      <c r="V31" s="730"/>
      <c r="W31" s="730"/>
      <c r="X31" s="730"/>
      <c r="Y31" s="730"/>
      <c r="Z31" s="730"/>
      <c r="AA31" s="730"/>
      <c r="AB31" s="730"/>
    </row>
    <row r="32" spans="1:28" ht="50.1" customHeight="1">
      <c r="A32" s="1166"/>
      <c r="B32" s="800" t="s">
        <v>528</v>
      </c>
      <c r="C32" s="1047"/>
      <c r="D32" s="1048"/>
      <c r="E32" s="1276">
        <v>44</v>
      </c>
      <c r="F32" s="1191"/>
      <c r="G32" s="1277">
        <f>((23/44)+90%)/2</f>
        <v>0.71136363636363642</v>
      </c>
      <c r="H32" s="1290"/>
      <c r="I32" s="736" t="s">
        <v>529</v>
      </c>
      <c r="J32" s="1047"/>
      <c r="K32" s="1104"/>
      <c r="L32" s="831"/>
      <c r="M32" s="730"/>
      <c r="N32" s="730"/>
      <c r="O32" s="730"/>
      <c r="P32" s="730"/>
      <c r="Q32" s="730"/>
      <c r="R32" s="730"/>
      <c r="S32" s="730"/>
      <c r="T32" s="730"/>
      <c r="U32" s="730"/>
      <c r="V32" s="730"/>
      <c r="W32" s="730"/>
      <c r="X32" s="730"/>
      <c r="Y32" s="730"/>
      <c r="Z32" s="730"/>
      <c r="AA32" s="730"/>
      <c r="AB32" s="730"/>
    </row>
    <row r="33" spans="1:28" ht="24" customHeight="1">
      <c r="A33" s="1166"/>
      <c r="B33" s="1239" t="s">
        <v>20</v>
      </c>
      <c r="C33" s="1044"/>
      <c r="D33" s="1044"/>
      <c r="E33" s="1044"/>
      <c r="F33" s="1044"/>
      <c r="G33" s="1044"/>
      <c r="H33" s="1044"/>
      <c r="I33" s="1240">
        <f>AVERAGE(G20:H32)</f>
        <v>0.87819063235353345</v>
      </c>
      <c r="J33" s="1044"/>
      <c r="K33" s="1241">
        <f>(I33*I18)</f>
        <v>0.61473344264747343</v>
      </c>
      <c r="L33" s="831"/>
      <c r="M33" s="730"/>
      <c r="N33" s="730"/>
      <c r="O33" s="730"/>
      <c r="P33" s="730"/>
      <c r="Q33" s="730"/>
      <c r="R33" s="730"/>
      <c r="S33" s="730"/>
      <c r="T33" s="730"/>
      <c r="U33" s="730"/>
      <c r="V33" s="730"/>
      <c r="W33" s="730"/>
      <c r="X33" s="730"/>
      <c r="Y33" s="730"/>
      <c r="Z33" s="730"/>
      <c r="AA33" s="730"/>
      <c r="AB33" s="730"/>
    </row>
    <row r="34" spans="1:28" ht="24" customHeight="1">
      <c r="A34" s="1166"/>
      <c r="B34" s="1232" t="s">
        <v>12</v>
      </c>
      <c r="C34" s="1044"/>
      <c r="D34" s="1044"/>
      <c r="E34" s="1044"/>
      <c r="F34" s="1044"/>
      <c r="G34" s="1044"/>
      <c r="H34" s="1044"/>
      <c r="I34" s="1233">
        <v>0.1</v>
      </c>
      <c r="J34" s="1044"/>
      <c r="K34" s="1181"/>
      <c r="L34" s="831"/>
      <c r="M34" s="730"/>
      <c r="N34" s="730"/>
      <c r="O34" s="730"/>
      <c r="P34" s="730"/>
      <c r="Q34" s="730"/>
      <c r="R34" s="730"/>
      <c r="S34" s="730"/>
      <c r="T34" s="730"/>
      <c r="U34" s="730"/>
      <c r="V34" s="730"/>
      <c r="W34" s="730"/>
      <c r="X34" s="730"/>
      <c r="Y34" s="730"/>
      <c r="Z34" s="730"/>
      <c r="AA34" s="730"/>
      <c r="AB34" s="730"/>
    </row>
    <row r="35" spans="1:28" ht="20.100000000000001" customHeight="1">
      <c r="A35" s="1166"/>
      <c r="B35" s="1234" t="s">
        <v>13</v>
      </c>
      <c r="C35" s="1044"/>
      <c r="D35" s="1044"/>
      <c r="E35" s="1044"/>
      <c r="F35" s="1044"/>
      <c r="G35" s="1044"/>
      <c r="H35" s="1044"/>
      <c r="I35" s="1044"/>
      <c r="J35" s="1044"/>
      <c r="K35" s="1181"/>
      <c r="L35" s="831"/>
      <c r="M35" s="730"/>
      <c r="N35" s="730"/>
      <c r="O35" s="730"/>
      <c r="P35" s="730"/>
      <c r="Q35" s="730"/>
      <c r="R35" s="730"/>
      <c r="S35" s="730"/>
      <c r="T35" s="730"/>
      <c r="U35" s="730"/>
      <c r="V35" s="730"/>
      <c r="W35" s="730"/>
      <c r="X35" s="730"/>
      <c r="Y35" s="730"/>
      <c r="Z35" s="730"/>
      <c r="AA35" s="730"/>
      <c r="AB35" s="730"/>
    </row>
    <row r="36" spans="1:28" ht="19.5" customHeight="1">
      <c r="A36" s="1166"/>
      <c r="B36" s="1235" t="s">
        <v>14</v>
      </c>
      <c r="C36" s="1044"/>
      <c r="D36" s="1044"/>
      <c r="E36" s="1236" t="s">
        <v>15</v>
      </c>
      <c r="F36" s="1236" t="s">
        <v>17</v>
      </c>
      <c r="G36" s="1236" t="s">
        <v>18</v>
      </c>
      <c r="H36" s="1237" t="s">
        <v>19</v>
      </c>
      <c r="I36" s="1238"/>
      <c r="J36" s="1044"/>
      <c r="K36" s="1181"/>
      <c r="L36" s="831"/>
      <c r="M36" s="730"/>
      <c r="N36" s="730"/>
      <c r="O36" s="730"/>
      <c r="P36" s="730"/>
      <c r="Q36" s="730"/>
      <c r="R36" s="730"/>
      <c r="S36" s="730"/>
      <c r="T36" s="730"/>
      <c r="U36" s="730"/>
      <c r="V36" s="730"/>
      <c r="W36" s="730"/>
      <c r="X36" s="730"/>
      <c r="Y36" s="730"/>
      <c r="Z36" s="730"/>
      <c r="AA36" s="730"/>
      <c r="AB36" s="730"/>
    </row>
    <row r="37" spans="1:28" ht="117" customHeight="1">
      <c r="A37" s="1166"/>
      <c r="B37" s="800" t="s">
        <v>530</v>
      </c>
      <c r="C37" s="1047"/>
      <c r="D37" s="1047"/>
      <c r="E37" s="1183"/>
      <c r="F37" s="1291"/>
      <c r="G37" s="1182" t="s">
        <v>69</v>
      </c>
      <c r="H37" s="1278">
        <v>0</v>
      </c>
      <c r="I37" s="736" t="s">
        <v>531</v>
      </c>
      <c r="J37" s="1047"/>
      <c r="K37" s="1104"/>
      <c r="L37" s="831"/>
      <c r="M37" s="730"/>
      <c r="N37" s="730"/>
      <c r="O37" s="730"/>
      <c r="P37" s="730"/>
      <c r="Q37" s="730"/>
      <c r="R37" s="730"/>
      <c r="S37" s="730"/>
      <c r="T37" s="730"/>
      <c r="U37" s="730"/>
      <c r="V37" s="730"/>
      <c r="W37" s="730"/>
      <c r="X37" s="730"/>
      <c r="Y37" s="730"/>
      <c r="Z37" s="730"/>
      <c r="AA37" s="730"/>
      <c r="AB37" s="730"/>
    </row>
    <row r="38" spans="1:28" ht="20.100000000000001" customHeight="1">
      <c r="A38" s="1166"/>
      <c r="B38" s="1234" t="s">
        <v>21</v>
      </c>
      <c r="C38" s="1044"/>
      <c r="D38" s="1044"/>
      <c r="E38" s="1044"/>
      <c r="F38" s="1044"/>
      <c r="G38" s="1044"/>
      <c r="H38" s="1044"/>
      <c r="I38" s="1044"/>
      <c r="J38" s="1044"/>
      <c r="K38" s="1181"/>
      <c r="L38" s="831"/>
      <c r="M38" s="730"/>
      <c r="N38" s="730"/>
      <c r="O38" s="730"/>
      <c r="P38" s="730"/>
      <c r="Q38" s="730"/>
      <c r="R38" s="730"/>
      <c r="S38" s="730"/>
      <c r="T38" s="730"/>
      <c r="U38" s="730"/>
      <c r="V38" s="730"/>
      <c r="W38" s="730"/>
      <c r="X38" s="730"/>
      <c r="Y38" s="730"/>
      <c r="Z38" s="730"/>
      <c r="AA38" s="730"/>
      <c r="AB38" s="730"/>
    </row>
    <row r="39" spans="1:28" ht="19.5" customHeight="1">
      <c r="A39" s="1166"/>
      <c r="B39" s="1235" t="s">
        <v>14</v>
      </c>
      <c r="C39" s="1044"/>
      <c r="D39" s="1044"/>
      <c r="E39" s="1236" t="s">
        <v>15</v>
      </c>
      <c r="F39" s="1236" t="s">
        <v>17</v>
      </c>
      <c r="G39" s="1236" t="s">
        <v>18</v>
      </c>
      <c r="H39" s="1237" t="s">
        <v>19</v>
      </c>
      <c r="I39" s="1238"/>
      <c r="J39" s="1044"/>
      <c r="K39" s="1181"/>
      <c r="L39" s="831"/>
      <c r="M39" s="730"/>
      <c r="N39" s="730"/>
      <c r="O39" s="730"/>
      <c r="P39" s="730"/>
      <c r="Q39" s="730"/>
      <c r="R39" s="730"/>
      <c r="S39" s="730"/>
      <c r="T39" s="730"/>
      <c r="U39" s="730"/>
      <c r="V39" s="730"/>
      <c r="W39" s="730"/>
      <c r="X39" s="730"/>
      <c r="Y39" s="730"/>
      <c r="Z39" s="730"/>
      <c r="AA39" s="730"/>
      <c r="AB39" s="730"/>
    </row>
    <row r="40" spans="1:28" ht="75.75" customHeight="1">
      <c r="A40" s="1166"/>
      <c r="B40" s="800" t="s">
        <v>532</v>
      </c>
      <c r="C40" s="1047"/>
      <c r="D40" s="1047"/>
      <c r="E40" s="1183"/>
      <c r="F40" s="1291"/>
      <c r="G40" s="1182" t="s">
        <v>69</v>
      </c>
      <c r="H40" s="1278">
        <v>0</v>
      </c>
      <c r="I40" s="736" t="s">
        <v>533</v>
      </c>
      <c r="J40" s="1047"/>
      <c r="K40" s="1104"/>
      <c r="L40" s="831"/>
      <c r="M40" s="730"/>
      <c r="N40" s="730"/>
      <c r="O40" s="730"/>
      <c r="P40" s="730"/>
      <c r="Q40" s="730"/>
      <c r="R40" s="730"/>
      <c r="S40" s="730"/>
      <c r="T40" s="730"/>
      <c r="U40" s="730"/>
      <c r="V40" s="730"/>
      <c r="W40" s="730"/>
      <c r="X40" s="730"/>
      <c r="Y40" s="730"/>
      <c r="Z40" s="730"/>
      <c r="AA40" s="730"/>
      <c r="AB40" s="730"/>
    </row>
    <row r="41" spans="1:28" ht="20.100000000000001" customHeight="1">
      <c r="A41" s="1166"/>
      <c r="B41" s="1234" t="s">
        <v>84</v>
      </c>
      <c r="C41" s="1044"/>
      <c r="D41" s="1044"/>
      <c r="E41" s="1044"/>
      <c r="F41" s="1044"/>
      <c r="G41" s="1044"/>
      <c r="H41" s="1044"/>
      <c r="I41" s="1044"/>
      <c r="J41" s="1044"/>
      <c r="K41" s="1181"/>
      <c r="L41" s="831"/>
      <c r="M41" s="730"/>
      <c r="N41" s="730"/>
      <c r="O41" s="730"/>
      <c r="P41" s="730"/>
      <c r="Q41" s="730"/>
      <c r="R41" s="730"/>
      <c r="S41" s="730"/>
      <c r="T41" s="730"/>
      <c r="U41" s="730"/>
      <c r="V41" s="730"/>
      <c r="W41" s="730"/>
      <c r="X41" s="730"/>
      <c r="Y41" s="730"/>
      <c r="Z41" s="730"/>
      <c r="AA41" s="730"/>
      <c r="AB41" s="730"/>
    </row>
    <row r="42" spans="1:28" ht="19.5" customHeight="1">
      <c r="A42" s="1166"/>
      <c r="B42" s="1235" t="s">
        <v>14</v>
      </c>
      <c r="C42" s="1044"/>
      <c r="D42" s="1044"/>
      <c r="E42" s="1236" t="s">
        <v>15</v>
      </c>
      <c r="F42" s="1236" t="s">
        <v>17</v>
      </c>
      <c r="G42" s="1236" t="s">
        <v>18</v>
      </c>
      <c r="H42" s="1237" t="s">
        <v>19</v>
      </c>
      <c r="I42" s="1238"/>
      <c r="J42" s="1044"/>
      <c r="K42" s="1181"/>
      <c r="L42" s="831"/>
      <c r="M42" s="730"/>
      <c r="N42" s="730"/>
      <c r="O42" s="730"/>
      <c r="P42" s="730"/>
      <c r="Q42" s="730"/>
      <c r="R42" s="730"/>
      <c r="S42" s="730"/>
      <c r="T42" s="730"/>
      <c r="U42" s="730"/>
      <c r="V42" s="730"/>
      <c r="W42" s="730"/>
      <c r="X42" s="730"/>
      <c r="Y42" s="730"/>
      <c r="Z42" s="730"/>
      <c r="AA42" s="730"/>
      <c r="AB42" s="730"/>
    </row>
    <row r="43" spans="1:28" ht="121.5" customHeight="1">
      <c r="A43" s="1166"/>
      <c r="B43" s="800" t="s">
        <v>534</v>
      </c>
      <c r="C43" s="1047"/>
      <c r="D43" s="1047"/>
      <c r="E43" s="1183"/>
      <c r="F43" s="1291"/>
      <c r="G43" s="1182" t="s">
        <v>69</v>
      </c>
      <c r="H43" s="1278">
        <v>0</v>
      </c>
      <c r="I43" s="736" t="s">
        <v>535</v>
      </c>
      <c r="J43" s="1047"/>
      <c r="K43" s="1104"/>
      <c r="L43" s="831"/>
      <c r="M43" s="730"/>
      <c r="N43" s="730"/>
      <c r="O43" s="730"/>
      <c r="P43" s="730"/>
      <c r="Q43" s="730"/>
      <c r="R43" s="730"/>
      <c r="S43" s="730"/>
      <c r="T43" s="730"/>
      <c r="U43" s="730"/>
      <c r="V43" s="730"/>
      <c r="W43" s="730"/>
      <c r="X43" s="730"/>
      <c r="Y43" s="730"/>
      <c r="Z43" s="730"/>
      <c r="AA43" s="730"/>
      <c r="AB43" s="730"/>
    </row>
    <row r="44" spans="1:28" ht="20.100000000000001" customHeight="1">
      <c r="A44" s="1166"/>
      <c r="B44" s="1234" t="s">
        <v>65</v>
      </c>
      <c r="C44" s="1044"/>
      <c r="D44" s="1044"/>
      <c r="E44" s="1044"/>
      <c r="F44" s="1044"/>
      <c r="G44" s="1044"/>
      <c r="H44" s="1044"/>
      <c r="I44" s="1044"/>
      <c r="J44" s="1044"/>
      <c r="K44" s="1181"/>
      <c r="L44" s="831"/>
      <c r="M44" s="730"/>
      <c r="N44" s="730"/>
      <c r="O44" s="730"/>
      <c r="P44" s="730"/>
      <c r="Q44" s="730"/>
      <c r="R44" s="730"/>
      <c r="S44" s="730"/>
      <c r="T44" s="730"/>
      <c r="U44" s="730"/>
      <c r="V44" s="730"/>
      <c r="W44" s="730"/>
      <c r="X44" s="730"/>
      <c r="Y44" s="730"/>
      <c r="Z44" s="730"/>
      <c r="AA44" s="730"/>
      <c r="AB44" s="730"/>
    </row>
    <row r="45" spans="1:28" ht="19.5" customHeight="1">
      <c r="A45" s="1166"/>
      <c r="B45" s="1235" t="s">
        <v>14</v>
      </c>
      <c r="C45" s="1044"/>
      <c r="D45" s="1044"/>
      <c r="E45" s="1236" t="s">
        <v>15</v>
      </c>
      <c r="F45" s="1236" t="s">
        <v>17</v>
      </c>
      <c r="G45" s="1236" t="s">
        <v>18</v>
      </c>
      <c r="H45" s="1237" t="s">
        <v>19</v>
      </c>
      <c r="I45" s="1238"/>
      <c r="J45" s="1044"/>
      <c r="K45" s="1181"/>
      <c r="L45" s="831"/>
      <c r="M45" s="730"/>
      <c r="N45" s="730"/>
      <c r="O45" s="730"/>
      <c r="P45" s="730"/>
      <c r="Q45" s="730"/>
      <c r="R45" s="730"/>
      <c r="S45" s="730"/>
      <c r="T45" s="730"/>
      <c r="U45" s="730"/>
      <c r="V45" s="730"/>
      <c r="W45" s="730"/>
      <c r="X45" s="730"/>
      <c r="Y45" s="730"/>
      <c r="Z45" s="730"/>
      <c r="AA45" s="730"/>
      <c r="AB45" s="730"/>
    </row>
    <row r="46" spans="1:28" ht="126" customHeight="1">
      <c r="A46" s="1166"/>
      <c r="B46" s="800" t="s">
        <v>536</v>
      </c>
      <c r="C46" s="1047"/>
      <c r="D46" s="1047"/>
      <c r="E46" s="1183"/>
      <c r="F46" s="1291"/>
      <c r="G46" s="1182" t="s">
        <v>69</v>
      </c>
      <c r="H46" s="1278">
        <v>0</v>
      </c>
      <c r="I46" s="736" t="s">
        <v>537</v>
      </c>
      <c r="J46" s="1047"/>
      <c r="K46" s="1104"/>
      <c r="L46" s="831"/>
      <c r="M46" s="730"/>
      <c r="N46" s="730"/>
      <c r="O46" s="730"/>
      <c r="P46" s="730"/>
      <c r="Q46" s="730"/>
      <c r="R46" s="730"/>
      <c r="S46" s="730"/>
      <c r="T46" s="730"/>
      <c r="U46" s="730"/>
      <c r="V46" s="730"/>
      <c r="W46" s="730"/>
      <c r="X46" s="730"/>
      <c r="Y46" s="730"/>
      <c r="Z46" s="730"/>
      <c r="AA46" s="730"/>
      <c r="AB46" s="730"/>
    </row>
    <row r="47" spans="1:28" ht="18" customHeight="1">
      <c r="A47" s="1166"/>
      <c r="B47" s="1234" t="s">
        <v>66</v>
      </c>
      <c r="C47" s="1044"/>
      <c r="D47" s="1044"/>
      <c r="E47" s="1044"/>
      <c r="F47" s="1044"/>
      <c r="G47" s="1044"/>
      <c r="H47" s="1044"/>
      <c r="I47" s="1044"/>
      <c r="J47" s="1044"/>
      <c r="K47" s="1181"/>
      <c r="L47" s="831"/>
      <c r="M47" s="730"/>
      <c r="N47" s="730"/>
      <c r="O47" s="730"/>
      <c r="P47" s="730"/>
      <c r="Q47" s="730"/>
      <c r="R47" s="730"/>
      <c r="S47" s="730"/>
      <c r="T47" s="730"/>
      <c r="U47" s="730"/>
      <c r="V47" s="730"/>
      <c r="W47" s="730"/>
      <c r="X47" s="730"/>
      <c r="Y47" s="730"/>
      <c r="Z47" s="730"/>
      <c r="AA47" s="730"/>
      <c r="AB47" s="730"/>
    </row>
    <row r="48" spans="1:28" ht="19.5" customHeight="1">
      <c r="A48" s="1166"/>
      <c r="B48" s="1235" t="s">
        <v>14</v>
      </c>
      <c r="C48" s="1044"/>
      <c r="D48" s="1044"/>
      <c r="E48" s="1236" t="s">
        <v>15</v>
      </c>
      <c r="F48" s="1236" t="s">
        <v>17</v>
      </c>
      <c r="G48" s="1236" t="s">
        <v>18</v>
      </c>
      <c r="H48" s="1237" t="s">
        <v>19</v>
      </c>
      <c r="I48" s="1238"/>
      <c r="J48" s="1044"/>
      <c r="K48" s="1181"/>
      <c r="L48" s="831"/>
      <c r="M48" s="730"/>
      <c r="N48" s="730"/>
      <c r="O48" s="730"/>
      <c r="P48" s="730"/>
      <c r="Q48" s="730"/>
      <c r="R48" s="730"/>
      <c r="S48" s="730"/>
      <c r="T48" s="730"/>
      <c r="U48" s="730"/>
      <c r="V48" s="730"/>
      <c r="W48" s="730"/>
      <c r="X48" s="730"/>
      <c r="Y48" s="730"/>
      <c r="Z48" s="730"/>
      <c r="AA48" s="730"/>
      <c r="AB48" s="730"/>
    </row>
    <row r="49" spans="1:28" ht="81" customHeight="1">
      <c r="A49" s="1166"/>
      <c r="B49" s="800" t="s">
        <v>538</v>
      </c>
      <c r="C49" s="1047"/>
      <c r="D49" s="1047"/>
      <c r="E49" s="1183"/>
      <c r="F49" s="1291"/>
      <c r="G49" s="1182" t="s">
        <v>69</v>
      </c>
      <c r="H49" s="1278">
        <v>0</v>
      </c>
      <c r="I49" s="736" t="s">
        <v>539</v>
      </c>
      <c r="J49" s="1047"/>
      <c r="K49" s="1104"/>
      <c r="L49" s="831"/>
      <c r="M49" s="730"/>
      <c r="N49" s="730"/>
      <c r="O49" s="730"/>
      <c r="P49" s="730"/>
      <c r="Q49" s="730"/>
      <c r="R49" s="730"/>
      <c r="S49" s="730"/>
      <c r="T49" s="730"/>
      <c r="U49" s="730"/>
      <c r="V49" s="730"/>
      <c r="W49" s="730"/>
      <c r="X49" s="730"/>
      <c r="Y49" s="730"/>
      <c r="Z49" s="730"/>
      <c r="AA49" s="730"/>
      <c r="AB49" s="730"/>
    </row>
    <row r="50" spans="1:28" ht="18" customHeight="1">
      <c r="A50" s="1166"/>
      <c r="B50" s="1234" t="s">
        <v>67</v>
      </c>
      <c r="C50" s="1044"/>
      <c r="D50" s="1044"/>
      <c r="E50" s="1044"/>
      <c r="F50" s="1044"/>
      <c r="G50" s="1044"/>
      <c r="H50" s="1044"/>
      <c r="I50" s="1044"/>
      <c r="J50" s="1044"/>
      <c r="K50" s="1181"/>
      <c r="L50" s="831"/>
      <c r="M50" s="730"/>
      <c r="N50" s="730"/>
      <c r="O50" s="730"/>
      <c r="P50" s="730"/>
      <c r="Q50" s="730"/>
      <c r="R50" s="730"/>
      <c r="S50" s="730"/>
      <c r="T50" s="730"/>
      <c r="U50" s="730"/>
      <c r="V50" s="730"/>
      <c r="W50" s="730"/>
      <c r="X50" s="730"/>
      <c r="Y50" s="730"/>
      <c r="Z50" s="730"/>
      <c r="AA50" s="730"/>
      <c r="AB50" s="730"/>
    </row>
    <row r="51" spans="1:28" ht="19.5" customHeight="1">
      <c r="A51" s="1166"/>
      <c r="B51" s="1235" t="s">
        <v>14</v>
      </c>
      <c r="C51" s="1044"/>
      <c r="D51" s="1044"/>
      <c r="E51" s="1236" t="s">
        <v>15</v>
      </c>
      <c r="F51" s="1236" t="s">
        <v>17</v>
      </c>
      <c r="G51" s="1236" t="s">
        <v>18</v>
      </c>
      <c r="H51" s="1237" t="s">
        <v>19</v>
      </c>
      <c r="I51" s="1238"/>
      <c r="J51" s="1044"/>
      <c r="K51" s="1181"/>
      <c r="L51" s="831"/>
      <c r="M51" s="730"/>
      <c r="N51" s="730"/>
      <c r="O51" s="730"/>
      <c r="P51" s="730"/>
      <c r="Q51" s="730"/>
      <c r="R51" s="730"/>
      <c r="S51" s="730"/>
      <c r="T51" s="730"/>
      <c r="U51" s="730"/>
      <c r="V51" s="730"/>
      <c r="W51" s="730"/>
      <c r="X51" s="730"/>
      <c r="Y51" s="730"/>
      <c r="Z51" s="730"/>
      <c r="AA51" s="730"/>
      <c r="AB51" s="730"/>
    </row>
    <row r="52" spans="1:28" ht="85.5" customHeight="1">
      <c r="A52" s="1166"/>
      <c r="B52" s="800" t="s">
        <v>540</v>
      </c>
      <c r="C52" s="1047"/>
      <c r="D52" s="1047"/>
      <c r="E52" s="1183"/>
      <c r="F52" s="1182" t="s">
        <v>69</v>
      </c>
      <c r="G52" s="1183"/>
      <c r="H52" s="1278">
        <v>0.5</v>
      </c>
      <c r="I52" s="736" t="s">
        <v>541</v>
      </c>
      <c r="J52" s="1047"/>
      <c r="K52" s="1104"/>
      <c r="L52" s="831"/>
      <c r="M52" s="730"/>
      <c r="N52" s="730"/>
      <c r="O52" s="730"/>
      <c r="P52" s="730"/>
      <c r="Q52" s="730"/>
      <c r="R52" s="730"/>
      <c r="S52" s="730"/>
      <c r="T52" s="730"/>
      <c r="U52" s="730"/>
      <c r="V52" s="730"/>
      <c r="W52" s="730"/>
      <c r="X52" s="730"/>
      <c r="Y52" s="730"/>
      <c r="Z52" s="730"/>
      <c r="AA52" s="730"/>
      <c r="AB52" s="730"/>
    </row>
    <row r="53" spans="1:28" ht="18" customHeight="1">
      <c r="A53" s="1166"/>
      <c r="B53" s="1234" t="s">
        <v>208</v>
      </c>
      <c r="C53" s="1044"/>
      <c r="D53" s="1044"/>
      <c r="E53" s="1044"/>
      <c r="F53" s="1044"/>
      <c r="G53" s="1044"/>
      <c r="H53" s="1044"/>
      <c r="I53" s="1044"/>
      <c r="J53" s="1044"/>
      <c r="K53" s="1181"/>
      <c r="L53" s="831"/>
      <c r="M53" s="730"/>
      <c r="N53" s="730"/>
      <c r="O53" s="730"/>
      <c r="P53" s="730"/>
      <c r="Q53" s="730"/>
      <c r="R53" s="730"/>
      <c r="S53" s="730"/>
      <c r="T53" s="730"/>
      <c r="U53" s="730"/>
      <c r="V53" s="730"/>
      <c r="W53" s="730"/>
      <c r="X53" s="730"/>
      <c r="Y53" s="730"/>
      <c r="Z53" s="730"/>
      <c r="AA53" s="730"/>
      <c r="AB53" s="730"/>
    </row>
    <row r="54" spans="1:28" ht="19.5" customHeight="1">
      <c r="A54" s="1166"/>
      <c r="B54" s="1235" t="s">
        <v>14</v>
      </c>
      <c r="C54" s="1044"/>
      <c r="D54" s="1044"/>
      <c r="E54" s="1236" t="s">
        <v>15</v>
      </c>
      <c r="F54" s="1236" t="s">
        <v>17</v>
      </c>
      <c r="G54" s="1236" t="s">
        <v>18</v>
      </c>
      <c r="H54" s="1237" t="s">
        <v>19</v>
      </c>
      <c r="I54" s="1238"/>
      <c r="J54" s="1044"/>
      <c r="K54" s="1181"/>
      <c r="L54" s="831"/>
      <c r="M54" s="730"/>
      <c r="N54" s="730"/>
      <c r="O54" s="730"/>
      <c r="P54" s="730"/>
      <c r="Q54" s="730"/>
      <c r="R54" s="730"/>
      <c r="S54" s="730"/>
      <c r="T54" s="730"/>
      <c r="U54" s="730"/>
      <c r="V54" s="730"/>
      <c r="W54" s="730"/>
      <c r="X54" s="730"/>
      <c r="Y54" s="730"/>
      <c r="Z54" s="730"/>
      <c r="AA54" s="730"/>
      <c r="AB54" s="730"/>
    </row>
    <row r="55" spans="1:28" ht="121.5" customHeight="1">
      <c r="A55" s="1166"/>
      <c r="B55" s="800" t="s">
        <v>542</v>
      </c>
      <c r="C55" s="1047"/>
      <c r="D55" s="1047"/>
      <c r="E55" s="1183"/>
      <c r="F55" s="1291"/>
      <c r="G55" s="1182" t="s">
        <v>69</v>
      </c>
      <c r="H55" s="1278">
        <v>0</v>
      </c>
      <c r="I55" s="736" t="s">
        <v>543</v>
      </c>
      <c r="J55" s="1047"/>
      <c r="K55" s="1104"/>
      <c r="L55" s="831"/>
      <c r="M55" s="730"/>
      <c r="N55" s="730"/>
      <c r="O55" s="730"/>
      <c r="P55" s="730"/>
      <c r="Q55" s="730"/>
      <c r="R55" s="730"/>
      <c r="S55" s="730"/>
      <c r="T55" s="730"/>
      <c r="U55" s="730"/>
      <c r="V55" s="730"/>
      <c r="W55" s="730"/>
      <c r="X55" s="730"/>
      <c r="Y55" s="730"/>
      <c r="Z55" s="730"/>
      <c r="AA55" s="730"/>
      <c r="AB55" s="730"/>
    </row>
    <row r="56" spans="1:28" ht="18" customHeight="1">
      <c r="A56" s="1166"/>
      <c r="B56" s="1234" t="s">
        <v>212</v>
      </c>
      <c r="C56" s="1044"/>
      <c r="D56" s="1044"/>
      <c r="E56" s="1044"/>
      <c r="F56" s="1044"/>
      <c r="G56" s="1044"/>
      <c r="H56" s="1044"/>
      <c r="I56" s="1044"/>
      <c r="J56" s="1044"/>
      <c r="K56" s="1181"/>
      <c r="L56" s="831"/>
      <c r="M56" s="730"/>
      <c r="N56" s="730"/>
      <c r="O56" s="730"/>
      <c r="P56" s="730"/>
      <c r="Q56" s="730"/>
      <c r="R56" s="730"/>
      <c r="S56" s="730"/>
      <c r="T56" s="730"/>
      <c r="U56" s="730"/>
      <c r="V56" s="730"/>
      <c r="W56" s="730"/>
      <c r="X56" s="730"/>
      <c r="Y56" s="730"/>
      <c r="Z56" s="730"/>
      <c r="AA56" s="730"/>
      <c r="AB56" s="730"/>
    </row>
    <row r="57" spans="1:28" ht="19.5" customHeight="1">
      <c r="A57" s="1166"/>
      <c r="B57" s="1235" t="s">
        <v>14</v>
      </c>
      <c r="C57" s="1044"/>
      <c r="D57" s="1044"/>
      <c r="E57" s="1236" t="s">
        <v>15</v>
      </c>
      <c r="F57" s="1236" t="s">
        <v>17</v>
      </c>
      <c r="G57" s="1236" t="s">
        <v>18</v>
      </c>
      <c r="H57" s="1237" t="s">
        <v>19</v>
      </c>
      <c r="I57" s="1238"/>
      <c r="J57" s="1044"/>
      <c r="K57" s="1181"/>
      <c r="L57" s="831"/>
      <c r="M57" s="730"/>
      <c r="N57" s="730"/>
      <c r="O57" s="730"/>
      <c r="P57" s="730"/>
      <c r="Q57" s="730"/>
      <c r="R57" s="730"/>
      <c r="S57" s="730"/>
      <c r="T57" s="730"/>
      <c r="U57" s="730"/>
      <c r="V57" s="730"/>
      <c r="W57" s="730"/>
      <c r="X57" s="730"/>
      <c r="Y57" s="730"/>
      <c r="Z57" s="730"/>
      <c r="AA57" s="730"/>
      <c r="AB57" s="730"/>
    </row>
    <row r="58" spans="1:28" ht="120.75" customHeight="1">
      <c r="A58" s="1166"/>
      <c r="B58" s="800" t="s">
        <v>544</v>
      </c>
      <c r="C58" s="1047"/>
      <c r="D58" s="1047"/>
      <c r="E58" s="1183"/>
      <c r="F58" s="1291"/>
      <c r="G58" s="1182" t="s">
        <v>69</v>
      </c>
      <c r="H58" s="1278">
        <v>0</v>
      </c>
      <c r="I58" s="736" t="s">
        <v>545</v>
      </c>
      <c r="J58" s="1047"/>
      <c r="K58" s="1104"/>
      <c r="L58" s="831"/>
      <c r="M58" s="730"/>
      <c r="N58" s="730"/>
      <c r="O58" s="730"/>
      <c r="P58" s="730"/>
      <c r="Q58" s="730"/>
      <c r="R58" s="730"/>
      <c r="S58" s="730"/>
      <c r="T58" s="730"/>
      <c r="U58" s="730"/>
      <c r="V58" s="730"/>
      <c r="W58" s="730"/>
      <c r="X58" s="730"/>
      <c r="Y58" s="730"/>
      <c r="Z58" s="730"/>
      <c r="AA58" s="730"/>
      <c r="AB58" s="730"/>
    </row>
    <row r="59" spans="1:28" ht="18" customHeight="1">
      <c r="A59" s="1166"/>
      <c r="B59" s="1234" t="s">
        <v>215</v>
      </c>
      <c r="C59" s="1044"/>
      <c r="D59" s="1044"/>
      <c r="E59" s="1044"/>
      <c r="F59" s="1044"/>
      <c r="G59" s="1044"/>
      <c r="H59" s="1044"/>
      <c r="I59" s="1044"/>
      <c r="J59" s="1044"/>
      <c r="K59" s="1181"/>
      <c r="L59" s="831"/>
      <c r="M59" s="730"/>
      <c r="N59" s="730"/>
      <c r="O59" s="730"/>
      <c r="P59" s="730"/>
      <c r="Q59" s="730"/>
      <c r="R59" s="730"/>
      <c r="S59" s="730"/>
      <c r="T59" s="730"/>
      <c r="U59" s="730"/>
      <c r="V59" s="730"/>
      <c r="W59" s="730"/>
      <c r="X59" s="730"/>
      <c r="Y59" s="730"/>
      <c r="Z59" s="730"/>
      <c r="AA59" s="730"/>
      <c r="AB59" s="730"/>
    </row>
    <row r="60" spans="1:28" ht="19.5" customHeight="1">
      <c r="A60" s="1166"/>
      <c r="B60" s="1235" t="s">
        <v>14</v>
      </c>
      <c r="C60" s="1044"/>
      <c r="D60" s="1044"/>
      <c r="E60" s="1236" t="s">
        <v>15</v>
      </c>
      <c r="F60" s="1236" t="s">
        <v>17</v>
      </c>
      <c r="G60" s="1236" t="s">
        <v>18</v>
      </c>
      <c r="H60" s="1237" t="s">
        <v>19</v>
      </c>
      <c r="I60" s="1238"/>
      <c r="J60" s="1044"/>
      <c r="K60" s="1181"/>
      <c r="L60" s="831"/>
      <c r="M60" s="730"/>
      <c r="N60" s="730"/>
      <c r="O60" s="730"/>
      <c r="P60" s="730"/>
      <c r="Q60" s="730"/>
      <c r="R60" s="730"/>
      <c r="S60" s="730"/>
      <c r="T60" s="730"/>
      <c r="U60" s="730"/>
      <c r="V60" s="730"/>
      <c r="W60" s="730"/>
      <c r="X60" s="730"/>
      <c r="Y60" s="730"/>
      <c r="Z60" s="730"/>
      <c r="AA60" s="730"/>
      <c r="AB60" s="730"/>
    </row>
    <row r="61" spans="1:28" ht="119.25" customHeight="1">
      <c r="A61" s="1166"/>
      <c r="B61" s="800" t="s">
        <v>546</v>
      </c>
      <c r="C61" s="1047"/>
      <c r="D61" s="1047"/>
      <c r="E61" s="1183"/>
      <c r="F61" s="1291"/>
      <c r="G61" s="1182" t="s">
        <v>69</v>
      </c>
      <c r="H61" s="1278">
        <v>0</v>
      </c>
      <c r="I61" s="736" t="s">
        <v>537</v>
      </c>
      <c r="J61" s="1047"/>
      <c r="K61" s="1104"/>
      <c r="L61" s="831"/>
      <c r="M61" s="730"/>
      <c r="N61" s="730"/>
      <c r="O61" s="730"/>
      <c r="P61" s="730"/>
      <c r="Q61" s="730"/>
      <c r="R61" s="730"/>
      <c r="S61" s="730"/>
      <c r="T61" s="730"/>
      <c r="U61" s="730"/>
      <c r="V61" s="730"/>
      <c r="W61" s="730"/>
      <c r="X61" s="730"/>
      <c r="Y61" s="730"/>
      <c r="Z61" s="730"/>
      <c r="AA61" s="730"/>
      <c r="AB61" s="730"/>
    </row>
    <row r="62" spans="1:28" ht="18" customHeight="1">
      <c r="A62" s="1166"/>
      <c r="B62" s="1234" t="s">
        <v>219</v>
      </c>
      <c r="C62" s="1044"/>
      <c r="D62" s="1044"/>
      <c r="E62" s="1044"/>
      <c r="F62" s="1044"/>
      <c r="G62" s="1044"/>
      <c r="H62" s="1044"/>
      <c r="I62" s="1044"/>
      <c r="J62" s="1044"/>
      <c r="K62" s="1181"/>
      <c r="L62" s="831"/>
      <c r="M62" s="730"/>
      <c r="N62" s="730"/>
      <c r="O62" s="730"/>
      <c r="P62" s="730"/>
      <c r="Q62" s="730"/>
      <c r="R62" s="730"/>
      <c r="S62" s="730"/>
      <c r="T62" s="730"/>
      <c r="U62" s="730"/>
      <c r="V62" s="730"/>
      <c r="W62" s="730"/>
      <c r="X62" s="730"/>
      <c r="Y62" s="730"/>
      <c r="Z62" s="730"/>
      <c r="AA62" s="730"/>
      <c r="AB62" s="730"/>
    </row>
    <row r="63" spans="1:28" ht="19.5" customHeight="1">
      <c r="A63" s="1166"/>
      <c r="B63" s="1235" t="s">
        <v>14</v>
      </c>
      <c r="C63" s="1044"/>
      <c r="D63" s="1044"/>
      <c r="E63" s="1236" t="s">
        <v>15</v>
      </c>
      <c r="F63" s="1236" t="s">
        <v>17</v>
      </c>
      <c r="G63" s="1236" t="s">
        <v>18</v>
      </c>
      <c r="H63" s="1237" t="s">
        <v>19</v>
      </c>
      <c r="I63" s="1238"/>
      <c r="J63" s="1044"/>
      <c r="K63" s="1181"/>
      <c r="L63" s="831"/>
      <c r="M63" s="730"/>
      <c r="N63" s="730"/>
      <c r="O63" s="730"/>
      <c r="P63" s="730"/>
      <c r="Q63" s="730"/>
      <c r="R63" s="730"/>
      <c r="S63" s="730"/>
      <c r="T63" s="730"/>
      <c r="U63" s="730"/>
      <c r="V63" s="730"/>
      <c r="W63" s="730"/>
      <c r="X63" s="730"/>
      <c r="Y63" s="730"/>
      <c r="Z63" s="730"/>
      <c r="AA63" s="730"/>
      <c r="AB63" s="730"/>
    </row>
    <row r="64" spans="1:28" ht="93.75" customHeight="1">
      <c r="A64" s="1166"/>
      <c r="B64" s="800" t="s">
        <v>547</v>
      </c>
      <c r="C64" s="1047"/>
      <c r="D64" s="1047"/>
      <c r="E64" s="1183"/>
      <c r="F64" s="1291"/>
      <c r="G64" s="1182" t="s">
        <v>69</v>
      </c>
      <c r="H64" s="1278">
        <v>0</v>
      </c>
      <c r="I64" s="736" t="s">
        <v>539</v>
      </c>
      <c r="J64" s="1047"/>
      <c r="K64" s="1104"/>
      <c r="L64" s="831"/>
      <c r="M64" s="730"/>
      <c r="N64" s="730"/>
      <c r="O64" s="730"/>
      <c r="P64" s="730"/>
      <c r="Q64" s="730"/>
      <c r="R64" s="730"/>
      <c r="S64" s="730"/>
      <c r="T64" s="730"/>
      <c r="U64" s="730"/>
      <c r="V64" s="730"/>
      <c r="W64" s="730"/>
      <c r="X64" s="730"/>
      <c r="Y64" s="730"/>
      <c r="Z64" s="730"/>
      <c r="AA64" s="730"/>
      <c r="AB64" s="730"/>
    </row>
    <row r="65" spans="1:28" ht="18" customHeight="1">
      <c r="A65" s="1166"/>
      <c r="B65" s="1234" t="s">
        <v>228</v>
      </c>
      <c r="C65" s="1044"/>
      <c r="D65" s="1044"/>
      <c r="E65" s="1044"/>
      <c r="F65" s="1044"/>
      <c r="G65" s="1044"/>
      <c r="H65" s="1044"/>
      <c r="I65" s="1044"/>
      <c r="J65" s="1044"/>
      <c r="K65" s="1181"/>
      <c r="L65" s="831"/>
      <c r="M65" s="730"/>
      <c r="N65" s="730"/>
      <c r="O65" s="730"/>
      <c r="P65" s="730"/>
      <c r="Q65" s="730"/>
      <c r="R65" s="730"/>
      <c r="S65" s="730"/>
      <c r="T65" s="730"/>
      <c r="U65" s="730"/>
      <c r="V65" s="730"/>
      <c r="W65" s="730"/>
      <c r="X65" s="730"/>
      <c r="Y65" s="730"/>
      <c r="Z65" s="730"/>
      <c r="AA65" s="730"/>
      <c r="AB65" s="730"/>
    </row>
    <row r="66" spans="1:28" ht="19.5" customHeight="1">
      <c r="A66" s="1166"/>
      <c r="B66" s="1235" t="s">
        <v>14</v>
      </c>
      <c r="C66" s="1044"/>
      <c r="D66" s="1044"/>
      <c r="E66" s="1236" t="s">
        <v>15</v>
      </c>
      <c r="F66" s="1236" t="s">
        <v>17</v>
      </c>
      <c r="G66" s="1236" t="s">
        <v>18</v>
      </c>
      <c r="H66" s="1237" t="s">
        <v>19</v>
      </c>
      <c r="I66" s="1238"/>
      <c r="J66" s="1044"/>
      <c r="K66" s="1181"/>
      <c r="L66" s="831"/>
      <c r="M66" s="730"/>
      <c r="N66" s="730"/>
      <c r="O66" s="730"/>
      <c r="P66" s="730"/>
      <c r="Q66" s="730"/>
      <c r="R66" s="730"/>
      <c r="S66" s="730"/>
      <c r="T66" s="730"/>
      <c r="U66" s="730"/>
      <c r="V66" s="730"/>
      <c r="W66" s="730"/>
      <c r="X66" s="730"/>
      <c r="Y66" s="730"/>
      <c r="Z66" s="730"/>
      <c r="AA66" s="730"/>
      <c r="AB66" s="730"/>
    </row>
    <row r="67" spans="1:28" ht="68.25" customHeight="1">
      <c r="A67" s="1166"/>
      <c r="B67" s="800" t="s">
        <v>548</v>
      </c>
      <c r="C67" s="1047"/>
      <c r="D67" s="1047"/>
      <c r="E67" s="1183"/>
      <c r="F67" s="1182" t="s">
        <v>69</v>
      </c>
      <c r="G67" s="1183"/>
      <c r="H67" s="1278">
        <v>0.5</v>
      </c>
      <c r="I67" s="736" t="s">
        <v>549</v>
      </c>
      <c r="J67" s="1047"/>
      <c r="K67" s="1104"/>
      <c r="L67" s="831"/>
      <c r="M67" s="730"/>
      <c r="N67" s="730"/>
      <c r="O67" s="730"/>
      <c r="P67" s="730"/>
      <c r="Q67" s="730"/>
      <c r="R67" s="730"/>
      <c r="S67" s="730"/>
      <c r="T67" s="730"/>
      <c r="U67" s="730"/>
      <c r="V67" s="730"/>
      <c r="W67" s="730"/>
      <c r="X67" s="730"/>
      <c r="Y67" s="730"/>
      <c r="Z67" s="730"/>
      <c r="AA67" s="730"/>
      <c r="AB67" s="730"/>
    </row>
    <row r="68" spans="1:28" ht="18" customHeight="1">
      <c r="A68" s="1166"/>
      <c r="B68" s="1234" t="s">
        <v>231</v>
      </c>
      <c r="C68" s="1044"/>
      <c r="D68" s="1044"/>
      <c r="E68" s="1044"/>
      <c r="F68" s="1044"/>
      <c r="G68" s="1044"/>
      <c r="H68" s="1044"/>
      <c r="I68" s="1044"/>
      <c r="J68" s="1044"/>
      <c r="K68" s="1181"/>
      <c r="L68" s="831"/>
      <c r="M68" s="730"/>
      <c r="N68" s="730"/>
      <c r="O68" s="730"/>
      <c r="P68" s="730"/>
      <c r="Q68" s="730"/>
      <c r="R68" s="730"/>
      <c r="S68" s="730"/>
      <c r="T68" s="730"/>
      <c r="U68" s="730"/>
      <c r="V68" s="730"/>
      <c r="W68" s="730"/>
      <c r="X68" s="730"/>
      <c r="Y68" s="730"/>
      <c r="Z68" s="730"/>
      <c r="AA68" s="730"/>
      <c r="AB68" s="730"/>
    </row>
    <row r="69" spans="1:28" ht="19.5" customHeight="1">
      <c r="A69" s="1166"/>
      <c r="B69" s="1235" t="s">
        <v>14</v>
      </c>
      <c r="C69" s="1044"/>
      <c r="D69" s="1044"/>
      <c r="E69" s="1236" t="s">
        <v>15</v>
      </c>
      <c r="F69" s="1236" t="s">
        <v>17</v>
      </c>
      <c r="G69" s="1236" t="s">
        <v>18</v>
      </c>
      <c r="H69" s="1237" t="s">
        <v>19</v>
      </c>
      <c r="I69" s="1238"/>
      <c r="J69" s="1044"/>
      <c r="K69" s="1181"/>
      <c r="L69" s="831"/>
      <c r="M69" s="730"/>
      <c r="N69" s="730"/>
      <c r="O69" s="730"/>
      <c r="P69" s="730"/>
      <c r="Q69" s="730"/>
      <c r="R69" s="730"/>
      <c r="S69" s="730"/>
      <c r="T69" s="730"/>
      <c r="U69" s="730"/>
      <c r="V69" s="730"/>
      <c r="W69" s="730"/>
      <c r="X69" s="730"/>
      <c r="Y69" s="730"/>
      <c r="Z69" s="730"/>
      <c r="AA69" s="730"/>
      <c r="AB69" s="730"/>
    </row>
    <row r="70" spans="1:28" ht="154.5" customHeight="1">
      <c r="A70" s="1166"/>
      <c r="B70" s="800" t="s">
        <v>550</v>
      </c>
      <c r="C70" s="1047"/>
      <c r="D70" s="1047"/>
      <c r="E70" s="1183"/>
      <c r="F70" s="1291"/>
      <c r="G70" s="1182" t="s">
        <v>69</v>
      </c>
      <c r="H70" s="1278">
        <v>0</v>
      </c>
      <c r="I70" s="736" t="s">
        <v>551</v>
      </c>
      <c r="J70" s="1047"/>
      <c r="K70" s="1104"/>
      <c r="L70" s="831"/>
      <c r="M70" s="730"/>
      <c r="N70" s="730"/>
      <c r="O70" s="730"/>
      <c r="P70" s="730"/>
      <c r="Q70" s="730"/>
      <c r="R70" s="730"/>
      <c r="S70" s="730"/>
      <c r="T70" s="730"/>
      <c r="U70" s="730"/>
      <c r="V70" s="730"/>
      <c r="W70" s="730"/>
      <c r="X70" s="730"/>
      <c r="Y70" s="730"/>
      <c r="Z70" s="730"/>
      <c r="AA70" s="730"/>
      <c r="AB70" s="730"/>
    </row>
    <row r="71" spans="1:28" ht="18" customHeight="1">
      <c r="A71" s="1166"/>
      <c r="B71" s="1234" t="s">
        <v>234</v>
      </c>
      <c r="C71" s="1044"/>
      <c r="D71" s="1044"/>
      <c r="E71" s="1044"/>
      <c r="F71" s="1044"/>
      <c r="G71" s="1044"/>
      <c r="H71" s="1044"/>
      <c r="I71" s="1044"/>
      <c r="J71" s="1044"/>
      <c r="K71" s="1181"/>
      <c r="L71" s="831"/>
      <c r="M71" s="730"/>
      <c r="N71" s="730"/>
      <c r="O71" s="730"/>
      <c r="P71" s="730"/>
      <c r="Q71" s="730"/>
      <c r="R71" s="730"/>
      <c r="S71" s="730"/>
      <c r="T71" s="730"/>
      <c r="U71" s="730"/>
      <c r="V71" s="730"/>
      <c r="W71" s="730"/>
      <c r="X71" s="730"/>
      <c r="Y71" s="730"/>
      <c r="Z71" s="730"/>
      <c r="AA71" s="730"/>
      <c r="AB71" s="730"/>
    </row>
    <row r="72" spans="1:28" ht="19.5" customHeight="1">
      <c r="A72" s="1166"/>
      <c r="B72" s="1235" t="s">
        <v>14</v>
      </c>
      <c r="C72" s="1044"/>
      <c r="D72" s="1044"/>
      <c r="E72" s="1236" t="s">
        <v>15</v>
      </c>
      <c r="F72" s="1236" t="s">
        <v>17</v>
      </c>
      <c r="G72" s="1236" t="s">
        <v>18</v>
      </c>
      <c r="H72" s="1237" t="s">
        <v>19</v>
      </c>
      <c r="I72" s="1238"/>
      <c r="J72" s="1044"/>
      <c r="K72" s="1181"/>
      <c r="L72" s="831"/>
      <c r="M72" s="730"/>
      <c r="N72" s="730"/>
      <c r="O72" s="730"/>
      <c r="P72" s="730"/>
      <c r="Q72" s="730"/>
      <c r="R72" s="730"/>
      <c r="S72" s="730"/>
      <c r="T72" s="730"/>
      <c r="U72" s="730"/>
      <c r="V72" s="730"/>
      <c r="W72" s="730"/>
      <c r="X72" s="730"/>
      <c r="Y72" s="730"/>
      <c r="Z72" s="730"/>
      <c r="AA72" s="730"/>
      <c r="AB72" s="730"/>
    </row>
    <row r="73" spans="1:28" ht="94.5" customHeight="1">
      <c r="A73" s="1166"/>
      <c r="B73" s="800" t="s">
        <v>552</v>
      </c>
      <c r="C73" s="1047"/>
      <c r="D73" s="1047"/>
      <c r="E73" s="1183"/>
      <c r="F73" s="1182" t="s">
        <v>69</v>
      </c>
      <c r="G73" s="1183"/>
      <c r="H73" s="1278">
        <v>0.5</v>
      </c>
      <c r="I73" s="736" t="s">
        <v>541</v>
      </c>
      <c r="J73" s="1047"/>
      <c r="K73" s="1104"/>
      <c r="L73" s="831"/>
      <c r="M73" s="730"/>
      <c r="N73" s="730"/>
      <c r="O73" s="730"/>
      <c r="P73" s="730"/>
      <c r="Q73" s="730"/>
      <c r="R73" s="730"/>
      <c r="S73" s="730"/>
      <c r="T73" s="730"/>
      <c r="U73" s="730"/>
      <c r="V73" s="730"/>
      <c r="W73" s="730"/>
      <c r="X73" s="730"/>
      <c r="Y73" s="730"/>
      <c r="Z73" s="730"/>
      <c r="AA73" s="730"/>
      <c r="AB73" s="730"/>
    </row>
    <row r="74" spans="1:28" ht="18" customHeight="1">
      <c r="A74" s="1166"/>
      <c r="B74" s="1234" t="s">
        <v>237</v>
      </c>
      <c r="C74" s="1044"/>
      <c r="D74" s="1044"/>
      <c r="E74" s="1044"/>
      <c r="F74" s="1044"/>
      <c r="G74" s="1044"/>
      <c r="H74" s="1044"/>
      <c r="I74" s="1044"/>
      <c r="J74" s="1044"/>
      <c r="K74" s="1181"/>
      <c r="L74" s="831"/>
      <c r="M74" s="730"/>
      <c r="N74" s="730"/>
      <c r="O74" s="730"/>
      <c r="P74" s="730"/>
      <c r="Q74" s="730"/>
      <c r="R74" s="730"/>
      <c r="S74" s="730"/>
      <c r="T74" s="730"/>
      <c r="U74" s="730"/>
      <c r="V74" s="730"/>
      <c r="W74" s="730"/>
      <c r="X74" s="730"/>
      <c r="Y74" s="730"/>
      <c r="Z74" s="730"/>
      <c r="AA74" s="730"/>
      <c r="AB74" s="730"/>
    </row>
    <row r="75" spans="1:28" ht="19.5" customHeight="1">
      <c r="A75" s="1166"/>
      <c r="B75" s="1235" t="s">
        <v>14</v>
      </c>
      <c r="C75" s="1044"/>
      <c r="D75" s="1044"/>
      <c r="E75" s="1236" t="s">
        <v>15</v>
      </c>
      <c r="F75" s="1236" t="s">
        <v>17</v>
      </c>
      <c r="G75" s="1236" t="s">
        <v>18</v>
      </c>
      <c r="H75" s="1237" t="s">
        <v>19</v>
      </c>
      <c r="I75" s="1238"/>
      <c r="J75" s="1044"/>
      <c r="K75" s="1181"/>
      <c r="L75" s="831"/>
      <c r="M75" s="730"/>
      <c r="N75" s="730"/>
      <c r="O75" s="730"/>
      <c r="P75" s="730"/>
      <c r="Q75" s="730"/>
      <c r="R75" s="730"/>
      <c r="S75" s="730"/>
      <c r="T75" s="730"/>
      <c r="U75" s="730"/>
      <c r="V75" s="730"/>
      <c r="W75" s="730"/>
      <c r="X75" s="730"/>
      <c r="Y75" s="730"/>
      <c r="Z75" s="730"/>
      <c r="AA75" s="730"/>
      <c r="AB75" s="730"/>
    </row>
    <row r="76" spans="1:28" ht="132" customHeight="1">
      <c r="A76" s="1166"/>
      <c r="B76" s="800" t="s">
        <v>553</v>
      </c>
      <c r="C76" s="1047"/>
      <c r="D76" s="1047"/>
      <c r="E76" s="1183"/>
      <c r="F76" s="1291"/>
      <c r="G76" s="1182" t="s">
        <v>69</v>
      </c>
      <c r="H76" s="1278">
        <v>0</v>
      </c>
      <c r="I76" s="736" t="s">
        <v>537</v>
      </c>
      <c r="J76" s="1047"/>
      <c r="K76" s="1104"/>
      <c r="L76" s="831"/>
      <c r="M76" s="730"/>
      <c r="N76" s="730"/>
      <c r="O76" s="730"/>
      <c r="P76" s="730"/>
      <c r="Q76" s="730"/>
      <c r="R76" s="730"/>
      <c r="S76" s="730"/>
      <c r="T76" s="730"/>
      <c r="U76" s="730"/>
      <c r="V76" s="730"/>
      <c r="W76" s="730"/>
      <c r="X76" s="730"/>
      <c r="Y76" s="730"/>
      <c r="Z76" s="730"/>
      <c r="AA76" s="730"/>
      <c r="AB76" s="730"/>
    </row>
    <row r="77" spans="1:28" ht="24" customHeight="1">
      <c r="A77" s="1166"/>
      <c r="B77" s="1239" t="s">
        <v>25</v>
      </c>
      <c r="C77" s="1044"/>
      <c r="D77" s="1044"/>
      <c r="E77" s="1044"/>
      <c r="F77" s="1044"/>
      <c r="G77" s="1044"/>
      <c r="H77" s="1044"/>
      <c r="I77" s="1240">
        <f>AVERAGE(H37:H76)</f>
        <v>0.10714285714285714</v>
      </c>
      <c r="J77" s="1044"/>
      <c r="K77" s="1241">
        <f>(I77*I34)</f>
        <v>1.0714285714285714E-2</v>
      </c>
      <c r="L77" s="831"/>
      <c r="M77" s="730"/>
      <c r="N77" s="730"/>
      <c r="O77" s="730"/>
      <c r="P77" s="730"/>
      <c r="Q77" s="730"/>
      <c r="R77" s="730"/>
      <c r="S77" s="730"/>
      <c r="T77" s="730"/>
      <c r="U77" s="730"/>
      <c r="V77" s="730"/>
      <c r="W77" s="730"/>
      <c r="X77" s="730"/>
      <c r="Y77" s="730"/>
      <c r="Z77" s="730"/>
      <c r="AA77" s="730"/>
      <c r="AB77" s="730"/>
    </row>
    <row r="78" spans="1:28" ht="24" customHeight="1">
      <c r="A78" s="1166"/>
      <c r="B78" s="1232" t="s">
        <v>27</v>
      </c>
      <c r="C78" s="1044"/>
      <c r="D78" s="1044"/>
      <c r="E78" s="1044"/>
      <c r="F78" s="1044"/>
      <c r="G78" s="1044"/>
      <c r="H78" s="1044"/>
      <c r="I78" s="1233">
        <v>0.2</v>
      </c>
      <c r="J78" s="1044"/>
      <c r="K78" s="1181"/>
      <c r="L78" s="831"/>
      <c r="M78" s="730"/>
      <c r="N78" s="730"/>
      <c r="O78" s="730"/>
      <c r="P78" s="730"/>
      <c r="Q78" s="730"/>
      <c r="R78" s="730"/>
      <c r="S78" s="730"/>
      <c r="T78" s="730"/>
      <c r="U78" s="730"/>
      <c r="V78" s="730"/>
      <c r="W78" s="730"/>
      <c r="X78" s="730"/>
      <c r="Y78" s="730"/>
      <c r="Z78" s="730"/>
      <c r="AA78" s="730"/>
      <c r="AB78" s="730"/>
    </row>
    <row r="79" spans="1:28" ht="20.100000000000001" customHeight="1">
      <c r="A79" s="1166"/>
      <c r="B79" s="803" t="s">
        <v>28</v>
      </c>
      <c r="C79" s="1044"/>
      <c r="D79" s="1044"/>
      <c r="E79" s="1044"/>
      <c r="F79" s="1044"/>
      <c r="G79" s="1044"/>
      <c r="H79" s="1044"/>
      <c r="I79" s="1044"/>
      <c r="J79" s="757"/>
      <c r="K79" s="808">
        <v>0.5</v>
      </c>
      <c r="L79" s="830" t="s">
        <v>30</v>
      </c>
      <c r="M79" s="730"/>
      <c r="N79" s="730"/>
      <c r="O79" s="730"/>
      <c r="P79" s="730"/>
      <c r="Q79" s="730"/>
      <c r="R79" s="730"/>
      <c r="S79" s="730"/>
      <c r="T79" s="730"/>
      <c r="U79" s="730"/>
      <c r="V79" s="730"/>
      <c r="W79" s="730"/>
      <c r="X79" s="730"/>
      <c r="Y79" s="730"/>
      <c r="Z79" s="730"/>
      <c r="AA79" s="730"/>
      <c r="AB79" s="730"/>
    </row>
    <row r="80" spans="1:28" ht="146.25" customHeight="1">
      <c r="A80" s="1166"/>
      <c r="B80" s="805" t="s">
        <v>146</v>
      </c>
      <c r="C80" s="1047"/>
      <c r="D80" s="1047"/>
      <c r="E80" s="1047"/>
      <c r="F80" s="1047"/>
      <c r="G80" s="1048"/>
      <c r="H80" s="753">
        <v>0.8</v>
      </c>
      <c r="I80" s="736" t="s">
        <v>554</v>
      </c>
      <c r="J80" s="1047"/>
      <c r="K80" s="1104"/>
      <c r="L80" s="831" t="s">
        <v>32</v>
      </c>
      <c r="M80" s="730"/>
      <c r="N80" s="730"/>
      <c r="O80" s="730"/>
      <c r="P80" s="730"/>
      <c r="Q80" s="730"/>
      <c r="R80" s="730"/>
      <c r="S80" s="730"/>
      <c r="T80" s="730"/>
      <c r="U80" s="730"/>
      <c r="V80" s="730"/>
      <c r="W80" s="730"/>
      <c r="X80" s="730"/>
      <c r="Y80" s="730"/>
      <c r="Z80" s="730"/>
      <c r="AA80" s="730"/>
      <c r="AB80" s="730"/>
    </row>
    <row r="81" spans="1:28" ht="20.100000000000001" customHeight="1">
      <c r="A81" s="1166"/>
      <c r="B81" s="806" t="s">
        <v>33</v>
      </c>
      <c r="C81" s="1044"/>
      <c r="D81" s="1044"/>
      <c r="E81" s="1044"/>
      <c r="F81" s="1044"/>
      <c r="G81" s="1044"/>
      <c r="H81" s="1044"/>
      <c r="I81" s="1044"/>
      <c r="J81" s="732">
        <f>SUM(H80)</f>
        <v>0.8</v>
      </c>
      <c r="K81" s="809">
        <f>+(H80*K79)/100%</f>
        <v>0.4</v>
      </c>
      <c r="L81" s="831"/>
      <c r="M81" s="730"/>
      <c r="N81" s="730"/>
      <c r="O81" s="730"/>
      <c r="P81" s="730"/>
      <c r="Q81" s="730"/>
      <c r="R81" s="730"/>
      <c r="S81" s="730"/>
      <c r="T81" s="730"/>
      <c r="U81" s="730"/>
      <c r="V81" s="730"/>
      <c r="W81" s="730"/>
      <c r="X81" s="730"/>
      <c r="Y81" s="730"/>
      <c r="Z81" s="730"/>
      <c r="AA81" s="730"/>
      <c r="AB81" s="730"/>
    </row>
    <row r="82" spans="1:28" ht="20.100000000000001" customHeight="1">
      <c r="A82" s="1166"/>
      <c r="B82" s="803" t="s">
        <v>35</v>
      </c>
      <c r="C82" s="1044"/>
      <c r="D82" s="1044"/>
      <c r="E82" s="1044"/>
      <c r="F82" s="1044"/>
      <c r="G82" s="1044"/>
      <c r="H82" s="759"/>
      <c r="I82" s="758"/>
      <c r="J82" s="757"/>
      <c r="K82" s="808">
        <v>0.2</v>
      </c>
      <c r="L82" s="831"/>
      <c r="M82" s="1029"/>
      <c r="N82" s="651">
        <f>+N83/M83</f>
        <v>0.80392156862745101</v>
      </c>
      <c r="O82" s="651">
        <f>+O83/M83</f>
        <v>0.19607843137254902</v>
      </c>
      <c r="P82" s="730"/>
      <c r="Q82" s="730"/>
      <c r="R82" s="730"/>
      <c r="S82" s="730"/>
      <c r="T82" s="730"/>
      <c r="U82" s="730"/>
      <c r="V82" s="730"/>
      <c r="W82" s="730"/>
      <c r="X82" s="730"/>
      <c r="Y82" s="730"/>
      <c r="Z82" s="730"/>
      <c r="AA82" s="730"/>
      <c r="AB82" s="730"/>
    </row>
    <row r="83" spans="1:28" ht="265.5" customHeight="1">
      <c r="A83" s="1166"/>
      <c r="B83" s="805" t="s">
        <v>555</v>
      </c>
      <c r="C83" s="1047"/>
      <c r="D83" s="1047"/>
      <c r="E83" s="1047"/>
      <c r="F83" s="1047"/>
      <c r="G83" s="1048"/>
      <c r="H83" s="753">
        <f>41/51</f>
        <v>0.80392156862745101</v>
      </c>
      <c r="I83" s="736" t="s">
        <v>556</v>
      </c>
      <c r="J83" s="1047"/>
      <c r="K83" s="1104"/>
      <c r="L83" s="831" t="s">
        <v>32</v>
      </c>
      <c r="M83" s="730">
        <f>32+14+5</f>
        <v>51</v>
      </c>
      <c r="N83" s="730">
        <f>+M83-O83</f>
        <v>41</v>
      </c>
      <c r="O83" s="730">
        <f>7+3</f>
        <v>10</v>
      </c>
      <c r="P83" s="730"/>
      <c r="Q83" s="730"/>
      <c r="R83" s="730"/>
      <c r="S83" s="730"/>
      <c r="T83" s="730"/>
      <c r="U83" s="730"/>
      <c r="V83" s="730"/>
      <c r="W83" s="730"/>
      <c r="X83" s="730"/>
      <c r="Y83" s="730"/>
      <c r="Z83" s="730"/>
      <c r="AA83" s="730"/>
      <c r="AB83" s="730"/>
    </row>
    <row r="84" spans="1:28" ht="20.100000000000001" customHeight="1">
      <c r="A84" s="1166"/>
      <c r="B84" s="806" t="s">
        <v>33</v>
      </c>
      <c r="C84" s="1044"/>
      <c r="D84" s="1044"/>
      <c r="E84" s="1044"/>
      <c r="F84" s="1044"/>
      <c r="G84" s="1044"/>
      <c r="H84" s="1044"/>
      <c r="I84" s="1044"/>
      <c r="J84" s="732">
        <f>SUM(H83)</f>
        <v>0.80392156862745101</v>
      </c>
      <c r="K84" s="809">
        <f>+(H83*K82)/100%</f>
        <v>0.16078431372549021</v>
      </c>
      <c r="L84" s="831"/>
      <c r="M84" s="730"/>
      <c r="N84" s="730"/>
      <c r="O84" s="730"/>
      <c r="P84" s="730"/>
      <c r="Q84" s="730"/>
      <c r="R84" s="730"/>
      <c r="S84" s="730"/>
      <c r="T84" s="730"/>
      <c r="U84" s="730"/>
      <c r="V84" s="730"/>
      <c r="W84" s="730"/>
      <c r="X84" s="730"/>
      <c r="Y84" s="730"/>
      <c r="Z84" s="730"/>
      <c r="AA84" s="730"/>
      <c r="AB84" s="730"/>
    </row>
    <row r="85" spans="1:28" ht="20.100000000000001" customHeight="1">
      <c r="A85" s="1166"/>
      <c r="B85" s="803" t="s">
        <v>38</v>
      </c>
      <c r="C85" s="1044"/>
      <c r="D85" s="1044"/>
      <c r="E85" s="1044"/>
      <c r="F85" s="1044"/>
      <c r="G85" s="1044"/>
      <c r="H85" s="759"/>
      <c r="I85" s="758"/>
      <c r="J85" s="757"/>
      <c r="K85" s="808">
        <v>0.15</v>
      </c>
      <c r="L85" s="831"/>
      <c r="M85" s="1029"/>
      <c r="N85" s="730"/>
      <c r="O85" s="730"/>
      <c r="P85" s="730"/>
      <c r="Q85" s="730"/>
      <c r="R85" s="730"/>
      <c r="S85" s="730"/>
      <c r="T85" s="730"/>
      <c r="U85" s="730"/>
      <c r="V85" s="730"/>
      <c r="W85" s="730"/>
      <c r="X85" s="730"/>
      <c r="Y85" s="730"/>
      <c r="Z85" s="730"/>
      <c r="AA85" s="730"/>
      <c r="AB85" s="730"/>
    </row>
    <row r="86" spans="1:28" ht="33" customHeight="1">
      <c r="A86" s="1166"/>
      <c r="B86" s="1242" t="s">
        <v>39</v>
      </c>
      <c r="C86" s="1044"/>
      <c r="D86" s="1045"/>
      <c r="E86" s="1243" t="s">
        <v>40</v>
      </c>
      <c r="F86" s="1044"/>
      <c r="G86" s="1045"/>
      <c r="H86" s="1244" t="s">
        <v>41</v>
      </c>
      <c r="I86" s="1243" t="s">
        <v>42</v>
      </c>
      <c r="J86" s="1044"/>
      <c r="K86" s="1181"/>
      <c r="L86" s="831"/>
      <c r="M86" s="730"/>
      <c r="N86" s="730"/>
      <c r="O86" s="730"/>
      <c r="P86" s="730"/>
      <c r="Q86" s="730"/>
      <c r="R86" s="730"/>
      <c r="S86" s="730"/>
      <c r="T86" s="730"/>
      <c r="U86" s="730"/>
      <c r="V86" s="730"/>
      <c r="W86" s="730"/>
      <c r="X86" s="730"/>
      <c r="Y86" s="730"/>
      <c r="Z86" s="730"/>
      <c r="AA86" s="730"/>
      <c r="AB86" s="730"/>
    </row>
    <row r="87" spans="1:28" ht="92.25" customHeight="1">
      <c r="A87" s="1166"/>
      <c r="B87" s="805" t="s">
        <v>43</v>
      </c>
      <c r="C87" s="1047"/>
      <c r="D87" s="1048"/>
      <c r="E87" s="736" t="s">
        <v>267</v>
      </c>
      <c r="F87" s="1047"/>
      <c r="G87" s="1048"/>
      <c r="H87" s="753">
        <f>4/8</f>
        <v>0.5</v>
      </c>
      <c r="I87" s="1279" t="s">
        <v>557</v>
      </c>
      <c r="J87" s="1292"/>
      <c r="K87" s="1293"/>
      <c r="L87" s="831"/>
      <c r="M87" s="730"/>
      <c r="N87" s="730"/>
      <c r="O87" s="730"/>
      <c r="P87" s="730"/>
      <c r="Q87" s="730"/>
      <c r="R87" s="730"/>
      <c r="S87" s="730"/>
      <c r="T87" s="730"/>
      <c r="U87" s="730"/>
      <c r="V87" s="730"/>
      <c r="W87" s="730"/>
      <c r="X87" s="730"/>
      <c r="Y87" s="730"/>
      <c r="Z87" s="730"/>
      <c r="AA87" s="730"/>
      <c r="AB87" s="730"/>
    </row>
    <row r="88" spans="1:28" ht="166.5" customHeight="1">
      <c r="A88" s="1166"/>
      <c r="B88" s="805" t="s">
        <v>45</v>
      </c>
      <c r="C88" s="1047"/>
      <c r="D88" s="1048"/>
      <c r="E88" s="746" t="s">
        <v>46</v>
      </c>
      <c r="F88" s="1044"/>
      <c r="G88" s="1045"/>
      <c r="H88" s="753">
        <f>3/8</f>
        <v>0.375</v>
      </c>
      <c r="I88" s="736" t="s">
        <v>558</v>
      </c>
      <c r="J88" s="1047"/>
      <c r="K88" s="1104"/>
      <c r="L88" s="831"/>
      <c r="M88" s="730"/>
      <c r="N88" s="730"/>
      <c r="O88" s="730"/>
      <c r="P88" s="730"/>
      <c r="Q88" s="730"/>
      <c r="R88" s="730"/>
      <c r="S88" s="730"/>
      <c r="T88" s="730"/>
      <c r="U88" s="730"/>
      <c r="V88" s="730"/>
      <c r="W88" s="730"/>
      <c r="X88" s="730"/>
      <c r="Y88" s="730"/>
      <c r="Z88" s="730"/>
      <c r="AA88" s="730"/>
      <c r="AB88" s="730"/>
    </row>
    <row r="89" spans="1:28" ht="107.25" customHeight="1">
      <c r="A89" s="1166"/>
      <c r="B89" s="812" t="s">
        <v>47</v>
      </c>
      <c r="C89" s="1044"/>
      <c r="D89" s="1045"/>
      <c r="E89" s="736" t="s">
        <v>48</v>
      </c>
      <c r="F89" s="1047"/>
      <c r="G89" s="1048"/>
      <c r="H89" s="753">
        <f>2/3</f>
        <v>0.66666666666666663</v>
      </c>
      <c r="I89" s="1279" t="s">
        <v>559</v>
      </c>
      <c r="J89" s="1292"/>
      <c r="K89" s="1293"/>
      <c r="L89" s="831"/>
      <c r="M89" s="730"/>
      <c r="N89" s="730"/>
      <c r="O89" s="730"/>
      <c r="P89" s="730"/>
      <c r="Q89" s="730"/>
      <c r="R89" s="730"/>
      <c r="S89" s="730"/>
      <c r="T89" s="730"/>
      <c r="U89" s="730"/>
      <c r="V89" s="730"/>
      <c r="W89" s="730"/>
      <c r="X89" s="730"/>
      <c r="Y89" s="730"/>
      <c r="Z89" s="730"/>
      <c r="AA89" s="730"/>
      <c r="AB89" s="730"/>
    </row>
    <row r="90" spans="1:28" ht="20.100000000000001" customHeight="1">
      <c r="A90" s="1166"/>
      <c r="B90" s="806" t="s">
        <v>49</v>
      </c>
      <c r="C90" s="1044"/>
      <c r="D90" s="1044"/>
      <c r="E90" s="1044"/>
      <c r="F90" s="1044"/>
      <c r="G90" s="1044"/>
      <c r="H90" s="1044"/>
      <c r="I90" s="1044"/>
      <c r="J90" s="732">
        <f>AVERAGEA(H87:H89)</f>
        <v>0.51388888888888884</v>
      </c>
      <c r="K90" s="809">
        <f>+(J90*K85)/100%</f>
        <v>7.7083333333333323E-2</v>
      </c>
      <c r="L90" s="831"/>
      <c r="M90" s="730"/>
      <c r="N90" s="730"/>
      <c r="O90" s="730"/>
      <c r="P90" s="730"/>
      <c r="Q90" s="730"/>
      <c r="R90" s="730"/>
      <c r="S90" s="730"/>
      <c r="T90" s="730"/>
      <c r="U90" s="730"/>
      <c r="V90" s="730"/>
      <c r="W90" s="730"/>
      <c r="X90" s="730"/>
      <c r="Y90" s="730"/>
      <c r="Z90" s="730"/>
      <c r="AA90" s="730"/>
      <c r="AB90" s="730"/>
    </row>
    <row r="91" spans="1:28" ht="20.100000000000001" customHeight="1">
      <c r="A91" s="1166"/>
      <c r="B91" s="803" t="s">
        <v>50</v>
      </c>
      <c r="C91" s="1044"/>
      <c r="D91" s="1044"/>
      <c r="E91" s="1044"/>
      <c r="F91" s="1044"/>
      <c r="G91" s="1044"/>
      <c r="H91" s="1044"/>
      <c r="I91" s="1044"/>
      <c r="J91" s="1044"/>
      <c r="K91" s="808">
        <v>0.1</v>
      </c>
      <c r="L91" s="831"/>
      <c r="M91" s="730"/>
      <c r="N91" s="730"/>
      <c r="O91" s="730"/>
      <c r="P91" s="730"/>
      <c r="Q91" s="730"/>
      <c r="R91" s="730"/>
      <c r="S91" s="730"/>
      <c r="T91" s="730"/>
      <c r="U91" s="730"/>
      <c r="V91" s="730"/>
      <c r="W91" s="730"/>
      <c r="X91" s="730"/>
      <c r="Y91" s="730"/>
      <c r="Z91" s="730"/>
      <c r="AA91" s="730"/>
      <c r="AB91" s="730"/>
    </row>
    <row r="92" spans="1:28" ht="18.75" customHeight="1">
      <c r="A92" s="1166"/>
      <c r="B92" s="1242" t="s">
        <v>39</v>
      </c>
      <c r="C92" s="1044"/>
      <c r="D92" s="1045"/>
      <c r="E92" s="1243" t="s">
        <v>40</v>
      </c>
      <c r="F92" s="1044"/>
      <c r="G92" s="1045"/>
      <c r="H92" s="1244" t="s">
        <v>41</v>
      </c>
      <c r="I92" s="1243" t="s">
        <v>42</v>
      </c>
      <c r="J92" s="1044"/>
      <c r="K92" s="1181"/>
      <c r="L92" s="831"/>
      <c r="M92" s="730"/>
      <c r="N92" s="730"/>
      <c r="O92" s="730"/>
      <c r="P92" s="730"/>
      <c r="Q92" s="730"/>
      <c r="R92" s="730"/>
      <c r="S92" s="730"/>
      <c r="T92" s="730"/>
      <c r="U92" s="730"/>
      <c r="V92" s="730"/>
      <c r="W92" s="730"/>
      <c r="X92" s="730"/>
      <c r="Y92" s="730"/>
      <c r="Z92" s="730"/>
      <c r="AA92" s="730"/>
      <c r="AB92" s="730"/>
    </row>
    <row r="93" spans="1:28" ht="200.1" customHeight="1">
      <c r="A93" s="1166"/>
      <c r="B93" s="805" t="s">
        <v>51</v>
      </c>
      <c r="C93" s="1047"/>
      <c r="D93" s="1048"/>
      <c r="E93" s="736" t="s">
        <v>560</v>
      </c>
      <c r="F93" s="1047"/>
      <c r="G93" s="1048"/>
      <c r="H93" s="1280">
        <v>0.9</v>
      </c>
      <c r="I93" s="750" t="s">
        <v>561</v>
      </c>
      <c r="J93" s="749"/>
      <c r="K93" s="813"/>
      <c r="L93" s="831"/>
      <c r="M93" s="730"/>
      <c r="N93" s="730"/>
      <c r="O93" s="730"/>
      <c r="P93" s="730"/>
      <c r="Q93" s="730"/>
      <c r="R93" s="730"/>
      <c r="S93" s="730"/>
      <c r="T93" s="730"/>
      <c r="U93" s="730"/>
      <c r="V93" s="730"/>
      <c r="W93" s="730"/>
      <c r="X93" s="730"/>
      <c r="Y93" s="730"/>
      <c r="Z93" s="730"/>
      <c r="AA93" s="730"/>
      <c r="AB93" s="730"/>
    </row>
    <row r="94" spans="1:28" ht="200.1" customHeight="1">
      <c r="A94" s="1166"/>
      <c r="B94" s="805" t="s">
        <v>93</v>
      </c>
      <c r="C94" s="1047"/>
      <c r="D94" s="1048"/>
      <c r="E94" s="736" t="s">
        <v>562</v>
      </c>
      <c r="F94" s="1294"/>
      <c r="G94" s="1295"/>
      <c r="H94" s="1296"/>
      <c r="I94" s="742"/>
      <c r="J94" s="1138"/>
      <c r="K94" s="1284"/>
      <c r="L94" s="831"/>
      <c r="M94" s="730"/>
      <c r="N94" s="730"/>
      <c r="O94" s="730"/>
      <c r="P94" s="730"/>
      <c r="Q94" s="730"/>
      <c r="R94" s="730"/>
      <c r="S94" s="730"/>
      <c r="T94" s="730"/>
      <c r="U94" s="730"/>
      <c r="V94" s="730"/>
      <c r="W94" s="730"/>
      <c r="X94" s="730"/>
      <c r="Y94" s="730"/>
      <c r="Z94" s="730"/>
      <c r="AA94" s="730"/>
      <c r="AB94" s="730"/>
    </row>
    <row r="95" spans="1:28" ht="60" customHeight="1">
      <c r="A95" s="1166"/>
      <c r="B95" s="815" t="s">
        <v>53</v>
      </c>
      <c r="C95" s="1044"/>
      <c r="D95" s="1045"/>
      <c r="E95" s="1281"/>
      <c r="F95" s="1044"/>
      <c r="G95" s="1045"/>
      <c r="H95" s="753">
        <v>1</v>
      </c>
      <c r="I95" s="736" t="s">
        <v>155</v>
      </c>
      <c r="J95" s="1047"/>
      <c r="K95" s="1104"/>
      <c r="L95" s="831"/>
      <c r="M95" s="730"/>
      <c r="N95" s="730"/>
      <c r="O95" s="730"/>
      <c r="P95" s="730"/>
      <c r="Q95" s="730"/>
      <c r="R95" s="730"/>
      <c r="S95" s="730"/>
      <c r="T95" s="730"/>
      <c r="U95" s="730"/>
      <c r="V95" s="730"/>
      <c r="W95" s="730"/>
      <c r="X95" s="730"/>
      <c r="Y95" s="730"/>
      <c r="Z95" s="730"/>
      <c r="AA95" s="730"/>
      <c r="AB95" s="730"/>
    </row>
    <row r="96" spans="1:28" ht="20.100000000000001" customHeight="1">
      <c r="A96" s="1166"/>
      <c r="B96" s="806" t="s">
        <v>54</v>
      </c>
      <c r="C96" s="1044"/>
      <c r="D96" s="1044"/>
      <c r="E96" s="1044"/>
      <c r="F96" s="1044"/>
      <c r="G96" s="1044"/>
      <c r="H96" s="1044"/>
      <c r="I96" s="1044"/>
      <c r="J96" s="732">
        <f>AVERAGEA(H93:H95)</f>
        <v>0.95</v>
      </c>
      <c r="K96" s="809">
        <f>+(J96*K91)/100%</f>
        <v>9.5000000000000001E-2</v>
      </c>
      <c r="L96" s="831"/>
      <c r="M96" s="730"/>
      <c r="N96" s="730"/>
      <c r="O96" s="730"/>
      <c r="P96" s="730"/>
      <c r="Q96" s="730"/>
      <c r="R96" s="730"/>
      <c r="S96" s="730"/>
      <c r="T96" s="730"/>
      <c r="U96" s="730"/>
      <c r="V96" s="730"/>
      <c r="W96" s="730"/>
      <c r="X96" s="730"/>
      <c r="Y96" s="730"/>
      <c r="Z96" s="730"/>
      <c r="AA96" s="730"/>
      <c r="AB96" s="730"/>
    </row>
    <row r="97" spans="1:28" ht="20.100000000000001" customHeight="1">
      <c r="A97" s="1166"/>
      <c r="B97" s="803" t="s">
        <v>55</v>
      </c>
      <c r="C97" s="1044"/>
      <c r="D97" s="1044"/>
      <c r="E97" s="1044"/>
      <c r="F97" s="1044"/>
      <c r="G97" s="1044"/>
      <c r="H97" s="1044"/>
      <c r="I97" s="1044"/>
      <c r="J97" s="1044"/>
      <c r="K97" s="808">
        <v>0.05</v>
      </c>
      <c r="L97" s="831"/>
      <c r="M97" s="730"/>
      <c r="N97" s="730"/>
      <c r="O97" s="730"/>
      <c r="P97" s="730"/>
      <c r="Q97" s="730"/>
      <c r="R97" s="730"/>
      <c r="S97" s="730"/>
      <c r="T97" s="730"/>
      <c r="U97" s="730"/>
      <c r="V97" s="730"/>
      <c r="W97" s="730"/>
      <c r="X97" s="730"/>
      <c r="Y97" s="730"/>
      <c r="Z97" s="730"/>
      <c r="AA97" s="730"/>
      <c r="AB97" s="730"/>
    </row>
    <row r="98" spans="1:28" ht="15" customHeight="1">
      <c r="A98" s="1166"/>
      <c r="B98" s="1242" t="s">
        <v>39</v>
      </c>
      <c r="C98" s="1044"/>
      <c r="D98" s="1045"/>
      <c r="E98" s="1247" t="s">
        <v>56</v>
      </c>
      <c r="F98" s="1044"/>
      <c r="G98" s="1044"/>
      <c r="H98" s="1045"/>
      <c r="I98" s="1247" t="s">
        <v>57</v>
      </c>
      <c r="J98" s="1044"/>
      <c r="K98" s="1181"/>
      <c r="L98" s="831"/>
      <c r="M98" s="730"/>
      <c r="N98" s="730"/>
      <c r="O98" s="730"/>
      <c r="P98" s="730"/>
      <c r="Q98" s="730"/>
      <c r="R98" s="730"/>
      <c r="S98" s="730"/>
      <c r="T98" s="730"/>
      <c r="U98" s="730"/>
      <c r="V98" s="730"/>
      <c r="W98" s="730"/>
      <c r="X98" s="730"/>
      <c r="Y98" s="730"/>
      <c r="Z98" s="730"/>
      <c r="AA98" s="730"/>
      <c r="AB98" s="730"/>
    </row>
    <row r="99" spans="1:28" ht="132.75" customHeight="1">
      <c r="A99" s="1166"/>
      <c r="B99" s="805" t="s">
        <v>563</v>
      </c>
      <c r="C99" s="1047"/>
      <c r="D99" s="1048"/>
      <c r="E99" s="1282">
        <v>0.79</v>
      </c>
      <c r="F99" s="1190"/>
      <c r="G99" s="1190"/>
      <c r="H99" s="1191"/>
      <c r="I99" s="734" t="s">
        <v>564</v>
      </c>
      <c r="J99" s="1297"/>
      <c r="K99" s="1298"/>
      <c r="L99" s="831"/>
      <c r="M99" s="730"/>
      <c r="N99" s="730"/>
      <c r="O99" s="730"/>
      <c r="P99" s="730"/>
      <c r="Q99" s="730"/>
      <c r="R99" s="730"/>
      <c r="S99" s="730"/>
      <c r="T99" s="730" t="s">
        <v>565</v>
      </c>
      <c r="U99" s="730"/>
      <c r="V99" s="730"/>
      <c r="W99" s="730"/>
      <c r="X99" s="730"/>
      <c r="Y99" s="730"/>
      <c r="Z99" s="730"/>
      <c r="AA99" s="730"/>
      <c r="AB99" s="730"/>
    </row>
    <row r="100" spans="1:28" ht="20.100000000000001" customHeight="1">
      <c r="A100" s="1166"/>
      <c r="B100" s="806" t="s">
        <v>60</v>
      </c>
      <c r="C100" s="1044"/>
      <c r="D100" s="1044"/>
      <c r="E100" s="1044"/>
      <c r="F100" s="1044"/>
      <c r="G100" s="1044"/>
      <c r="H100" s="1044"/>
      <c r="I100" s="1044"/>
      <c r="J100" s="732">
        <f>E99</f>
        <v>0.79</v>
      </c>
      <c r="K100" s="809">
        <f>+(J100*K97)/100%</f>
        <v>3.9500000000000007E-2</v>
      </c>
      <c r="L100" s="832"/>
      <c r="M100" s="731"/>
      <c r="N100" s="731"/>
      <c r="O100" s="730"/>
      <c r="P100" s="730"/>
      <c r="Q100" s="730"/>
      <c r="R100" s="730"/>
      <c r="S100" s="730"/>
      <c r="T100" s="730"/>
      <c r="U100" s="730"/>
      <c r="V100" s="730"/>
      <c r="W100" s="730"/>
      <c r="X100" s="730"/>
      <c r="Y100" s="730"/>
      <c r="Z100" s="730"/>
      <c r="AA100" s="730"/>
      <c r="AB100" s="730"/>
    </row>
    <row r="101" spans="1:28" ht="24" customHeight="1">
      <c r="A101" s="1166"/>
      <c r="B101" s="1239" t="s">
        <v>58</v>
      </c>
      <c r="C101" s="1044"/>
      <c r="D101" s="1044"/>
      <c r="E101" s="1044"/>
      <c r="F101" s="1044"/>
      <c r="G101" s="1044"/>
      <c r="H101" s="1044"/>
      <c r="I101" s="1044"/>
      <c r="J101" s="1248">
        <f>+K81+K84+K90+K96+K100</f>
        <v>0.77236764705882344</v>
      </c>
      <c r="K101" s="1249">
        <f>J101*I78</f>
        <v>0.1544735294117647</v>
      </c>
      <c r="L101" s="831"/>
      <c r="M101" s="730"/>
      <c r="N101" s="730"/>
      <c r="O101" s="730"/>
      <c r="P101" s="730"/>
      <c r="Q101" s="730"/>
      <c r="R101" s="730"/>
      <c r="S101" s="730"/>
      <c r="T101" s="730"/>
      <c r="U101" s="730"/>
      <c r="V101" s="730"/>
      <c r="W101" s="730"/>
      <c r="X101" s="730"/>
      <c r="Y101" s="730"/>
      <c r="Z101" s="730"/>
      <c r="AA101" s="730"/>
      <c r="AB101" s="730"/>
    </row>
    <row r="102" spans="1:28" ht="24" customHeight="1" thickBot="1">
      <c r="A102" s="1166"/>
      <c r="B102" s="1250" t="s">
        <v>61</v>
      </c>
      <c r="C102" s="1199"/>
      <c r="D102" s="1199"/>
      <c r="E102" s="1199"/>
      <c r="F102" s="1199"/>
      <c r="G102" s="1199"/>
      <c r="H102" s="1199"/>
      <c r="I102" s="1199"/>
      <c r="J102" s="1299"/>
      <c r="K102" s="1316">
        <f>+K33+K77+K101</f>
        <v>0.77992125777352383</v>
      </c>
      <c r="L102" s="831"/>
      <c r="M102" s="730"/>
      <c r="N102" s="1252"/>
      <c r="O102" s="730"/>
      <c r="P102" s="730"/>
      <c r="Q102" s="730"/>
      <c r="R102" s="730"/>
      <c r="S102" s="730"/>
      <c r="T102" s="730"/>
      <c r="U102" s="730"/>
      <c r="V102" s="730"/>
      <c r="W102" s="730"/>
      <c r="X102" s="730"/>
      <c r="Y102" s="730"/>
      <c r="Z102" s="730"/>
      <c r="AA102" s="730"/>
      <c r="AB102" s="730"/>
    </row>
    <row r="103" spans="1:28" ht="15.75" customHeight="1">
      <c r="A103" s="1166"/>
      <c r="B103" s="1160" t="s">
        <v>566</v>
      </c>
      <c r="C103" s="1200"/>
      <c r="D103" s="1200"/>
      <c r="E103" s="1200"/>
      <c r="F103" s="1200"/>
      <c r="G103" s="1200"/>
      <c r="H103" s="1200"/>
      <c r="I103" s="1200"/>
      <c r="J103" s="1200"/>
      <c r="K103" s="1201"/>
      <c r="L103" s="831"/>
      <c r="M103" s="730"/>
      <c r="N103" s="730"/>
      <c r="O103" s="730"/>
      <c r="P103" s="730"/>
      <c r="Q103" s="730"/>
      <c r="R103" s="730"/>
      <c r="S103" s="730"/>
      <c r="T103" s="730"/>
      <c r="U103" s="730"/>
      <c r="V103" s="730"/>
      <c r="W103" s="730"/>
      <c r="X103" s="730"/>
      <c r="Y103" s="730"/>
      <c r="Z103" s="730"/>
      <c r="AA103" s="730"/>
      <c r="AB103" s="730"/>
    </row>
    <row r="104" spans="1:28" ht="15.75" customHeight="1">
      <c r="A104" s="1166"/>
      <c r="B104" s="1202"/>
      <c r="C104" s="1203"/>
      <c r="D104" s="1203"/>
      <c r="E104" s="1203"/>
      <c r="F104" s="1203"/>
      <c r="G104" s="1203"/>
      <c r="H104" s="1203"/>
      <c r="I104" s="1203"/>
      <c r="J104" s="1203"/>
      <c r="K104" s="1204"/>
      <c r="L104" s="831"/>
      <c r="M104" s="730"/>
      <c r="N104" s="730"/>
      <c r="O104" s="730"/>
      <c r="P104" s="730"/>
      <c r="Q104" s="730"/>
      <c r="R104" s="730"/>
      <c r="S104" s="730"/>
      <c r="T104" s="730"/>
      <c r="U104" s="730"/>
      <c r="V104" s="730"/>
      <c r="W104" s="730"/>
      <c r="X104" s="730"/>
      <c r="Y104" s="730"/>
      <c r="Z104" s="730"/>
      <c r="AA104" s="730"/>
      <c r="AB104" s="730"/>
    </row>
    <row r="105" spans="1:28" ht="15.75" customHeight="1">
      <c r="A105" s="1166"/>
      <c r="B105" s="1202"/>
      <c r="C105" s="1203"/>
      <c r="D105" s="1203"/>
      <c r="E105" s="1203"/>
      <c r="F105" s="1203"/>
      <c r="G105" s="1203"/>
      <c r="H105" s="1203"/>
      <c r="I105" s="1203"/>
      <c r="J105" s="1203"/>
      <c r="K105" s="1204"/>
      <c r="L105" s="831"/>
      <c r="M105" s="730"/>
      <c r="N105" s="730"/>
      <c r="O105" s="730"/>
      <c r="P105" s="730"/>
      <c r="Q105" s="730"/>
      <c r="R105" s="730"/>
      <c r="S105" s="730"/>
      <c r="T105" s="730"/>
      <c r="U105" s="730"/>
      <c r="V105" s="730"/>
      <c r="W105" s="730"/>
      <c r="X105" s="730"/>
      <c r="Y105" s="730"/>
      <c r="Z105" s="730"/>
      <c r="AA105" s="730"/>
      <c r="AB105" s="730"/>
    </row>
    <row r="106" spans="1:28" ht="15.75" customHeight="1">
      <c r="A106" s="1166"/>
      <c r="B106" s="1202"/>
      <c r="C106" s="1203"/>
      <c r="D106" s="1203"/>
      <c r="E106" s="1203"/>
      <c r="F106" s="1203"/>
      <c r="G106" s="1203"/>
      <c r="H106" s="1203"/>
      <c r="I106" s="1203"/>
      <c r="J106" s="1203"/>
      <c r="K106" s="1204"/>
      <c r="L106" s="831"/>
      <c r="M106" s="730"/>
      <c r="N106" s="730"/>
      <c r="O106" s="730"/>
      <c r="P106" s="730"/>
      <c r="Q106" s="730"/>
      <c r="R106" s="730"/>
      <c r="S106" s="730"/>
      <c r="T106" s="730"/>
      <c r="U106" s="730"/>
      <c r="V106" s="730"/>
      <c r="W106" s="730"/>
      <c r="X106" s="730"/>
      <c r="Y106" s="730"/>
      <c r="Z106" s="730"/>
      <c r="AA106" s="730"/>
      <c r="AB106" s="730"/>
    </row>
    <row r="107" spans="1:28" ht="15.75" customHeight="1">
      <c r="A107" s="1166"/>
      <c r="B107" s="1202"/>
      <c r="C107" s="1203"/>
      <c r="D107" s="1203"/>
      <c r="E107" s="1203"/>
      <c r="F107" s="1203"/>
      <c r="G107" s="1203"/>
      <c r="H107" s="1203"/>
      <c r="I107" s="1203"/>
      <c r="J107" s="1203"/>
      <c r="K107" s="1204"/>
      <c r="L107" s="831"/>
      <c r="M107" s="730"/>
      <c r="N107" s="730"/>
      <c r="O107" s="730"/>
      <c r="P107" s="730"/>
      <c r="Q107" s="730"/>
      <c r="R107" s="730"/>
      <c r="S107" s="730"/>
      <c r="T107" s="730"/>
      <c r="U107" s="730"/>
      <c r="V107" s="730"/>
      <c r="W107" s="730"/>
      <c r="X107" s="730"/>
      <c r="Y107" s="730"/>
      <c r="Z107" s="730"/>
      <c r="AA107" s="730"/>
      <c r="AB107" s="730"/>
    </row>
    <row r="108" spans="1:28" ht="15.75" customHeight="1">
      <c r="A108" s="1166"/>
      <c r="B108" s="1202"/>
      <c r="C108" s="1203"/>
      <c r="D108" s="1203"/>
      <c r="E108" s="1203"/>
      <c r="F108" s="1203"/>
      <c r="G108" s="1203"/>
      <c r="H108" s="1203"/>
      <c r="I108" s="1203"/>
      <c r="J108" s="1203"/>
      <c r="K108" s="1204"/>
      <c r="L108" s="831"/>
      <c r="M108" s="730"/>
      <c r="N108" s="730"/>
      <c r="O108" s="730"/>
      <c r="P108" s="730"/>
      <c r="Q108" s="730"/>
      <c r="R108" s="730"/>
      <c r="S108" s="730"/>
      <c r="T108" s="730"/>
      <c r="U108" s="730"/>
      <c r="V108" s="730"/>
      <c r="W108" s="730"/>
      <c r="X108" s="730"/>
      <c r="Y108" s="730"/>
      <c r="Z108" s="730"/>
      <c r="AA108" s="730"/>
      <c r="AB108" s="730"/>
    </row>
    <row r="109" spans="1:28" ht="15.75" customHeight="1">
      <c r="A109" s="1166"/>
      <c r="B109" s="1202"/>
      <c r="C109" s="1203"/>
      <c r="D109" s="1203"/>
      <c r="E109" s="1203"/>
      <c r="F109" s="1203"/>
      <c r="G109" s="1203"/>
      <c r="H109" s="1203"/>
      <c r="I109" s="1203"/>
      <c r="J109" s="1203"/>
      <c r="K109" s="1204"/>
      <c r="L109" s="831"/>
      <c r="M109" s="730"/>
      <c r="N109" s="730"/>
      <c r="O109" s="730"/>
      <c r="P109" s="730"/>
      <c r="Q109" s="730"/>
      <c r="R109" s="730"/>
      <c r="S109" s="730"/>
      <c r="T109" s="730"/>
      <c r="U109" s="730"/>
      <c r="V109" s="730"/>
      <c r="W109" s="730"/>
      <c r="X109" s="730"/>
      <c r="Y109" s="730"/>
      <c r="Z109" s="730"/>
      <c r="AA109" s="730"/>
      <c r="AB109" s="730"/>
    </row>
    <row r="110" spans="1:28" ht="15.75" customHeight="1">
      <c r="A110" s="1166"/>
      <c r="B110" s="1202"/>
      <c r="C110" s="1203"/>
      <c r="D110" s="1203"/>
      <c r="E110" s="1203"/>
      <c r="F110" s="1203"/>
      <c r="G110" s="1203"/>
      <c r="H110" s="1203"/>
      <c r="I110" s="1203"/>
      <c r="J110" s="1203"/>
      <c r="K110" s="1204"/>
      <c r="L110" s="831"/>
      <c r="M110" s="730"/>
      <c r="N110" s="730"/>
      <c r="O110" s="730"/>
      <c r="P110" s="730"/>
      <c r="Q110" s="730"/>
      <c r="R110" s="730"/>
      <c r="S110" s="730"/>
      <c r="T110" s="730"/>
      <c r="U110" s="730"/>
      <c r="V110" s="730"/>
      <c r="W110" s="730"/>
      <c r="X110" s="730"/>
      <c r="Y110" s="730"/>
      <c r="Z110" s="730"/>
      <c r="AA110" s="730"/>
      <c r="AB110" s="730"/>
    </row>
    <row r="111" spans="1:28" ht="14.25" customHeight="1">
      <c r="A111" s="1166"/>
      <c r="B111" s="1202"/>
      <c r="C111" s="1203"/>
      <c r="D111" s="1203"/>
      <c r="E111" s="1203"/>
      <c r="F111" s="1203"/>
      <c r="G111" s="1203"/>
      <c r="H111" s="1203"/>
      <c r="I111" s="1203"/>
      <c r="J111" s="1203"/>
      <c r="K111" s="1204"/>
      <c r="L111" s="831"/>
      <c r="M111" s="730"/>
      <c r="N111" s="730"/>
      <c r="O111" s="730"/>
      <c r="P111" s="730"/>
      <c r="Q111" s="730"/>
      <c r="R111" s="730"/>
      <c r="S111" s="730"/>
      <c r="T111" s="730"/>
      <c r="U111" s="730"/>
      <c r="V111" s="730"/>
      <c r="W111" s="730"/>
      <c r="X111" s="730"/>
      <c r="Y111" s="730"/>
      <c r="Z111" s="730"/>
      <c r="AA111" s="730"/>
      <c r="AB111" s="730"/>
    </row>
    <row r="112" spans="1:28" ht="15.75" customHeight="1">
      <c r="A112" s="1166"/>
      <c r="B112" s="1202"/>
      <c r="C112" s="1203"/>
      <c r="D112" s="1203"/>
      <c r="E112" s="1203"/>
      <c r="F112" s="1203"/>
      <c r="G112" s="1203"/>
      <c r="H112" s="1203"/>
      <c r="I112" s="1203"/>
      <c r="J112" s="1203"/>
      <c r="K112" s="1204"/>
      <c r="L112" s="831"/>
      <c r="M112" s="730"/>
      <c r="N112" s="730"/>
      <c r="O112" s="730"/>
      <c r="P112" s="730"/>
      <c r="Q112" s="730"/>
      <c r="R112" s="730"/>
      <c r="S112" s="730"/>
      <c r="T112" s="730"/>
      <c r="U112" s="730"/>
      <c r="V112" s="730"/>
      <c r="W112" s="730"/>
      <c r="X112" s="730"/>
      <c r="Y112" s="730"/>
      <c r="Z112" s="730"/>
      <c r="AA112" s="730"/>
      <c r="AB112" s="730"/>
    </row>
    <row r="113" spans="1:28" ht="15.75" customHeight="1">
      <c r="A113" s="1166"/>
      <c r="B113" s="1202"/>
      <c r="C113" s="1203"/>
      <c r="D113" s="1203"/>
      <c r="E113" s="1203"/>
      <c r="F113" s="1203"/>
      <c r="G113" s="1203"/>
      <c r="H113" s="1203"/>
      <c r="I113" s="1203"/>
      <c r="J113" s="1203"/>
      <c r="K113" s="1204"/>
      <c r="L113" s="831"/>
      <c r="M113" s="730"/>
      <c r="N113" s="730"/>
      <c r="O113" s="730"/>
      <c r="P113" s="730"/>
      <c r="Q113" s="730"/>
      <c r="R113" s="730"/>
      <c r="S113" s="730"/>
      <c r="T113" s="730"/>
      <c r="U113" s="730"/>
      <c r="V113" s="730"/>
      <c r="W113" s="730"/>
      <c r="X113" s="730"/>
      <c r="Y113" s="730"/>
      <c r="Z113" s="730"/>
      <c r="AA113" s="730"/>
      <c r="AB113" s="730"/>
    </row>
    <row r="114" spans="1:28" ht="15.75" customHeight="1">
      <c r="A114" s="1166"/>
      <c r="B114" s="1202"/>
      <c r="C114" s="1203"/>
      <c r="D114" s="1203"/>
      <c r="E114" s="1203"/>
      <c r="F114" s="1203"/>
      <c r="G114" s="1203"/>
      <c r="H114" s="1203"/>
      <c r="I114" s="1203"/>
      <c r="J114" s="1203"/>
      <c r="K114" s="1204"/>
      <c r="L114" s="831"/>
      <c r="M114" s="730"/>
      <c r="N114" s="730"/>
      <c r="O114" s="730"/>
      <c r="P114" s="730"/>
      <c r="Q114" s="730"/>
      <c r="R114" s="730"/>
      <c r="S114" s="730"/>
      <c r="T114" s="730"/>
      <c r="U114" s="730"/>
      <c r="V114" s="730"/>
      <c r="W114" s="730"/>
      <c r="X114" s="730"/>
      <c r="Y114" s="730"/>
      <c r="Z114" s="730"/>
      <c r="AA114" s="730"/>
      <c r="AB114" s="730"/>
    </row>
    <row r="115" spans="1:28" ht="15.75" customHeight="1">
      <c r="A115" s="1166"/>
      <c r="B115" s="1202"/>
      <c r="C115" s="1203"/>
      <c r="D115" s="1203"/>
      <c r="E115" s="1203"/>
      <c r="F115" s="1203"/>
      <c r="G115" s="1203"/>
      <c r="H115" s="1203"/>
      <c r="I115" s="1203"/>
      <c r="J115" s="1203"/>
      <c r="K115" s="1204"/>
      <c r="L115" s="831"/>
      <c r="M115" s="730"/>
      <c r="N115" s="730"/>
      <c r="O115" s="730"/>
      <c r="P115" s="730"/>
      <c r="Q115" s="730"/>
      <c r="R115" s="730"/>
      <c r="S115" s="730"/>
      <c r="T115" s="730"/>
      <c r="U115" s="730"/>
      <c r="V115" s="730"/>
      <c r="W115" s="730"/>
      <c r="X115" s="730"/>
      <c r="Y115" s="730"/>
      <c r="Z115" s="730"/>
      <c r="AA115" s="730"/>
      <c r="AB115" s="730"/>
    </row>
    <row r="116" spans="1:28" ht="0.75" customHeight="1">
      <c r="A116" s="1166"/>
      <c r="B116" s="1202"/>
      <c r="C116" s="1203"/>
      <c r="D116" s="1203"/>
      <c r="E116" s="1203"/>
      <c r="F116" s="1203"/>
      <c r="G116" s="1203"/>
      <c r="H116" s="1203"/>
      <c r="I116" s="1203"/>
      <c r="J116" s="1203"/>
      <c r="K116" s="1204"/>
      <c r="L116" s="831"/>
      <c r="M116" s="730"/>
      <c r="N116" s="730"/>
      <c r="O116" s="730"/>
      <c r="P116" s="730"/>
      <c r="Q116" s="730"/>
      <c r="R116" s="730"/>
      <c r="S116" s="730"/>
      <c r="T116" s="730"/>
      <c r="U116" s="730"/>
      <c r="V116" s="730"/>
      <c r="W116" s="730"/>
      <c r="X116" s="730"/>
      <c r="Y116" s="730"/>
      <c r="Z116" s="730"/>
      <c r="AA116" s="730"/>
      <c r="AB116" s="730"/>
    </row>
    <row r="117" spans="1:28" ht="15.75" customHeight="1">
      <c r="A117" s="1166"/>
      <c r="B117" s="1202"/>
      <c r="C117" s="1203"/>
      <c r="D117" s="1203"/>
      <c r="E117" s="1203"/>
      <c r="F117" s="1203"/>
      <c r="G117" s="1203"/>
      <c r="H117" s="1203"/>
      <c r="I117" s="1203"/>
      <c r="J117" s="1203"/>
      <c r="K117" s="1204"/>
      <c r="L117" s="831"/>
      <c r="M117" s="730"/>
      <c r="N117" s="730"/>
      <c r="O117" s="730"/>
      <c r="P117" s="730"/>
      <c r="Q117" s="730"/>
      <c r="R117" s="730"/>
      <c r="S117" s="730"/>
      <c r="T117" s="730"/>
      <c r="U117" s="730"/>
      <c r="V117" s="730"/>
      <c r="W117" s="730"/>
      <c r="X117" s="730"/>
      <c r="Y117" s="730"/>
      <c r="Z117" s="730"/>
      <c r="AA117" s="730"/>
      <c r="AB117" s="730"/>
    </row>
    <row r="118" spans="1:28" ht="15.75" customHeight="1">
      <c r="A118" s="1166"/>
      <c r="B118" s="1202"/>
      <c r="C118" s="1203"/>
      <c r="D118" s="1203"/>
      <c r="E118" s="1203"/>
      <c r="F118" s="1203"/>
      <c r="G118" s="1203"/>
      <c r="H118" s="1203"/>
      <c r="I118" s="1203"/>
      <c r="J118" s="1203"/>
      <c r="K118" s="1204"/>
      <c r="L118" s="831"/>
      <c r="M118" s="730"/>
      <c r="N118" s="730"/>
      <c r="O118" s="730"/>
      <c r="P118" s="730"/>
      <c r="Q118" s="730"/>
      <c r="R118" s="730"/>
      <c r="S118" s="730"/>
      <c r="T118" s="730"/>
      <c r="U118" s="730"/>
      <c r="V118" s="730"/>
      <c r="W118" s="730"/>
      <c r="X118" s="730"/>
      <c r="Y118" s="730"/>
      <c r="Z118" s="730"/>
      <c r="AA118" s="730"/>
      <c r="AB118" s="730"/>
    </row>
    <row r="119" spans="1:28" ht="15.75" customHeight="1">
      <c r="A119" s="1166"/>
      <c r="B119" s="1202"/>
      <c r="C119" s="1203"/>
      <c r="D119" s="1203"/>
      <c r="E119" s="1203"/>
      <c r="F119" s="1203"/>
      <c r="G119" s="1203"/>
      <c r="H119" s="1203"/>
      <c r="I119" s="1203"/>
      <c r="J119" s="1203"/>
      <c r="K119" s="1204"/>
      <c r="L119" s="831"/>
      <c r="M119" s="730"/>
      <c r="N119" s="730"/>
      <c r="O119" s="730"/>
      <c r="P119" s="730"/>
      <c r="Q119" s="730"/>
      <c r="R119" s="730"/>
      <c r="S119" s="730"/>
      <c r="T119" s="730"/>
      <c r="U119" s="730"/>
      <c r="V119" s="730"/>
      <c r="W119" s="730"/>
      <c r="X119" s="730"/>
      <c r="Y119" s="730"/>
      <c r="Z119" s="730"/>
      <c r="AA119" s="730"/>
      <c r="AB119" s="730"/>
    </row>
    <row r="120" spans="1:28" ht="15.75" customHeight="1">
      <c r="A120" s="1166"/>
      <c r="B120" s="1202"/>
      <c r="C120" s="1203"/>
      <c r="D120" s="1203"/>
      <c r="E120" s="1203"/>
      <c r="F120" s="1203"/>
      <c r="G120" s="1203"/>
      <c r="H120" s="1203"/>
      <c r="I120" s="1203"/>
      <c r="J120" s="1203"/>
      <c r="K120" s="1204"/>
      <c r="L120" s="831"/>
      <c r="M120" s="730"/>
      <c r="N120" s="730"/>
      <c r="O120" s="730"/>
      <c r="P120" s="730"/>
      <c r="Q120" s="730"/>
      <c r="R120" s="730"/>
      <c r="S120" s="730"/>
      <c r="T120" s="730"/>
      <c r="U120" s="730"/>
      <c r="V120" s="730"/>
      <c r="W120" s="730"/>
      <c r="X120" s="730"/>
      <c r="Y120" s="730"/>
      <c r="Z120" s="730"/>
      <c r="AA120" s="730"/>
      <c r="AB120" s="730"/>
    </row>
    <row r="121" spans="1:28" ht="15.75" customHeight="1" thickBot="1">
      <c r="A121" s="1166"/>
      <c r="B121" s="1205"/>
      <c r="C121" s="1206"/>
      <c r="D121" s="1206"/>
      <c r="E121" s="1206"/>
      <c r="F121" s="1206"/>
      <c r="G121" s="1206"/>
      <c r="H121" s="1206"/>
      <c r="I121" s="1206"/>
      <c r="J121" s="1206"/>
      <c r="K121" s="1207"/>
      <c r="L121" s="831"/>
      <c r="M121" s="730"/>
      <c r="N121" s="730"/>
      <c r="O121" s="730"/>
      <c r="P121" s="730"/>
      <c r="Q121" s="730"/>
      <c r="R121" s="730"/>
      <c r="S121" s="730"/>
      <c r="T121" s="730"/>
      <c r="U121" s="730"/>
      <c r="V121" s="730"/>
      <c r="W121" s="730"/>
      <c r="X121" s="730"/>
      <c r="Y121" s="730"/>
      <c r="Z121" s="730"/>
      <c r="AA121" s="730"/>
      <c r="AB121" s="730"/>
    </row>
    <row r="122" spans="1:28" ht="12.75" customHeight="1">
      <c r="A122" s="1166"/>
      <c r="B122" s="1287" t="s">
        <v>567</v>
      </c>
      <c r="C122" s="1300"/>
      <c r="D122" s="1300"/>
      <c r="E122" s="1300"/>
      <c r="F122" s="1300"/>
      <c r="G122" s="1300"/>
      <c r="H122" s="1300"/>
      <c r="I122" s="1300"/>
      <c r="J122" s="1300"/>
      <c r="K122" s="1301"/>
      <c r="L122" s="831"/>
      <c r="M122" s="730"/>
      <c r="N122" s="730"/>
      <c r="O122" s="730"/>
      <c r="P122" s="730"/>
      <c r="Q122" s="730"/>
      <c r="R122" s="730"/>
      <c r="S122" s="730"/>
      <c r="T122" s="730"/>
      <c r="U122" s="730"/>
      <c r="V122" s="730"/>
      <c r="W122" s="730"/>
      <c r="X122" s="730"/>
      <c r="Y122" s="730"/>
      <c r="Z122" s="730"/>
      <c r="AA122" s="730"/>
      <c r="AB122" s="730"/>
    </row>
    <row r="123" spans="1:28" ht="14.25">
      <c r="A123" s="1166"/>
      <c r="B123" s="1302"/>
      <c r="C123" s="1303"/>
      <c r="D123" s="1303"/>
      <c r="E123" s="1303"/>
      <c r="F123" s="1303"/>
      <c r="G123" s="1303"/>
      <c r="H123" s="1303"/>
      <c r="I123" s="1303"/>
      <c r="J123" s="1303"/>
      <c r="K123" s="1304"/>
      <c r="L123" s="831"/>
      <c r="M123" s="730"/>
      <c r="N123" s="730"/>
      <c r="O123" s="730"/>
      <c r="P123" s="730"/>
      <c r="Q123" s="730"/>
      <c r="R123" s="730"/>
      <c r="S123" s="730"/>
      <c r="T123" s="730"/>
      <c r="U123" s="730"/>
      <c r="V123" s="730"/>
      <c r="W123" s="730"/>
      <c r="X123" s="730"/>
      <c r="Y123" s="730"/>
      <c r="Z123" s="730"/>
      <c r="AA123" s="730"/>
      <c r="AB123" s="730"/>
    </row>
    <row r="124" spans="1:28" ht="14.25">
      <c r="A124" s="1166"/>
      <c r="B124" s="1302"/>
      <c r="C124" s="1303"/>
      <c r="D124" s="1303"/>
      <c r="E124" s="1303"/>
      <c r="F124" s="1303"/>
      <c r="G124" s="1303"/>
      <c r="H124" s="1303"/>
      <c r="I124" s="1303"/>
      <c r="J124" s="1303"/>
      <c r="K124" s="1304"/>
      <c r="L124" s="831"/>
      <c r="M124" s="730"/>
      <c r="N124" s="730"/>
      <c r="O124" s="730"/>
      <c r="P124" s="730"/>
      <c r="Q124" s="730"/>
      <c r="R124" s="730"/>
      <c r="S124" s="730"/>
      <c r="T124" s="730"/>
      <c r="U124" s="730"/>
      <c r="V124" s="730"/>
      <c r="W124" s="730"/>
      <c r="X124" s="730"/>
      <c r="Y124" s="730"/>
      <c r="Z124" s="730"/>
      <c r="AA124" s="730"/>
      <c r="AB124" s="730"/>
    </row>
    <row r="125" spans="1:28" ht="14.25">
      <c r="A125" s="1166"/>
      <c r="B125" s="1302"/>
      <c r="C125" s="1303"/>
      <c r="D125" s="1303"/>
      <c r="E125" s="1303"/>
      <c r="F125" s="1303"/>
      <c r="G125" s="1303"/>
      <c r="H125" s="1303"/>
      <c r="I125" s="1303"/>
      <c r="J125" s="1303"/>
      <c r="K125" s="1304"/>
      <c r="L125" s="831"/>
      <c r="M125" s="730"/>
      <c r="N125" s="730"/>
      <c r="O125" s="730"/>
      <c r="P125" s="730"/>
      <c r="Q125" s="730"/>
      <c r="R125" s="730"/>
      <c r="S125" s="730"/>
      <c r="T125" s="730"/>
      <c r="U125" s="730"/>
      <c r="V125" s="730"/>
      <c r="W125" s="730"/>
      <c r="X125" s="730"/>
      <c r="Y125" s="730"/>
      <c r="Z125" s="730"/>
      <c r="AA125" s="730"/>
      <c r="AB125" s="730"/>
    </row>
    <row r="126" spans="1:28" ht="14.25">
      <c r="A126" s="1166"/>
      <c r="B126" s="1302"/>
      <c r="C126" s="1303"/>
      <c r="D126" s="1303"/>
      <c r="E126" s="1303"/>
      <c r="F126" s="1303"/>
      <c r="G126" s="1303"/>
      <c r="H126" s="1303"/>
      <c r="I126" s="1303"/>
      <c r="J126" s="1303"/>
      <c r="K126" s="1304"/>
      <c r="L126" s="831"/>
      <c r="M126" s="730"/>
      <c r="N126" s="730"/>
      <c r="O126" s="730"/>
      <c r="P126" s="730"/>
      <c r="Q126" s="730"/>
      <c r="R126" s="730"/>
      <c r="S126" s="730"/>
      <c r="T126" s="730"/>
      <c r="U126" s="730"/>
      <c r="V126" s="730"/>
      <c r="W126" s="730"/>
      <c r="X126" s="730"/>
      <c r="Y126" s="730"/>
      <c r="Z126" s="730"/>
      <c r="AA126" s="730"/>
      <c r="AB126" s="730"/>
    </row>
    <row r="127" spans="1:28" ht="14.25">
      <c r="A127" s="1166"/>
      <c r="B127" s="1302"/>
      <c r="C127" s="1303"/>
      <c r="D127" s="1303"/>
      <c r="E127" s="1303"/>
      <c r="F127" s="1303"/>
      <c r="G127" s="1303"/>
      <c r="H127" s="1303"/>
      <c r="I127" s="1303"/>
      <c r="J127" s="1303"/>
      <c r="K127" s="1304"/>
      <c r="L127" s="831"/>
      <c r="M127" s="730"/>
      <c r="N127" s="730"/>
      <c r="O127" s="730"/>
      <c r="P127" s="730"/>
      <c r="Q127" s="730"/>
      <c r="R127" s="730"/>
      <c r="S127" s="730"/>
      <c r="T127" s="730"/>
      <c r="U127" s="730"/>
      <c r="V127" s="730"/>
      <c r="W127" s="730"/>
      <c r="X127" s="730"/>
      <c r="Y127" s="730"/>
      <c r="Z127" s="730"/>
      <c r="AA127" s="730"/>
      <c r="AB127" s="730"/>
    </row>
    <row r="128" spans="1:28" ht="14.25">
      <c r="A128" s="1166"/>
      <c r="B128" s="1302"/>
      <c r="C128" s="1303"/>
      <c r="D128" s="1303"/>
      <c r="E128" s="1303"/>
      <c r="F128" s="1303"/>
      <c r="G128" s="1303"/>
      <c r="H128" s="1303"/>
      <c r="I128" s="1303"/>
      <c r="J128" s="1303"/>
      <c r="K128" s="1304"/>
      <c r="L128" s="831"/>
      <c r="M128" s="730"/>
      <c r="N128" s="730"/>
      <c r="O128" s="730"/>
      <c r="P128" s="730"/>
      <c r="Q128" s="730"/>
      <c r="R128" s="730"/>
      <c r="S128" s="730"/>
      <c r="T128" s="730"/>
      <c r="U128" s="730"/>
      <c r="V128" s="730"/>
      <c r="W128" s="730"/>
      <c r="X128" s="730"/>
      <c r="Y128" s="730"/>
      <c r="Z128" s="730"/>
      <c r="AA128" s="730"/>
      <c r="AB128" s="730"/>
    </row>
    <row r="129" spans="1:28" ht="14.25">
      <c r="A129" s="1166"/>
      <c r="B129" s="1302"/>
      <c r="C129" s="1303"/>
      <c r="D129" s="1303"/>
      <c r="E129" s="1303"/>
      <c r="F129" s="1303"/>
      <c r="G129" s="1303"/>
      <c r="H129" s="1303"/>
      <c r="I129" s="1303"/>
      <c r="J129" s="1303"/>
      <c r="K129" s="1304"/>
      <c r="L129" s="831"/>
      <c r="M129" s="730"/>
      <c r="N129" s="730"/>
      <c r="O129" s="730"/>
      <c r="P129" s="730"/>
      <c r="Q129" s="730"/>
      <c r="R129" s="730"/>
      <c r="S129" s="730"/>
      <c r="T129" s="730"/>
      <c r="U129" s="730"/>
      <c r="V129" s="730"/>
      <c r="W129" s="730"/>
      <c r="X129" s="730"/>
      <c r="Y129" s="730"/>
      <c r="Z129" s="730"/>
      <c r="AA129" s="730"/>
      <c r="AB129" s="730"/>
    </row>
    <row r="130" spans="1:28" ht="14.25">
      <c r="A130" s="1166"/>
      <c r="B130" s="1302"/>
      <c r="C130" s="1303"/>
      <c r="D130" s="1303"/>
      <c r="E130" s="1303"/>
      <c r="F130" s="1303"/>
      <c r="G130" s="1303"/>
      <c r="H130" s="1303"/>
      <c r="I130" s="1303"/>
      <c r="J130" s="1303"/>
      <c r="K130" s="1304"/>
      <c r="L130" s="831"/>
      <c r="M130" s="730"/>
      <c r="N130" s="730"/>
      <c r="O130" s="730"/>
      <c r="P130" s="730"/>
      <c r="Q130" s="730"/>
      <c r="R130" s="730"/>
      <c r="S130" s="730"/>
      <c r="T130" s="730"/>
      <c r="U130" s="730"/>
      <c r="V130" s="730"/>
      <c r="W130" s="730"/>
      <c r="X130" s="730"/>
      <c r="Y130" s="730"/>
      <c r="Z130" s="730"/>
      <c r="AA130" s="730"/>
      <c r="AB130" s="730"/>
    </row>
    <row r="131" spans="1:28" ht="14.25">
      <c r="A131" s="1166"/>
      <c r="B131" s="1302"/>
      <c r="C131" s="1303"/>
      <c r="D131" s="1303"/>
      <c r="E131" s="1303"/>
      <c r="F131" s="1303"/>
      <c r="G131" s="1303"/>
      <c r="H131" s="1303"/>
      <c r="I131" s="1303"/>
      <c r="J131" s="1303"/>
      <c r="K131" s="1304"/>
      <c r="L131" s="831"/>
      <c r="M131" s="730"/>
      <c r="N131" s="730"/>
      <c r="O131" s="730"/>
      <c r="P131" s="730"/>
      <c r="Q131" s="730"/>
      <c r="R131" s="730"/>
      <c r="S131" s="730"/>
      <c r="T131" s="730"/>
      <c r="U131" s="730"/>
      <c r="V131" s="730"/>
      <c r="W131" s="730"/>
      <c r="X131" s="730"/>
      <c r="Y131" s="730"/>
      <c r="Z131" s="730"/>
      <c r="AA131" s="730"/>
      <c r="AB131" s="730"/>
    </row>
    <row r="132" spans="1:28" ht="14.25">
      <c r="A132" s="1166"/>
      <c r="B132" s="1302"/>
      <c r="C132" s="1303"/>
      <c r="D132" s="1303"/>
      <c r="E132" s="1303"/>
      <c r="F132" s="1303"/>
      <c r="G132" s="1303"/>
      <c r="H132" s="1303"/>
      <c r="I132" s="1303"/>
      <c r="J132" s="1303"/>
      <c r="K132" s="1304"/>
      <c r="L132" s="831"/>
      <c r="M132" s="730"/>
      <c r="N132" s="730"/>
      <c r="O132" s="730"/>
      <c r="P132" s="730"/>
      <c r="Q132" s="730"/>
      <c r="R132" s="730"/>
      <c r="S132" s="730"/>
      <c r="T132" s="730"/>
      <c r="U132" s="730"/>
      <c r="V132" s="730"/>
      <c r="W132" s="730"/>
      <c r="X132" s="730"/>
      <c r="Y132" s="730"/>
      <c r="Z132" s="730"/>
      <c r="AA132" s="730"/>
      <c r="AB132" s="730"/>
    </row>
    <row r="133" spans="1:28" ht="14.25">
      <c r="A133" s="1166"/>
      <c r="B133" s="1302"/>
      <c r="C133" s="1303"/>
      <c r="D133" s="1303"/>
      <c r="E133" s="1303"/>
      <c r="F133" s="1303"/>
      <c r="G133" s="1303"/>
      <c r="H133" s="1303"/>
      <c r="I133" s="1303"/>
      <c r="J133" s="1303"/>
      <c r="K133" s="1304"/>
      <c r="L133" s="831"/>
      <c r="M133" s="730"/>
      <c r="N133" s="730"/>
      <c r="O133" s="730"/>
      <c r="P133" s="730"/>
      <c r="Q133" s="730"/>
      <c r="R133" s="730"/>
      <c r="S133" s="730"/>
      <c r="T133" s="730"/>
      <c r="U133" s="730"/>
      <c r="V133" s="730"/>
      <c r="W133" s="730"/>
      <c r="X133" s="730"/>
      <c r="Y133" s="730"/>
      <c r="Z133" s="730"/>
      <c r="AA133" s="730"/>
      <c r="AB133" s="730"/>
    </row>
    <row r="134" spans="1:28" ht="14.25">
      <c r="A134" s="1166"/>
      <c r="B134" s="1302"/>
      <c r="C134" s="1303"/>
      <c r="D134" s="1303"/>
      <c r="E134" s="1303"/>
      <c r="F134" s="1303"/>
      <c r="G134" s="1303"/>
      <c r="H134" s="1303"/>
      <c r="I134" s="1303"/>
      <c r="J134" s="1303"/>
      <c r="K134" s="1304"/>
      <c r="L134" s="831"/>
      <c r="M134" s="730"/>
      <c r="N134" s="730"/>
      <c r="O134" s="730"/>
      <c r="P134" s="730"/>
      <c r="Q134" s="730"/>
      <c r="R134" s="730"/>
      <c r="S134" s="730"/>
      <c r="T134" s="730"/>
      <c r="U134" s="730"/>
      <c r="V134" s="730"/>
      <c r="W134" s="730"/>
      <c r="X134" s="730"/>
      <c r="Y134" s="730"/>
      <c r="Z134" s="730"/>
      <c r="AA134" s="730"/>
      <c r="AB134" s="730"/>
    </row>
    <row r="135" spans="1:28" ht="14.25">
      <c r="A135" s="1166"/>
      <c r="B135" s="1302"/>
      <c r="C135" s="1303"/>
      <c r="D135" s="1303"/>
      <c r="E135" s="1303"/>
      <c r="F135" s="1303"/>
      <c r="G135" s="1303"/>
      <c r="H135" s="1303"/>
      <c r="I135" s="1303"/>
      <c r="J135" s="1303"/>
      <c r="K135" s="1304"/>
      <c r="L135" s="831"/>
      <c r="M135" s="730"/>
      <c r="N135" s="730"/>
      <c r="O135" s="730"/>
      <c r="P135" s="730"/>
      <c r="Q135" s="730"/>
      <c r="R135" s="730"/>
      <c r="S135" s="730"/>
      <c r="T135" s="730"/>
      <c r="U135" s="730"/>
      <c r="V135" s="730"/>
      <c r="W135" s="730"/>
      <c r="X135" s="730"/>
      <c r="Y135" s="730"/>
      <c r="Z135" s="730"/>
      <c r="AA135" s="730"/>
      <c r="AB135" s="730"/>
    </row>
    <row r="136" spans="1:28" ht="14.25">
      <c r="A136" s="1166"/>
      <c r="B136" s="1302"/>
      <c r="C136" s="1303"/>
      <c r="D136" s="1303"/>
      <c r="E136" s="1303"/>
      <c r="F136" s="1303"/>
      <c r="G136" s="1303"/>
      <c r="H136" s="1303"/>
      <c r="I136" s="1303"/>
      <c r="J136" s="1303"/>
      <c r="K136" s="1304"/>
      <c r="L136" s="831"/>
      <c r="M136" s="730"/>
      <c r="N136" s="730"/>
      <c r="O136" s="730"/>
      <c r="P136" s="730"/>
      <c r="Q136" s="730"/>
      <c r="R136" s="730"/>
      <c r="S136" s="730"/>
      <c r="T136" s="730"/>
      <c r="U136" s="730"/>
      <c r="V136" s="730"/>
      <c r="W136" s="730"/>
      <c r="X136" s="730"/>
      <c r="Y136" s="730"/>
      <c r="Z136" s="730"/>
      <c r="AA136" s="730"/>
      <c r="AB136" s="730"/>
    </row>
    <row r="137" spans="1:28" ht="14.25">
      <c r="A137" s="1166"/>
      <c r="B137" s="1302"/>
      <c r="C137" s="1303"/>
      <c r="D137" s="1303"/>
      <c r="E137" s="1303"/>
      <c r="F137" s="1303"/>
      <c r="G137" s="1303"/>
      <c r="H137" s="1303"/>
      <c r="I137" s="1303"/>
      <c r="J137" s="1303"/>
      <c r="K137" s="1304"/>
      <c r="L137" s="831"/>
      <c r="M137" s="730"/>
      <c r="N137" s="730"/>
      <c r="O137" s="730"/>
      <c r="P137" s="730"/>
      <c r="Q137" s="730"/>
      <c r="R137" s="730"/>
      <c r="S137" s="730"/>
      <c r="T137" s="730"/>
      <c r="U137" s="730"/>
      <c r="V137" s="730"/>
      <c r="W137" s="730"/>
      <c r="X137" s="730"/>
      <c r="Y137" s="730"/>
      <c r="Z137" s="730"/>
      <c r="AA137" s="730"/>
      <c r="AB137" s="730"/>
    </row>
    <row r="138" spans="1:28" ht="14.25">
      <c r="A138" s="1166"/>
      <c r="B138" s="1302"/>
      <c r="C138" s="1303"/>
      <c r="D138" s="1303"/>
      <c r="E138" s="1303"/>
      <c r="F138" s="1303"/>
      <c r="G138" s="1303"/>
      <c r="H138" s="1303"/>
      <c r="I138" s="1303"/>
      <c r="J138" s="1303"/>
      <c r="K138" s="1304"/>
      <c r="L138" s="831"/>
      <c r="M138" s="730"/>
      <c r="N138" s="730"/>
      <c r="O138" s="730"/>
      <c r="P138" s="730"/>
      <c r="Q138" s="730"/>
      <c r="R138" s="730"/>
      <c r="S138" s="730"/>
      <c r="T138" s="730"/>
      <c r="U138" s="730"/>
      <c r="V138" s="730"/>
      <c r="W138" s="730"/>
      <c r="X138" s="730"/>
      <c r="Y138" s="730"/>
      <c r="Z138" s="730"/>
      <c r="AA138" s="730"/>
      <c r="AB138" s="730"/>
    </row>
    <row r="139" spans="1:28" ht="14.25">
      <c r="A139" s="1166"/>
      <c r="B139" s="1302"/>
      <c r="C139" s="1303"/>
      <c r="D139" s="1303"/>
      <c r="E139" s="1303"/>
      <c r="F139" s="1303"/>
      <c r="G139" s="1303"/>
      <c r="H139" s="1303"/>
      <c r="I139" s="1303"/>
      <c r="J139" s="1303"/>
      <c r="K139" s="1304"/>
      <c r="L139" s="831"/>
      <c r="M139" s="730"/>
      <c r="N139" s="730"/>
      <c r="O139" s="730"/>
      <c r="P139" s="730"/>
      <c r="Q139" s="730"/>
      <c r="R139" s="730"/>
      <c r="S139" s="730"/>
      <c r="T139" s="730"/>
      <c r="U139" s="730"/>
      <c r="V139" s="730"/>
      <c r="W139" s="730"/>
      <c r="X139" s="730"/>
      <c r="Y139" s="730"/>
      <c r="Z139" s="730"/>
      <c r="AA139" s="730"/>
      <c r="AB139" s="730"/>
    </row>
    <row r="140" spans="1:28" ht="18.75" customHeight="1" thickBot="1">
      <c r="A140" s="1166"/>
      <c r="B140" s="1305"/>
      <c r="C140" s="1306"/>
      <c r="D140" s="1306"/>
      <c r="E140" s="1306"/>
      <c r="F140" s="1306"/>
      <c r="G140" s="1306"/>
      <c r="H140" s="1306"/>
      <c r="I140" s="1306"/>
      <c r="J140" s="1306"/>
      <c r="K140" s="1307"/>
      <c r="L140" s="831"/>
      <c r="M140" s="730"/>
      <c r="N140" s="730"/>
      <c r="O140" s="730"/>
      <c r="P140" s="730"/>
      <c r="Q140" s="730"/>
      <c r="R140" s="730"/>
      <c r="S140" s="730"/>
      <c r="T140" s="730"/>
      <c r="U140" s="730"/>
      <c r="V140" s="730"/>
      <c r="W140" s="730"/>
      <c r="X140" s="730"/>
      <c r="Y140" s="730"/>
      <c r="Z140" s="730"/>
      <c r="AA140" s="730"/>
      <c r="AB140" s="730"/>
    </row>
    <row r="141" spans="1:28" ht="14.25">
      <c r="A141" s="1166"/>
      <c r="B141" s="1162" t="s">
        <v>82</v>
      </c>
      <c r="C141" s="1175"/>
      <c r="D141" s="1175"/>
      <c r="E141" s="1175"/>
      <c r="F141" s="1175"/>
      <c r="G141" s="1175"/>
      <c r="H141" s="1175"/>
      <c r="I141" s="1175"/>
      <c r="J141" s="1175"/>
      <c r="K141" s="1208"/>
      <c r="L141" s="831"/>
      <c r="M141" s="730"/>
      <c r="N141" s="730"/>
      <c r="O141" s="730"/>
      <c r="P141" s="730"/>
      <c r="Q141" s="730"/>
      <c r="R141" s="730"/>
      <c r="S141" s="730"/>
      <c r="T141" s="730"/>
      <c r="U141" s="730"/>
      <c r="V141" s="730"/>
      <c r="W141" s="730"/>
      <c r="X141" s="730"/>
      <c r="Y141" s="730"/>
      <c r="Z141" s="730"/>
      <c r="AA141" s="730"/>
      <c r="AB141" s="730"/>
    </row>
    <row r="142" spans="1:28" thickBot="1">
      <c r="A142" s="1166"/>
      <c r="B142" s="1211"/>
      <c r="C142" s="1212"/>
      <c r="D142" s="1212"/>
      <c r="E142" s="1212"/>
      <c r="F142" s="1212"/>
      <c r="G142" s="1212"/>
      <c r="H142" s="1212"/>
      <c r="I142" s="1212"/>
      <c r="J142" s="1212"/>
      <c r="K142" s="1213"/>
      <c r="L142" s="831"/>
      <c r="M142" s="730"/>
      <c r="N142" s="730"/>
      <c r="O142" s="730"/>
      <c r="P142" s="730"/>
      <c r="Q142" s="730"/>
      <c r="R142" s="730"/>
      <c r="S142" s="730"/>
      <c r="T142" s="730"/>
      <c r="U142" s="730"/>
      <c r="V142" s="730"/>
      <c r="W142" s="730"/>
      <c r="X142" s="730"/>
      <c r="Y142" s="730"/>
      <c r="Z142" s="730"/>
      <c r="AA142" s="730"/>
      <c r="AB142" s="730"/>
    </row>
    <row r="143" spans="1:28" ht="14.25">
      <c r="A143" s="1166"/>
      <c r="B143" s="824" t="s">
        <v>62</v>
      </c>
      <c r="C143" s="1163" t="s">
        <v>568</v>
      </c>
      <c r="D143" s="1175"/>
      <c r="E143" s="1175"/>
      <c r="F143" s="1175"/>
      <c r="G143" s="1175"/>
      <c r="H143" s="1175"/>
      <c r="I143" s="1175"/>
      <c r="J143" s="1175"/>
      <c r="K143" s="1208"/>
      <c r="L143" s="831"/>
      <c r="M143" s="730"/>
      <c r="N143" s="730"/>
      <c r="O143" s="730"/>
      <c r="P143" s="730"/>
      <c r="Q143" s="730"/>
      <c r="R143" s="730"/>
      <c r="S143" s="730"/>
      <c r="T143" s="730"/>
      <c r="U143" s="730"/>
      <c r="V143" s="730"/>
      <c r="W143" s="730"/>
      <c r="X143" s="730"/>
      <c r="Y143" s="730"/>
      <c r="Z143" s="730"/>
      <c r="AA143" s="730"/>
      <c r="AB143" s="730"/>
    </row>
    <row r="144" spans="1:28" ht="14.25">
      <c r="A144" s="1166"/>
      <c r="B144" s="1214"/>
      <c r="C144" s="1215"/>
      <c r="D144" s="1168"/>
      <c r="E144" s="1168"/>
      <c r="F144" s="1168"/>
      <c r="G144" s="1168"/>
      <c r="H144" s="1168"/>
      <c r="I144" s="1168"/>
      <c r="J144" s="1168"/>
      <c r="K144" s="1210"/>
      <c r="L144" s="831"/>
      <c r="M144" s="730"/>
      <c r="N144" s="730"/>
      <c r="O144" s="730"/>
      <c r="P144" s="730"/>
      <c r="Q144" s="730"/>
      <c r="R144" s="730"/>
      <c r="S144" s="730"/>
      <c r="T144" s="730"/>
      <c r="U144" s="730"/>
      <c r="V144" s="730"/>
      <c r="W144" s="730"/>
      <c r="X144" s="730"/>
      <c r="Y144" s="730"/>
      <c r="Z144" s="730"/>
      <c r="AA144" s="730"/>
      <c r="AB144" s="730"/>
    </row>
    <row r="145" spans="1:28" ht="14.25">
      <c r="A145" s="1166"/>
      <c r="B145" s="1214"/>
      <c r="C145" s="1215"/>
      <c r="D145" s="1168"/>
      <c r="E145" s="1168"/>
      <c r="F145" s="1168"/>
      <c r="G145" s="1168"/>
      <c r="H145" s="1168"/>
      <c r="I145" s="1168"/>
      <c r="J145" s="1168"/>
      <c r="K145" s="1210"/>
      <c r="L145" s="831"/>
      <c r="M145" s="730"/>
      <c r="N145" s="730"/>
      <c r="O145" s="730"/>
      <c r="P145" s="730"/>
      <c r="Q145" s="730"/>
      <c r="R145" s="730"/>
      <c r="S145" s="730"/>
      <c r="T145" s="730"/>
      <c r="U145" s="730"/>
      <c r="V145" s="730"/>
      <c r="W145" s="730"/>
      <c r="X145" s="730"/>
      <c r="Y145" s="730"/>
      <c r="Z145" s="730"/>
      <c r="AA145" s="730"/>
      <c r="AB145" s="730"/>
    </row>
    <row r="146" spans="1:28" ht="14.25">
      <c r="A146" s="1166"/>
      <c r="B146" s="1214"/>
      <c r="C146" s="1215"/>
      <c r="D146" s="1168"/>
      <c r="E146" s="1168"/>
      <c r="F146" s="1168"/>
      <c r="G146" s="1168"/>
      <c r="H146" s="1168"/>
      <c r="I146" s="1168"/>
      <c r="J146" s="1168"/>
      <c r="K146" s="1210"/>
      <c r="L146" s="831"/>
      <c r="M146" s="730"/>
      <c r="N146" s="730"/>
      <c r="O146" s="730"/>
      <c r="P146" s="730"/>
      <c r="Q146" s="730"/>
      <c r="R146" s="730"/>
      <c r="S146" s="730"/>
      <c r="T146" s="730"/>
      <c r="U146" s="730"/>
      <c r="V146" s="730"/>
      <c r="W146" s="730"/>
      <c r="X146" s="730"/>
      <c r="Y146" s="730"/>
      <c r="Z146" s="730"/>
      <c r="AA146" s="730"/>
      <c r="AB146" s="730"/>
    </row>
    <row r="147" spans="1:28" ht="14.25">
      <c r="A147" s="1166"/>
      <c r="B147" s="1214"/>
      <c r="C147" s="1215"/>
      <c r="D147" s="1168"/>
      <c r="E147" s="1168"/>
      <c r="F147" s="1168"/>
      <c r="G147" s="1168"/>
      <c r="H147" s="1168"/>
      <c r="I147" s="1168"/>
      <c r="J147" s="1168"/>
      <c r="K147" s="1210"/>
      <c r="L147" s="831"/>
      <c r="M147" s="730"/>
      <c r="N147" s="730"/>
      <c r="O147" s="730"/>
      <c r="P147" s="730"/>
      <c r="Q147" s="730"/>
      <c r="R147" s="730"/>
      <c r="S147" s="730"/>
      <c r="T147" s="730"/>
      <c r="U147" s="730"/>
      <c r="V147" s="730"/>
      <c r="W147" s="730"/>
      <c r="X147" s="730"/>
      <c r="Y147" s="730"/>
      <c r="Z147" s="730"/>
      <c r="AA147" s="730"/>
      <c r="AB147" s="730"/>
    </row>
    <row r="148" spans="1:28" thickBot="1">
      <c r="A148" s="1166"/>
      <c r="B148" s="1216"/>
      <c r="C148" s="1217"/>
      <c r="D148" s="1212"/>
      <c r="E148" s="1212"/>
      <c r="F148" s="1212"/>
      <c r="G148" s="1212"/>
      <c r="H148" s="1212"/>
      <c r="I148" s="1212"/>
      <c r="J148" s="1212"/>
      <c r="K148" s="1213"/>
      <c r="L148" s="831"/>
      <c r="M148" s="730"/>
      <c r="N148" s="730"/>
      <c r="O148" s="730"/>
      <c r="P148" s="730"/>
      <c r="Q148" s="730"/>
      <c r="R148" s="730"/>
      <c r="S148" s="730"/>
      <c r="T148" s="730"/>
      <c r="U148" s="730"/>
      <c r="V148" s="730"/>
      <c r="W148" s="730"/>
      <c r="X148" s="730"/>
      <c r="Y148" s="730"/>
      <c r="Z148" s="730"/>
      <c r="AA148" s="730"/>
      <c r="AB148" s="730"/>
    </row>
    <row r="149" spans="1:28" ht="14.25">
      <c r="A149" s="1166"/>
      <c r="B149" s="831"/>
      <c r="C149" s="831"/>
      <c r="D149" s="831"/>
      <c r="E149" s="831"/>
      <c r="F149" s="831"/>
      <c r="G149" s="831"/>
      <c r="H149" s="831"/>
      <c r="I149" s="831"/>
      <c r="J149" s="831"/>
      <c r="K149" s="831"/>
      <c r="L149" s="831"/>
      <c r="M149" s="730"/>
      <c r="N149" s="730"/>
      <c r="O149" s="730"/>
      <c r="P149" s="730"/>
      <c r="Q149" s="730"/>
      <c r="R149" s="730"/>
      <c r="S149" s="730"/>
      <c r="T149" s="730"/>
      <c r="U149" s="730"/>
      <c r="V149" s="730"/>
      <c r="W149" s="730"/>
      <c r="X149" s="730"/>
      <c r="Y149" s="730"/>
      <c r="Z149" s="730"/>
      <c r="AA149" s="730"/>
      <c r="AB149" s="730"/>
    </row>
    <row r="150" spans="1:28" ht="14.25">
      <c r="B150" s="730"/>
      <c r="C150" s="730"/>
      <c r="D150" s="730"/>
      <c r="E150" s="730"/>
      <c r="F150" s="730"/>
      <c r="G150" s="730"/>
      <c r="H150" s="730"/>
      <c r="I150" s="730"/>
      <c r="J150" s="730"/>
      <c r="K150" s="730"/>
      <c r="L150" s="730"/>
      <c r="M150" s="730"/>
      <c r="N150" s="730"/>
      <c r="O150" s="730"/>
      <c r="P150" s="730"/>
      <c r="Q150" s="730"/>
      <c r="R150" s="730"/>
      <c r="S150" s="730"/>
      <c r="T150" s="730"/>
      <c r="U150" s="730"/>
      <c r="V150" s="730"/>
      <c r="W150" s="730"/>
      <c r="X150" s="730"/>
      <c r="Y150" s="730"/>
      <c r="Z150" s="730"/>
      <c r="AA150" s="730"/>
      <c r="AB150" s="730"/>
    </row>
    <row r="151" spans="1:28" ht="12.75" customHeight="1">
      <c r="B151" s="730"/>
      <c r="C151" s="730"/>
      <c r="D151" s="730"/>
      <c r="E151" s="730"/>
      <c r="F151" s="730"/>
      <c r="G151" s="730"/>
      <c r="H151" s="730"/>
      <c r="I151" s="730"/>
      <c r="J151" s="730"/>
      <c r="K151" s="730"/>
      <c r="L151" s="730"/>
      <c r="M151" s="730"/>
      <c r="N151" s="730"/>
      <c r="O151" s="730"/>
      <c r="P151" s="730"/>
      <c r="Q151" s="730"/>
      <c r="R151" s="730"/>
      <c r="S151" s="730"/>
      <c r="T151" s="730"/>
      <c r="U151" s="730"/>
      <c r="V151" s="730"/>
      <c r="W151" s="730"/>
      <c r="X151" s="730"/>
      <c r="Y151" s="730"/>
      <c r="Z151" s="730"/>
      <c r="AA151" s="730"/>
      <c r="AB151" s="730"/>
    </row>
    <row r="152" spans="1:28" ht="12.75" customHeight="1">
      <c r="B152" s="730"/>
      <c r="C152" s="730"/>
      <c r="D152" s="730"/>
      <c r="E152" s="730"/>
      <c r="F152" s="730"/>
      <c r="G152" s="730"/>
      <c r="H152" s="730"/>
      <c r="I152" s="730"/>
      <c r="J152" s="730"/>
      <c r="K152" s="730"/>
      <c r="L152" s="730"/>
      <c r="M152" s="730"/>
      <c r="N152" s="730"/>
      <c r="O152" s="730"/>
      <c r="P152" s="730"/>
      <c r="Q152" s="730"/>
      <c r="R152" s="730"/>
      <c r="S152" s="730"/>
      <c r="T152" s="730"/>
      <c r="U152" s="730"/>
      <c r="V152" s="730"/>
      <c r="W152" s="730"/>
      <c r="X152" s="730"/>
      <c r="Y152" s="730"/>
      <c r="Z152" s="730"/>
      <c r="AA152" s="730"/>
      <c r="AB152" s="730"/>
    </row>
    <row r="153" spans="1:28" ht="12.75" customHeight="1">
      <c r="B153" s="730"/>
      <c r="C153" s="730"/>
      <c r="D153" s="730"/>
      <c r="E153" s="730"/>
      <c r="F153" s="730"/>
      <c r="G153" s="730"/>
      <c r="H153" s="730"/>
      <c r="I153" s="730"/>
      <c r="J153" s="730"/>
      <c r="K153" s="730"/>
      <c r="L153" s="730"/>
      <c r="M153" s="730"/>
      <c r="N153" s="730"/>
      <c r="O153" s="730"/>
      <c r="P153" s="730"/>
      <c r="Q153" s="730"/>
      <c r="R153" s="730"/>
      <c r="S153" s="730"/>
      <c r="T153" s="730"/>
      <c r="U153" s="730"/>
      <c r="V153" s="730"/>
      <c r="W153" s="730"/>
      <c r="X153" s="730"/>
      <c r="Y153" s="730"/>
      <c r="Z153" s="730"/>
      <c r="AA153" s="730"/>
      <c r="AB153" s="730"/>
    </row>
    <row r="154" spans="1:28" ht="12.75" customHeight="1">
      <c r="B154" s="730"/>
      <c r="C154" s="730"/>
      <c r="D154" s="730"/>
      <c r="E154" s="730"/>
      <c r="F154" s="730"/>
      <c r="G154" s="730"/>
      <c r="H154" s="730"/>
      <c r="I154" s="730"/>
      <c r="J154" s="730"/>
      <c r="K154" s="730"/>
      <c r="L154" s="730"/>
      <c r="M154" s="730"/>
      <c r="N154" s="730"/>
      <c r="O154" s="730"/>
      <c r="P154" s="730"/>
      <c r="Q154" s="730"/>
      <c r="R154" s="730"/>
      <c r="S154" s="730"/>
      <c r="T154" s="730"/>
      <c r="U154" s="730"/>
      <c r="V154" s="730"/>
      <c r="W154" s="730"/>
      <c r="X154" s="730"/>
      <c r="Y154" s="730"/>
      <c r="Z154" s="730"/>
      <c r="AA154" s="730"/>
      <c r="AB154" s="730"/>
    </row>
    <row r="155" spans="1:28" ht="12.75" customHeight="1">
      <c r="B155" s="730"/>
      <c r="C155" s="730"/>
      <c r="D155" s="730"/>
      <c r="E155" s="730"/>
      <c r="F155" s="730"/>
      <c r="G155" s="730"/>
      <c r="H155" s="730"/>
      <c r="I155" s="730"/>
      <c r="J155" s="730"/>
      <c r="K155" s="730"/>
      <c r="L155" s="730"/>
      <c r="M155" s="730"/>
      <c r="N155" s="730"/>
      <c r="O155" s="730"/>
      <c r="P155" s="730"/>
      <c r="Q155" s="730"/>
      <c r="R155" s="730"/>
      <c r="S155" s="730"/>
      <c r="T155" s="730"/>
      <c r="U155" s="730"/>
      <c r="V155" s="730"/>
      <c r="W155" s="730"/>
      <c r="X155" s="730"/>
      <c r="Y155" s="730"/>
      <c r="Z155" s="730"/>
      <c r="AA155" s="730"/>
      <c r="AB155" s="730"/>
    </row>
    <row r="156" spans="1:28" ht="12.75" customHeight="1">
      <c r="B156" s="730"/>
      <c r="C156" s="730"/>
      <c r="D156" s="730"/>
      <c r="E156" s="730"/>
      <c r="F156" s="730"/>
      <c r="G156" s="730"/>
      <c r="H156" s="730"/>
      <c r="I156" s="730"/>
      <c r="J156" s="730"/>
      <c r="K156" s="730"/>
      <c r="L156" s="730"/>
      <c r="M156" s="730"/>
      <c r="N156" s="730"/>
      <c r="O156" s="730"/>
      <c r="P156" s="730"/>
      <c r="Q156" s="730"/>
      <c r="R156" s="730"/>
      <c r="S156" s="730"/>
      <c r="T156" s="730"/>
      <c r="U156" s="730"/>
      <c r="V156" s="730"/>
      <c r="W156" s="730"/>
      <c r="X156" s="730"/>
      <c r="Y156" s="730"/>
      <c r="Z156" s="730"/>
      <c r="AA156" s="730"/>
      <c r="AB156" s="730"/>
    </row>
    <row r="157" spans="1:28" ht="12.75" customHeight="1">
      <c r="B157" s="730"/>
      <c r="C157" s="730"/>
      <c r="D157" s="730"/>
      <c r="E157" s="730"/>
      <c r="F157" s="730"/>
      <c r="G157" s="730"/>
      <c r="H157" s="730"/>
      <c r="I157" s="730"/>
      <c r="J157" s="730"/>
      <c r="K157" s="730"/>
      <c r="L157" s="730"/>
      <c r="M157" s="730"/>
      <c r="N157" s="730"/>
      <c r="O157" s="730"/>
      <c r="P157" s="730"/>
      <c r="Q157" s="730"/>
      <c r="R157" s="730"/>
      <c r="S157" s="730"/>
      <c r="T157" s="730"/>
      <c r="U157" s="730"/>
      <c r="V157" s="730"/>
      <c r="W157" s="730"/>
      <c r="X157" s="730"/>
      <c r="Y157" s="730"/>
      <c r="Z157" s="730"/>
      <c r="AA157" s="730"/>
      <c r="AB157" s="730"/>
    </row>
    <row r="158" spans="1:28" ht="12.75" customHeight="1">
      <c r="B158" s="730"/>
      <c r="C158" s="730"/>
      <c r="D158" s="730"/>
      <c r="E158" s="730"/>
      <c r="F158" s="730"/>
      <c r="G158" s="730"/>
      <c r="H158" s="730"/>
      <c r="I158" s="730"/>
      <c r="J158" s="730"/>
      <c r="K158" s="730"/>
      <c r="L158" s="730"/>
      <c r="M158" s="730"/>
      <c r="N158" s="730"/>
      <c r="O158" s="730"/>
      <c r="P158" s="730"/>
      <c r="Q158" s="730"/>
      <c r="R158" s="730"/>
      <c r="S158" s="730"/>
      <c r="T158" s="730"/>
      <c r="U158" s="730"/>
      <c r="V158" s="730"/>
      <c r="W158" s="730"/>
      <c r="X158" s="730"/>
      <c r="Y158" s="730"/>
      <c r="Z158" s="730"/>
      <c r="AA158" s="730"/>
      <c r="AB158" s="730"/>
    </row>
    <row r="159" spans="1:28" ht="12.75" customHeight="1">
      <c r="B159" s="730"/>
      <c r="C159" s="730"/>
      <c r="D159" s="730"/>
      <c r="E159" s="730"/>
      <c r="F159" s="730"/>
      <c r="G159" s="730"/>
      <c r="H159" s="730"/>
      <c r="I159" s="730"/>
      <c r="J159" s="730"/>
      <c r="K159" s="730"/>
      <c r="L159" s="730"/>
      <c r="M159" s="730"/>
      <c r="N159" s="730"/>
      <c r="O159" s="730"/>
      <c r="P159" s="730"/>
      <c r="Q159" s="730"/>
      <c r="R159" s="730"/>
      <c r="S159" s="730"/>
      <c r="T159" s="730"/>
      <c r="U159" s="730"/>
      <c r="V159" s="730"/>
      <c r="W159" s="730"/>
      <c r="X159" s="730"/>
      <c r="Y159" s="730"/>
      <c r="Z159" s="730"/>
      <c r="AA159" s="730"/>
      <c r="AB159" s="730"/>
    </row>
    <row r="160" spans="1:28" ht="12.75" customHeight="1">
      <c r="B160" s="730"/>
      <c r="C160" s="730"/>
      <c r="D160" s="730"/>
      <c r="E160" s="730"/>
      <c r="F160" s="730"/>
      <c r="G160" s="730"/>
      <c r="H160" s="730"/>
      <c r="I160" s="730"/>
      <c r="J160" s="730"/>
      <c r="K160" s="730"/>
      <c r="L160" s="730"/>
      <c r="M160" s="730"/>
      <c r="N160" s="730"/>
      <c r="O160" s="730"/>
      <c r="P160" s="730"/>
      <c r="Q160" s="730"/>
      <c r="R160" s="730"/>
      <c r="S160" s="730"/>
      <c r="T160" s="730"/>
      <c r="U160" s="730"/>
      <c r="V160" s="730"/>
      <c r="W160" s="730"/>
      <c r="X160" s="730"/>
      <c r="Y160" s="730"/>
      <c r="Z160" s="730"/>
      <c r="AA160" s="730"/>
      <c r="AB160" s="730"/>
    </row>
    <row r="161" spans="2:28" ht="12.75" customHeight="1">
      <c r="B161" s="730"/>
      <c r="C161" s="730"/>
      <c r="D161" s="730"/>
      <c r="E161" s="730"/>
      <c r="F161" s="730"/>
      <c r="G161" s="730"/>
      <c r="H161" s="730"/>
      <c r="I161" s="730"/>
      <c r="J161" s="730"/>
      <c r="K161" s="730"/>
      <c r="L161" s="730"/>
      <c r="M161" s="730"/>
      <c r="N161" s="730"/>
      <c r="O161" s="730"/>
      <c r="P161" s="730"/>
      <c r="Q161" s="730"/>
      <c r="R161" s="730"/>
      <c r="S161" s="730"/>
      <c r="T161" s="730"/>
      <c r="U161" s="730"/>
      <c r="V161" s="730"/>
      <c r="W161" s="730"/>
      <c r="X161" s="730"/>
      <c r="Y161" s="730"/>
      <c r="Z161" s="730"/>
      <c r="AA161" s="730"/>
      <c r="AB161" s="730"/>
    </row>
    <row r="162" spans="2:28" ht="12.75" customHeight="1">
      <c r="B162" s="730"/>
      <c r="C162" s="730"/>
      <c r="D162" s="730"/>
      <c r="E162" s="730"/>
      <c r="F162" s="730"/>
      <c r="G162" s="730"/>
      <c r="H162" s="730"/>
      <c r="I162" s="730"/>
      <c r="J162" s="730"/>
      <c r="K162" s="730"/>
      <c r="L162" s="730"/>
      <c r="M162" s="730"/>
      <c r="N162" s="730"/>
      <c r="O162" s="730"/>
      <c r="P162" s="730"/>
      <c r="Q162" s="730"/>
      <c r="R162" s="730"/>
      <c r="S162" s="730"/>
      <c r="T162" s="730"/>
      <c r="U162" s="730"/>
      <c r="V162" s="730"/>
      <c r="W162" s="730"/>
      <c r="X162" s="730"/>
      <c r="Y162" s="730"/>
      <c r="Z162" s="730"/>
      <c r="AA162" s="730"/>
      <c r="AB162" s="730"/>
    </row>
    <row r="163" spans="2:28" ht="12.75" customHeight="1">
      <c r="B163" s="730"/>
      <c r="C163" s="730"/>
      <c r="D163" s="730"/>
      <c r="E163" s="730"/>
      <c r="F163" s="730"/>
      <c r="G163" s="730"/>
      <c r="H163" s="730"/>
      <c r="I163" s="730"/>
      <c r="J163" s="730"/>
      <c r="K163" s="730"/>
      <c r="L163" s="730"/>
      <c r="M163" s="730"/>
      <c r="N163" s="730"/>
      <c r="O163" s="730"/>
      <c r="P163" s="730"/>
      <c r="Q163" s="730"/>
      <c r="R163" s="730"/>
      <c r="S163" s="730"/>
      <c r="T163" s="730"/>
      <c r="U163" s="730"/>
      <c r="V163" s="730"/>
      <c r="W163" s="730"/>
      <c r="X163" s="730"/>
      <c r="Y163" s="730"/>
      <c r="Z163" s="730"/>
      <c r="AA163" s="730"/>
      <c r="AB163" s="730"/>
    </row>
    <row r="164" spans="2:28" ht="12.75" customHeight="1">
      <c r="B164" s="730"/>
      <c r="C164" s="730"/>
      <c r="D164" s="730"/>
      <c r="E164" s="730"/>
      <c r="F164" s="730"/>
      <c r="G164" s="730"/>
      <c r="H164" s="730"/>
      <c r="I164" s="730"/>
      <c r="J164" s="730"/>
      <c r="K164" s="730"/>
      <c r="L164" s="730"/>
      <c r="M164" s="730"/>
      <c r="N164" s="730"/>
      <c r="O164" s="730"/>
      <c r="P164" s="730"/>
      <c r="Q164" s="730"/>
      <c r="R164" s="730"/>
      <c r="S164" s="730"/>
      <c r="T164" s="730"/>
      <c r="U164" s="730"/>
      <c r="V164" s="730"/>
      <c r="W164" s="730"/>
      <c r="X164" s="730"/>
      <c r="Y164" s="730"/>
      <c r="Z164" s="730"/>
      <c r="AA164" s="730"/>
      <c r="AB164" s="730"/>
    </row>
    <row r="165" spans="2:28" ht="12.75" customHeight="1">
      <c r="B165" s="730"/>
      <c r="C165" s="730"/>
      <c r="D165" s="730"/>
      <c r="E165" s="730"/>
      <c r="F165" s="730"/>
      <c r="G165" s="730"/>
      <c r="H165" s="730"/>
      <c r="I165" s="730"/>
      <c r="J165" s="730"/>
      <c r="K165" s="730"/>
      <c r="L165" s="730"/>
      <c r="M165" s="730"/>
      <c r="N165" s="730"/>
      <c r="O165" s="730"/>
      <c r="P165" s="730"/>
      <c r="Q165" s="730"/>
      <c r="R165" s="730"/>
      <c r="S165" s="730"/>
      <c r="T165" s="730"/>
      <c r="U165" s="730"/>
      <c r="V165" s="730"/>
      <c r="W165" s="730"/>
      <c r="X165" s="730"/>
      <c r="Y165" s="730"/>
      <c r="Z165" s="730"/>
      <c r="AA165" s="730"/>
      <c r="AB165" s="730"/>
    </row>
    <row r="166" spans="2:28" ht="12.75" customHeight="1">
      <c r="B166" s="730"/>
      <c r="C166" s="730"/>
      <c r="D166" s="730"/>
      <c r="E166" s="730"/>
      <c r="F166" s="730"/>
      <c r="G166" s="730"/>
      <c r="H166" s="730"/>
      <c r="I166" s="730"/>
      <c r="J166" s="730"/>
      <c r="K166" s="730"/>
      <c r="L166" s="730"/>
      <c r="M166" s="730"/>
      <c r="N166" s="730"/>
      <c r="O166" s="730"/>
      <c r="P166" s="730"/>
      <c r="Q166" s="730"/>
      <c r="R166" s="730"/>
      <c r="S166" s="730"/>
      <c r="T166" s="730"/>
      <c r="U166" s="730"/>
      <c r="V166" s="730"/>
      <c r="W166" s="730"/>
      <c r="X166" s="730"/>
      <c r="Y166" s="730"/>
      <c r="Z166" s="730"/>
      <c r="AA166" s="730"/>
      <c r="AB166" s="730"/>
    </row>
    <row r="167" spans="2:28" ht="12.75" customHeight="1">
      <c r="B167" s="730"/>
      <c r="C167" s="730"/>
      <c r="D167" s="730"/>
      <c r="E167" s="730"/>
      <c r="F167" s="730"/>
      <c r="G167" s="730"/>
      <c r="H167" s="730"/>
      <c r="I167" s="730"/>
      <c r="J167" s="730"/>
      <c r="K167" s="730"/>
      <c r="L167" s="730"/>
      <c r="M167" s="730"/>
      <c r="N167" s="730"/>
      <c r="O167" s="730"/>
      <c r="P167" s="730"/>
      <c r="Q167" s="730"/>
      <c r="R167" s="730"/>
      <c r="S167" s="730"/>
      <c r="T167" s="730"/>
      <c r="U167" s="730"/>
      <c r="V167" s="730"/>
      <c r="W167" s="730"/>
      <c r="X167" s="730"/>
      <c r="Y167" s="730"/>
      <c r="Z167" s="730"/>
      <c r="AA167" s="730"/>
      <c r="AB167" s="730"/>
    </row>
    <row r="168" spans="2:28" ht="12.75" customHeight="1">
      <c r="B168" s="730"/>
      <c r="C168" s="730"/>
      <c r="D168" s="730"/>
      <c r="E168" s="730"/>
      <c r="F168" s="730"/>
      <c r="G168" s="730"/>
      <c r="H168" s="730"/>
      <c r="I168" s="730"/>
      <c r="J168" s="730"/>
      <c r="K168" s="730"/>
      <c r="L168" s="730"/>
      <c r="M168" s="730"/>
      <c r="N168" s="730"/>
      <c r="O168" s="730"/>
      <c r="P168" s="730"/>
      <c r="Q168" s="730"/>
      <c r="R168" s="730"/>
      <c r="S168" s="730"/>
      <c r="T168" s="730"/>
      <c r="U168" s="730"/>
      <c r="V168" s="730"/>
      <c r="W168" s="730"/>
      <c r="X168" s="730"/>
      <c r="Y168" s="730"/>
      <c r="Z168" s="730"/>
      <c r="AA168" s="730"/>
      <c r="AB168" s="730"/>
    </row>
    <row r="169" spans="2:28" ht="12.75" customHeight="1">
      <c r="B169" s="730"/>
      <c r="C169" s="730"/>
      <c r="D169" s="730"/>
      <c r="E169" s="730"/>
      <c r="F169" s="730"/>
      <c r="G169" s="730"/>
      <c r="H169" s="730"/>
      <c r="I169" s="730"/>
      <c r="J169" s="730"/>
      <c r="K169" s="730"/>
      <c r="L169" s="730"/>
      <c r="M169" s="730"/>
      <c r="N169" s="730"/>
      <c r="O169" s="730"/>
      <c r="P169" s="730"/>
      <c r="Q169" s="730"/>
      <c r="R169" s="730"/>
      <c r="S169" s="730"/>
      <c r="T169" s="730"/>
      <c r="U169" s="730"/>
      <c r="V169" s="730"/>
      <c r="W169" s="730"/>
      <c r="X169" s="730"/>
      <c r="Y169" s="730"/>
      <c r="Z169" s="730"/>
      <c r="AA169" s="730"/>
      <c r="AB169" s="730"/>
    </row>
    <row r="170" spans="2:28" ht="12.75" customHeight="1">
      <c r="B170" s="730"/>
      <c r="C170" s="730"/>
      <c r="D170" s="730"/>
      <c r="E170" s="730"/>
      <c r="F170" s="730"/>
      <c r="G170" s="730"/>
      <c r="H170" s="730"/>
      <c r="I170" s="730"/>
      <c r="J170" s="730"/>
      <c r="K170" s="730"/>
      <c r="L170" s="730"/>
      <c r="M170" s="730"/>
      <c r="N170" s="730"/>
      <c r="O170" s="730"/>
      <c r="P170" s="730"/>
      <c r="Q170" s="730"/>
      <c r="R170" s="730"/>
      <c r="S170" s="730"/>
      <c r="T170" s="730"/>
      <c r="U170" s="730"/>
      <c r="V170" s="730"/>
      <c r="W170" s="730"/>
      <c r="X170" s="730"/>
      <c r="Y170" s="730"/>
      <c r="Z170" s="730"/>
      <c r="AA170" s="730"/>
      <c r="AB170" s="730"/>
    </row>
    <row r="171" spans="2:28" ht="12.75" customHeight="1">
      <c r="B171" s="730"/>
      <c r="C171" s="730"/>
      <c r="D171" s="730"/>
      <c r="E171" s="730"/>
      <c r="F171" s="730"/>
      <c r="G171" s="730"/>
      <c r="H171" s="730"/>
      <c r="I171" s="730"/>
      <c r="J171" s="730"/>
      <c r="K171" s="730"/>
      <c r="L171" s="730"/>
      <c r="M171" s="730"/>
      <c r="N171" s="730"/>
      <c r="O171" s="730"/>
      <c r="P171" s="730"/>
      <c r="Q171" s="730"/>
      <c r="R171" s="730"/>
      <c r="S171" s="730"/>
      <c r="T171" s="730"/>
      <c r="U171" s="730"/>
      <c r="V171" s="730"/>
      <c r="W171" s="730"/>
      <c r="X171" s="730"/>
      <c r="Y171" s="730"/>
      <c r="Z171" s="730"/>
      <c r="AA171" s="730"/>
      <c r="AB171" s="730"/>
    </row>
    <row r="172" spans="2:28" ht="12.75" customHeight="1">
      <c r="B172" s="730"/>
      <c r="C172" s="730"/>
      <c r="D172" s="730"/>
      <c r="E172" s="730"/>
      <c r="F172" s="730"/>
      <c r="G172" s="730"/>
      <c r="H172" s="730"/>
      <c r="I172" s="730"/>
      <c r="J172" s="730"/>
      <c r="K172" s="730"/>
      <c r="L172" s="730"/>
      <c r="M172" s="730"/>
      <c r="N172" s="730"/>
      <c r="O172" s="730"/>
      <c r="P172" s="730"/>
      <c r="Q172" s="730"/>
      <c r="R172" s="730"/>
      <c r="S172" s="730"/>
      <c r="T172" s="730"/>
      <c r="U172" s="730"/>
      <c r="V172" s="730"/>
      <c r="W172" s="730"/>
      <c r="X172" s="730"/>
      <c r="Y172" s="730"/>
      <c r="Z172" s="730"/>
      <c r="AA172" s="730"/>
      <c r="AB172" s="730"/>
    </row>
    <row r="173" spans="2:28" ht="12.75" customHeight="1">
      <c r="B173" s="730"/>
      <c r="C173" s="730"/>
      <c r="D173" s="730"/>
      <c r="E173" s="730"/>
      <c r="F173" s="730"/>
      <c r="G173" s="730"/>
      <c r="H173" s="730"/>
      <c r="I173" s="730"/>
      <c r="J173" s="730"/>
      <c r="K173" s="730"/>
      <c r="L173" s="730"/>
      <c r="M173" s="730"/>
      <c r="N173" s="730"/>
      <c r="O173" s="730"/>
      <c r="P173" s="730"/>
      <c r="Q173" s="730"/>
      <c r="R173" s="730"/>
      <c r="S173" s="730"/>
      <c r="T173" s="730"/>
      <c r="U173" s="730"/>
      <c r="V173" s="730"/>
      <c r="W173" s="730"/>
      <c r="X173" s="730"/>
      <c r="Y173" s="730"/>
      <c r="Z173" s="730"/>
      <c r="AA173" s="730"/>
      <c r="AB173" s="730"/>
    </row>
    <row r="174" spans="2:28" ht="12.75" customHeight="1">
      <c r="B174" s="730"/>
      <c r="C174" s="730"/>
      <c r="D174" s="730"/>
      <c r="E174" s="730"/>
      <c r="F174" s="730"/>
      <c r="G174" s="730"/>
      <c r="H174" s="730"/>
      <c r="I174" s="730"/>
      <c r="J174" s="730"/>
      <c r="K174" s="730"/>
      <c r="L174" s="730"/>
      <c r="M174" s="730"/>
      <c r="N174" s="730"/>
      <c r="O174" s="730"/>
      <c r="P174" s="730"/>
      <c r="Q174" s="730"/>
      <c r="R174" s="730"/>
      <c r="S174" s="730"/>
      <c r="T174" s="730"/>
      <c r="U174" s="730"/>
      <c r="V174" s="730"/>
      <c r="W174" s="730"/>
      <c r="X174" s="730"/>
      <c r="Y174" s="730"/>
      <c r="Z174" s="730"/>
      <c r="AA174" s="730"/>
      <c r="AB174" s="730"/>
    </row>
    <row r="175" spans="2:28" ht="12.75" customHeight="1">
      <c r="B175" s="730"/>
      <c r="C175" s="730"/>
      <c r="D175" s="730"/>
      <c r="E175" s="730"/>
      <c r="F175" s="730"/>
      <c r="G175" s="730"/>
      <c r="H175" s="730"/>
      <c r="I175" s="730"/>
      <c r="J175" s="730"/>
      <c r="K175" s="730"/>
      <c r="L175" s="730"/>
      <c r="M175" s="730"/>
      <c r="N175" s="730"/>
      <c r="O175" s="730"/>
      <c r="P175" s="730"/>
      <c r="Q175" s="730"/>
      <c r="R175" s="730"/>
      <c r="S175" s="730"/>
      <c r="T175" s="730"/>
      <c r="U175" s="730"/>
      <c r="V175" s="730"/>
      <c r="W175" s="730"/>
      <c r="X175" s="730"/>
      <c r="Y175" s="730"/>
      <c r="Z175" s="730"/>
      <c r="AA175" s="730"/>
      <c r="AB175" s="730"/>
    </row>
    <row r="176" spans="2:28" ht="12.75" customHeight="1">
      <c r="B176" s="730"/>
      <c r="C176" s="730"/>
      <c r="D176" s="730"/>
      <c r="E176" s="730"/>
      <c r="F176" s="730"/>
      <c r="G176" s="730"/>
      <c r="H176" s="730"/>
      <c r="I176" s="730"/>
      <c r="J176" s="730"/>
      <c r="K176" s="730"/>
      <c r="L176" s="730"/>
      <c r="M176" s="730"/>
      <c r="N176" s="730"/>
      <c r="O176" s="730"/>
      <c r="P176" s="730"/>
      <c r="Q176" s="730"/>
      <c r="R176" s="730"/>
      <c r="S176" s="730"/>
      <c r="T176" s="730"/>
      <c r="U176" s="730"/>
      <c r="V176" s="730"/>
      <c r="W176" s="730"/>
      <c r="X176" s="730"/>
      <c r="Y176" s="730"/>
      <c r="Z176" s="730"/>
      <c r="AA176" s="730"/>
      <c r="AB176" s="730"/>
    </row>
    <row r="177" spans="2:28" ht="12.75" customHeight="1">
      <c r="B177" s="730"/>
      <c r="C177" s="730"/>
      <c r="D177" s="730"/>
      <c r="E177" s="730"/>
      <c r="F177" s="730"/>
      <c r="G177" s="730"/>
      <c r="H177" s="730"/>
      <c r="I177" s="730"/>
      <c r="J177" s="730"/>
      <c r="K177" s="730"/>
      <c r="L177" s="730"/>
      <c r="M177" s="730"/>
      <c r="N177" s="730"/>
      <c r="O177" s="730"/>
      <c r="P177" s="730"/>
      <c r="Q177" s="730"/>
      <c r="R177" s="730"/>
      <c r="S177" s="730"/>
      <c r="T177" s="730"/>
      <c r="U177" s="730"/>
      <c r="V177" s="730"/>
      <c r="W177" s="730"/>
      <c r="X177" s="730"/>
      <c r="Y177" s="730"/>
      <c r="Z177" s="730"/>
      <c r="AA177" s="730"/>
      <c r="AB177" s="730"/>
    </row>
    <row r="178" spans="2:28" ht="12.75" customHeight="1">
      <c r="B178" s="730"/>
      <c r="C178" s="730"/>
      <c r="D178" s="730"/>
      <c r="E178" s="730"/>
      <c r="F178" s="730"/>
      <c r="G178" s="730"/>
      <c r="H178" s="730"/>
      <c r="I178" s="730"/>
      <c r="J178" s="730"/>
      <c r="K178" s="730"/>
      <c r="L178" s="730"/>
      <c r="M178" s="730"/>
      <c r="N178" s="730"/>
      <c r="O178" s="730"/>
      <c r="P178" s="730"/>
      <c r="Q178" s="730"/>
      <c r="R178" s="730"/>
      <c r="S178" s="730"/>
      <c r="T178" s="730"/>
      <c r="U178" s="730"/>
      <c r="V178" s="730"/>
      <c r="W178" s="730"/>
      <c r="X178" s="730"/>
      <c r="Y178" s="730"/>
      <c r="Z178" s="730"/>
      <c r="AA178" s="730"/>
      <c r="AB178" s="730"/>
    </row>
    <row r="179" spans="2:28" ht="12.75" customHeight="1">
      <c r="B179" s="730"/>
      <c r="C179" s="730"/>
      <c r="D179" s="730"/>
      <c r="E179" s="730"/>
      <c r="F179" s="730"/>
      <c r="G179" s="730"/>
      <c r="H179" s="730"/>
      <c r="I179" s="730"/>
      <c r="J179" s="730"/>
      <c r="K179" s="730"/>
      <c r="L179" s="730"/>
      <c r="M179" s="730"/>
      <c r="N179" s="730"/>
      <c r="O179" s="730"/>
      <c r="P179" s="730"/>
      <c r="Q179" s="730"/>
      <c r="R179" s="730"/>
      <c r="S179" s="730"/>
      <c r="T179" s="730"/>
      <c r="U179" s="730"/>
      <c r="V179" s="730"/>
      <c r="W179" s="730"/>
      <c r="X179" s="730"/>
      <c r="Y179" s="730"/>
      <c r="Z179" s="730"/>
      <c r="AA179" s="730"/>
      <c r="AB179" s="730"/>
    </row>
    <row r="180" spans="2:28" ht="12.75" customHeight="1">
      <c r="B180" s="730"/>
      <c r="C180" s="730"/>
      <c r="D180" s="730"/>
      <c r="E180" s="730"/>
      <c r="F180" s="730"/>
      <c r="G180" s="730"/>
      <c r="H180" s="730"/>
      <c r="I180" s="730"/>
      <c r="J180" s="730"/>
      <c r="K180" s="730"/>
      <c r="L180" s="730"/>
      <c r="M180" s="730"/>
      <c r="N180" s="730"/>
      <c r="O180" s="730"/>
      <c r="P180" s="730"/>
      <c r="Q180" s="730"/>
      <c r="R180" s="730"/>
      <c r="S180" s="730"/>
      <c r="T180" s="730"/>
      <c r="U180" s="730"/>
      <c r="V180" s="730"/>
      <c r="W180" s="730"/>
      <c r="X180" s="730"/>
      <c r="Y180" s="730"/>
      <c r="Z180" s="730"/>
      <c r="AA180" s="730"/>
      <c r="AB180" s="730"/>
    </row>
    <row r="181" spans="2:28" ht="12.75" customHeight="1">
      <c r="B181" s="730"/>
      <c r="C181" s="730"/>
      <c r="D181" s="730"/>
      <c r="E181" s="730"/>
      <c r="F181" s="730"/>
      <c r="G181" s="730"/>
      <c r="H181" s="730"/>
      <c r="I181" s="730"/>
      <c r="J181" s="730"/>
      <c r="K181" s="730"/>
      <c r="L181" s="730"/>
      <c r="M181" s="730"/>
      <c r="N181" s="730"/>
      <c r="O181" s="730"/>
      <c r="P181" s="730"/>
      <c r="Q181" s="730"/>
      <c r="R181" s="730"/>
      <c r="S181" s="730"/>
      <c r="T181" s="730"/>
      <c r="U181" s="730"/>
      <c r="V181" s="730"/>
      <c r="W181" s="730"/>
      <c r="X181" s="730"/>
      <c r="Y181" s="730"/>
      <c r="Z181" s="730"/>
      <c r="AA181" s="730"/>
      <c r="AB181" s="730"/>
    </row>
    <row r="182" spans="2:28" ht="12.75" customHeight="1">
      <c r="B182" s="730"/>
      <c r="C182" s="730"/>
      <c r="D182" s="730"/>
      <c r="E182" s="730"/>
      <c r="F182" s="730"/>
      <c r="G182" s="730"/>
      <c r="H182" s="730"/>
      <c r="I182" s="730"/>
      <c r="J182" s="730"/>
      <c r="K182" s="730"/>
      <c r="L182" s="730"/>
      <c r="M182" s="730"/>
      <c r="N182" s="730"/>
      <c r="O182" s="730"/>
      <c r="P182" s="730"/>
      <c r="Q182" s="730"/>
      <c r="R182" s="730"/>
      <c r="S182" s="730"/>
      <c r="T182" s="730"/>
      <c r="U182" s="730"/>
      <c r="V182" s="730"/>
      <c r="W182" s="730"/>
      <c r="X182" s="730"/>
      <c r="Y182" s="730"/>
      <c r="Z182" s="730"/>
      <c r="AA182" s="730"/>
      <c r="AB182" s="730"/>
    </row>
    <row r="183" spans="2:28" ht="12.75" customHeight="1">
      <c r="B183" s="730"/>
      <c r="C183" s="730"/>
      <c r="D183" s="730"/>
      <c r="E183" s="730"/>
      <c r="F183" s="730"/>
      <c r="G183" s="730"/>
      <c r="H183" s="730"/>
      <c r="I183" s="730"/>
      <c r="J183" s="730"/>
      <c r="K183" s="730"/>
      <c r="L183" s="730"/>
      <c r="M183" s="730"/>
      <c r="N183" s="730"/>
      <c r="O183" s="730"/>
      <c r="P183" s="730"/>
      <c r="Q183" s="730"/>
      <c r="R183" s="730"/>
      <c r="S183" s="730"/>
      <c r="T183" s="730"/>
      <c r="U183" s="730"/>
      <c r="V183" s="730"/>
      <c r="W183" s="730"/>
      <c r="X183" s="730"/>
      <c r="Y183" s="730"/>
      <c r="Z183" s="730"/>
      <c r="AA183" s="730"/>
      <c r="AB183" s="730"/>
    </row>
    <row r="184" spans="2:28" ht="12.75" customHeight="1">
      <c r="B184" s="730"/>
      <c r="C184" s="730"/>
      <c r="D184" s="730"/>
      <c r="E184" s="730"/>
      <c r="F184" s="730"/>
      <c r="G184" s="730"/>
      <c r="H184" s="730"/>
      <c r="I184" s="730"/>
      <c r="J184" s="730"/>
      <c r="K184" s="730"/>
      <c r="L184" s="730"/>
      <c r="M184" s="730"/>
      <c r="N184" s="730"/>
      <c r="O184" s="730"/>
      <c r="P184" s="730"/>
      <c r="Q184" s="730"/>
      <c r="R184" s="730"/>
      <c r="S184" s="730"/>
      <c r="T184" s="730"/>
      <c r="U184" s="730"/>
      <c r="V184" s="730"/>
      <c r="W184" s="730"/>
      <c r="X184" s="730"/>
      <c r="Y184" s="730"/>
      <c r="Z184" s="730"/>
      <c r="AA184" s="730"/>
      <c r="AB184" s="730"/>
    </row>
    <row r="185" spans="2:28" ht="12.75" customHeight="1">
      <c r="B185" s="730"/>
      <c r="C185" s="730"/>
      <c r="D185" s="730"/>
      <c r="E185" s="730"/>
      <c r="F185" s="730"/>
      <c r="G185" s="730"/>
      <c r="H185" s="730"/>
      <c r="I185" s="730"/>
      <c r="J185" s="730"/>
      <c r="K185" s="730"/>
      <c r="L185" s="730"/>
      <c r="M185" s="730"/>
      <c r="N185" s="730"/>
      <c r="O185" s="730"/>
      <c r="P185" s="730"/>
      <c r="Q185" s="730"/>
      <c r="R185" s="730"/>
      <c r="S185" s="730"/>
      <c r="T185" s="730"/>
      <c r="U185" s="730"/>
      <c r="V185" s="730"/>
      <c r="W185" s="730"/>
      <c r="X185" s="730"/>
      <c r="Y185" s="730"/>
      <c r="Z185" s="730"/>
      <c r="AA185" s="730"/>
      <c r="AB185" s="730"/>
    </row>
    <row r="186" spans="2:28" ht="12.75" customHeight="1">
      <c r="B186" s="730"/>
      <c r="C186" s="730"/>
      <c r="D186" s="730"/>
      <c r="E186" s="730"/>
      <c r="F186" s="730"/>
      <c r="G186" s="730"/>
      <c r="H186" s="730"/>
      <c r="I186" s="730"/>
      <c r="J186" s="730"/>
      <c r="K186" s="730"/>
      <c r="L186" s="730"/>
      <c r="M186" s="730"/>
      <c r="N186" s="730"/>
      <c r="O186" s="730"/>
      <c r="P186" s="730"/>
      <c r="Q186" s="730"/>
      <c r="R186" s="730"/>
      <c r="S186" s="730"/>
      <c r="T186" s="730"/>
      <c r="U186" s="730"/>
      <c r="V186" s="730"/>
      <c r="W186" s="730"/>
      <c r="X186" s="730"/>
      <c r="Y186" s="730"/>
      <c r="Z186" s="730"/>
      <c r="AA186" s="730"/>
      <c r="AB186" s="730"/>
    </row>
    <row r="187" spans="2:28" ht="12.75" customHeight="1">
      <c r="B187" s="730"/>
      <c r="C187" s="730"/>
      <c r="D187" s="730"/>
      <c r="E187" s="730"/>
      <c r="F187" s="730"/>
      <c r="G187" s="730"/>
      <c r="H187" s="730"/>
      <c r="I187" s="730"/>
      <c r="J187" s="730"/>
      <c r="K187" s="730"/>
      <c r="L187" s="730"/>
      <c r="M187" s="730"/>
      <c r="N187" s="730"/>
      <c r="O187" s="730"/>
      <c r="P187" s="730"/>
      <c r="Q187" s="730"/>
      <c r="R187" s="730"/>
      <c r="S187" s="730"/>
      <c r="T187" s="730"/>
      <c r="U187" s="730"/>
      <c r="V187" s="730"/>
      <c r="W187" s="730"/>
      <c r="X187" s="730"/>
      <c r="Y187" s="730"/>
      <c r="Z187" s="730"/>
      <c r="AA187" s="730"/>
      <c r="AB187" s="730"/>
    </row>
    <row r="188" spans="2:28" ht="12.75" customHeight="1">
      <c r="B188" s="730"/>
      <c r="C188" s="730"/>
      <c r="D188" s="730"/>
      <c r="E188" s="730"/>
      <c r="F188" s="730"/>
      <c r="G188" s="730"/>
      <c r="H188" s="730"/>
      <c r="I188" s="730"/>
      <c r="J188" s="730"/>
      <c r="K188" s="730"/>
      <c r="L188" s="730"/>
      <c r="M188" s="730"/>
      <c r="N188" s="730"/>
      <c r="O188" s="730"/>
      <c r="P188" s="730"/>
      <c r="Q188" s="730"/>
      <c r="R188" s="730"/>
      <c r="S188" s="730"/>
      <c r="T188" s="730"/>
      <c r="U188" s="730"/>
      <c r="V188" s="730"/>
      <c r="W188" s="730"/>
      <c r="X188" s="730"/>
      <c r="Y188" s="730"/>
      <c r="Z188" s="730"/>
      <c r="AA188" s="730"/>
      <c r="AB188" s="730"/>
    </row>
    <row r="189" spans="2:28" ht="12.75" customHeight="1">
      <c r="B189" s="730"/>
      <c r="C189" s="730"/>
      <c r="D189" s="730"/>
      <c r="E189" s="730"/>
      <c r="F189" s="730"/>
      <c r="G189" s="730"/>
      <c r="H189" s="730"/>
      <c r="I189" s="730"/>
      <c r="J189" s="730"/>
      <c r="K189" s="730"/>
      <c r="L189" s="730"/>
      <c r="M189" s="730"/>
      <c r="N189" s="730"/>
      <c r="O189" s="730"/>
      <c r="P189" s="730"/>
      <c r="Q189" s="730"/>
      <c r="R189" s="730"/>
      <c r="S189" s="730"/>
      <c r="T189" s="730"/>
      <c r="U189" s="730"/>
      <c r="V189" s="730"/>
      <c r="W189" s="730"/>
      <c r="X189" s="730"/>
      <c r="Y189" s="730"/>
      <c r="Z189" s="730"/>
      <c r="AA189" s="730"/>
      <c r="AB189" s="730"/>
    </row>
    <row r="190" spans="2:28" ht="12.75" customHeight="1">
      <c r="B190" s="730"/>
      <c r="C190" s="730"/>
      <c r="D190" s="730"/>
      <c r="E190" s="730"/>
      <c r="F190" s="730"/>
      <c r="G190" s="730"/>
      <c r="H190" s="730"/>
      <c r="I190" s="730"/>
      <c r="J190" s="730"/>
      <c r="K190" s="730"/>
      <c r="L190" s="730"/>
      <c r="M190" s="730"/>
      <c r="N190" s="730"/>
      <c r="O190" s="730"/>
      <c r="P190" s="730"/>
      <c r="Q190" s="730"/>
      <c r="R190" s="730"/>
      <c r="S190" s="730"/>
      <c r="T190" s="730"/>
      <c r="U190" s="730"/>
      <c r="V190" s="730"/>
      <c r="W190" s="730"/>
      <c r="X190" s="730"/>
      <c r="Y190" s="730"/>
      <c r="Z190" s="730"/>
      <c r="AA190" s="730"/>
      <c r="AB190" s="730"/>
    </row>
    <row r="191" spans="2:28" ht="12.75" customHeight="1">
      <c r="B191" s="730"/>
      <c r="C191" s="730"/>
      <c r="D191" s="730"/>
      <c r="E191" s="730"/>
      <c r="F191" s="730"/>
      <c r="G191" s="730"/>
      <c r="H191" s="730"/>
      <c r="I191" s="730"/>
      <c r="J191" s="730"/>
      <c r="K191" s="730"/>
      <c r="L191" s="730"/>
      <c r="M191" s="730"/>
      <c r="N191" s="730"/>
      <c r="O191" s="730"/>
      <c r="P191" s="730"/>
      <c r="Q191" s="730"/>
      <c r="R191" s="730"/>
      <c r="S191" s="730"/>
      <c r="T191" s="730"/>
      <c r="U191" s="730"/>
      <c r="V191" s="730"/>
      <c r="W191" s="730"/>
      <c r="X191" s="730"/>
      <c r="Y191" s="730"/>
      <c r="Z191" s="730"/>
      <c r="AA191" s="730"/>
      <c r="AB191" s="730"/>
    </row>
    <row r="192" spans="2:28" ht="12.75" customHeight="1">
      <c r="B192" s="730"/>
      <c r="C192" s="730"/>
      <c r="D192" s="730"/>
      <c r="E192" s="730"/>
      <c r="F192" s="730"/>
      <c r="G192" s="730"/>
      <c r="H192" s="730"/>
      <c r="I192" s="730"/>
      <c r="J192" s="730"/>
      <c r="K192" s="730"/>
      <c r="L192" s="730"/>
      <c r="M192" s="730"/>
      <c r="N192" s="730"/>
      <c r="O192" s="730"/>
      <c r="P192" s="730"/>
      <c r="Q192" s="730"/>
      <c r="R192" s="730"/>
      <c r="S192" s="730"/>
      <c r="T192" s="730"/>
      <c r="U192" s="730"/>
      <c r="V192" s="730"/>
      <c r="W192" s="730"/>
      <c r="X192" s="730"/>
      <c r="Y192" s="730"/>
      <c r="Z192" s="730"/>
      <c r="AA192" s="730"/>
      <c r="AB192" s="730"/>
    </row>
    <row r="193" spans="2:28" ht="12.75" customHeight="1">
      <c r="B193" s="730"/>
      <c r="C193" s="730"/>
      <c r="D193" s="730"/>
      <c r="E193" s="730"/>
      <c r="F193" s="730"/>
      <c r="G193" s="730"/>
      <c r="H193" s="730"/>
      <c r="I193" s="730"/>
      <c r="J193" s="730"/>
      <c r="K193" s="730"/>
      <c r="L193" s="730"/>
      <c r="M193" s="730"/>
      <c r="N193" s="730"/>
      <c r="O193" s="730"/>
      <c r="P193" s="730"/>
      <c r="Q193" s="730"/>
      <c r="R193" s="730"/>
      <c r="S193" s="730"/>
      <c r="T193" s="730"/>
      <c r="U193" s="730"/>
      <c r="V193" s="730"/>
      <c r="W193" s="730"/>
      <c r="X193" s="730"/>
      <c r="Y193" s="730"/>
      <c r="Z193" s="730"/>
      <c r="AA193" s="730"/>
      <c r="AB193" s="730"/>
    </row>
    <row r="194" spans="2:28" ht="12.75" customHeight="1">
      <c r="B194" s="730"/>
      <c r="C194" s="730"/>
      <c r="D194" s="730"/>
      <c r="E194" s="730"/>
      <c r="F194" s="730"/>
      <c r="G194" s="730"/>
      <c r="H194" s="730"/>
      <c r="I194" s="730"/>
      <c r="J194" s="730"/>
      <c r="K194" s="730"/>
      <c r="L194" s="730"/>
      <c r="M194" s="730"/>
      <c r="N194" s="730"/>
      <c r="O194" s="730"/>
      <c r="P194" s="730"/>
      <c r="Q194" s="730"/>
      <c r="R194" s="730"/>
      <c r="S194" s="730"/>
      <c r="T194" s="730"/>
      <c r="U194" s="730"/>
      <c r="V194" s="730"/>
      <c r="W194" s="730"/>
      <c r="X194" s="730"/>
      <c r="Y194" s="730"/>
      <c r="Z194" s="730"/>
      <c r="AA194" s="730"/>
      <c r="AB194" s="730"/>
    </row>
    <row r="195" spans="2:28" ht="12.75" customHeight="1">
      <c r="B195" s="730"/>
      <c r="C195" s="730"/>
      <c r="D195" s="730"/>
      <c r="E195" s="730"/>
      <c r="F195" s="730"/>
      <c r="G195" s="730"/>
      <c r="H195" s="730"/>
      <c r="I195" s="730"/>
      <c r="J195" s="730"/>
      <c r="K195" s="730"/>
      <c r="L195" s="730"/>
      <c r="M195" s="730"/>
      <c r="N195" s="730"/>
      <c r="O195" s="730"/>
      <c r="P195" s="730"/>
      <c r="Q195" s="730"/>
      <c r="R195" s="730"/>
      <c r="S195" s="730"/>
      <c r="T195" s="730"/>
      <c r="U195" s="730"/>
      <c r="V195" s="730"/>
      <c r="W195" s="730"/>
      <c r="X195" s="730"/>
      <c r="Y195" s="730"/>
      <c r="Z195" s="730"/>
      <c r="AA195" s="730"/>
      <c r="AB195" s="730"/>
    </row>
    <row r="196" spans="2:28" ht="12.75" customHeight="1">
      <c r="B196" s="730"/>
      <c r="C196" s="730"/>
      <c r="D196" s="730"/>
      <c r="E196" s="730"/>
      <c r="F196" s="730"/>
      <c r="G196" s="730"/>
      <c r="H196" s="730"/>
      <c r="I196" s="730"/>
      <c r="J196" s="730"/>
      <c r="K196" s="730"/>
      <c r="L196" s="730"/>
      <c r="M196" s="730"/>
      <c r="N196" s="730"/>
      <c r="O196" s="730"/>
      <c r="P196" s="730"/>
      <c r="Q196" s="730"/>
      <c r="R196" s="730"/>
      <c r="S196" s="730"/>
      <c r="T196" s="730"/>
      <c r="U196" s="730"/>
      <c r="V196" s="730"/>
      <c r="W196" s="730"/>
      <c r="X196" s="730"/>
      <c r="Y196" s="730"/>
      <c r="Z196" s="730"/>
      <c r="AA196" s="730"/>
      <c r="AB196" s="730"/>
    </row>
    <row r="197" spans="2:28" ht="12.75" customHeight="1">
      <c r="B197" s="730"/>
      <c r="C197" s="730"/>
      <c r="D197" s="730"/>
      <c r="E197" s="730"/>
      <c r="F197" s="730"/>
      <c r="G197" s="730"/>
      <c r="H197" s="730"/>
      <c r="I197" s="730"/>
      <c r="J197" s="730"/>
      <c r="K197" s="730"/>
      <c r="L197" s="730"/>
      <c r="M197" s="730"/>
      <c r="N197" s="730"/>
      <c r="O197" s="730"/>
      <c r="P197" s="730"/>
      <c r="Q197" s="730"/>
      <c r="R197" s="730"/>
      <c r="S197" s="730"/>
      <c r="T197" s="730"/>
      <c r="U197" s="730"/>
      <c r="V197" s="730"/>
      <c r="W197" s="730"/>
      <c r="X197" s="730"/>
      <c r="Y197" s="730"/>
      <c r="Z197" s="730"/>
      <c r="AA197" s="730"/>
      <c r="AB197" s="730"/>
    </row>
    <row r="198" spans="2:28" ht="12.75" customHeight="1">
      <c r="B198" s="730"/>
      <c r="C198" s="730"/>
      <c r="D198" s="730"/>
      <c r="E198" s="730"/>
      <c r="F198" s="730"/>
      <c r="G198" s="730"/>
      <c r="H198" s="730"/>
      <c r="I198" s="730"/>
      <c r="J198" s="730"/>
      <c r="K198" s="730"/>
      <c r="L198" s="730"/>
      <c r="M198" s="730"/>
      <c r="N198" s="730"/>
      <c r="O198" s="730"/>
      <c r="P198" s="730"/>
      <c r="Q198" s="730"/>
      <c r="R198" s="730"/>
      <c r="S198" s="730"/>
      <c r="T198" s="730"/>
      <c r="U198" s="730"/>
      <c r="V198" s="730"/>
      <c r="W198" s="730"/>
      <c r="X198" s="730"/>
      <c r="Y198" s="730"/>
      <c r="Z198" s="730"/>
      <c r="AA198" s="730"/>
      <c r="AB198" s="730"/>
    </row>
    <row r="199" spans="2:28" ht="12.75" customHeight="1">
      <c r="B199" s="730"/>
      <c r="C199" s="730"/>
      <c r="D199" s="730"/>
      <c r="E199" s="730"/>
      <c r="F199" s="730"/>
      <c r="G199" s="730"/>
      <c r="H199" s="730"/>
      <c r="I199" s="730"/>
      <c r="J199" s="730"/>
      <c r="K199" s="730"/>
      <c r="L199" s="730"/>
      <c r="M199" s="730"/>
      <c r="N199" s="730"/>
      <c r="O199" s="730"/>
      <c r="P199" s="730"/>
      <c r="Q199" s="730"/>
      <c r="R199" s="730"/>
      <c r="S199" s="730"/>
      <c r="T199" s="730"/>
      <c r="U199" s="730"/>
      <c r="V199" s="730"/>
      <c r="W199" s="730"/>
      <c r="X199" s="730"/>
      <c r="Y199" s="730"/>
      <c r="Z199" s="730"/>
      <c r="AA199" s="730"/>
      <c r="AB199" s="730"/>
    </row>
    <row r="200" spans="2:28" ht="12.75" customHeight="1">
      <c r="B200" s="730"/>
      <c r="C200" s="730"/>
      <c r="D200" s="730"/>
      <c r="E200" s="730"/>
      <c r="F200" s="730"/>
      <c r="G200" s="730"/>
      <c r="H200" s="730"/>
      <c r="I200" s="730"/>
      <c r="J200" s="730"/>
      <c r="K200" s="730"/>
      <c r="L200" s="730"/>
      <c r="M200" s="730"/>
      <c r="N200" s="730"/>
      <c r="O200" s="730"/>
      <c r="P200" s="730"/>
      <c r="Q200" s="730"/>
      <c r="R200" s="730"/>
      <c r="S200" s="730"/>
      <c r="T200" s="730"/>
      <c r="U200" s="730"/>
      <c r="V200" s="730"/>
      <c r="W200" s="730"/>
      <c r="X200" s="730"/>
      <c r="Y200" s="730"/>
      <c r="Z200" s="730"/>
      <c r="AA200" s="730"/>
      <c r="AB200" s="730"/>
    </row>
    <row r="201" spans="2:28" ht="12.75" customHeight="1">
      <c r="B201" s="730"/>
      <c r="C201" s="730"/>
      <c r="D201" s="730"/>
      <c r="E201" s="730"/>
      <c r="F201" s="730"/>
      <c r="G201" s="730"/>
      <c r="H201" s="730"/>
      <c r="I201" s="730"/>
      <c r="J201" s="730"/>
      <c r="K201" s="730"/>
      <c r="L201" s="730"/>
      <c r="M201" s="730"/>
      <c r="N201" s="730"/>
      <c r="O201" s="730"/>
      <c r="P201" s="730"/>
      <c r="Q201" s="730"/>
      <c r="R201" s="730"/>
      <c r="S201" s="730"/>
      <c r="T201" s="730"/>
      <c r="U201" s="730"/>
      <c r="V201" s="730"/>
      <c r="W201" s="730"/>
      <c r="X201" s="730"/>
      <c r="Y201" s="730"/>
      <c r="Z201" s="730"/>
      <c r="AA201" s="730"/>
      <c r="AB201" s="730"/>
    </row>
    <row r="202" spans="2:28" ht="12.75" customHeight="1">
      <c r="B202" s="730"/>
      <c r="C202" s="730"/>
      <c r="D202" s="730"/>
      <c r="E202" s="730"/>
      <c r="F202" s="730"/>
      <c r="G202" s="730"/>
      <c r="H202" s="730"/>
      <c r="I202" s="730"/>
      <c r="J202" s="730"/>
      <c r="K202" s="730"/>
      <c r="L202" s="730"/>
      <c r="M202" s="730"/>
      <c r="N202" s="730"/>
      <c r="O202" s="730"/>
      <c r="P202" s="730"/>
      <c r="Q202" s="730"/>
      <c r="R202" s="730"/>
      <c r="S202" s="730"/>
      <c r="T202" s="730"/>
      <c r="U202" s="730"/>
      <c r="V202" s="730"/>
      <c r="W202" s="730"/>
      <c r="X202" s="730"/>
      <c r="Y202" s="730"/>
      <c r="Z202" s="730"/>
      <c r="AA202" s="730"/>
      <c r="AB202" s="730"/>
    </row>
    <row r="203" spans="2:28" ht="12.75" customHeight="1">
      <c r="B203" s="730"/>
      <c r="C203" s="730"/>
      <c r="D203" s="730"/>
      <c r="E203" s="730"/>
      <c r="F203" s="730"/>
      <c r="G203" s="730"/>
      <c r="H203" s="730"/>
      <c r="I203" s="730"/>
      <c r="J203" s="730"/>
      <c r="K203" s="730"/>
      <c r="L203" s="730"/>
      <c r="M203" s="730"/>
      <c r="N203" s="730"/>
      <c r="O203" s="730"/>
      <c r="P203" s="730"/>
      <c r="Q203" s="730"/>
      <c r="R203" s="730"/>
      <c r="S203" s="730"/>
      <c r="T203" s="730"/>
      <c r="U203" s="730"/>
      <c r="V203" s="730"/>
      <c r="W203" s="730"/>
      <c r="X203" s="730"/>
      <c r="Y203" s="730"/>
      <c r="Z203" s="730"/>
      <c r="AA203" s="730"/>
      <c r="AB203" s="730"/>
    </row>
    <row r="204" spans="2:28" ht="12.75" customHeight="1">
      <c r="B204" s="730"/>
      <c r="C204" s="730"/>
      <c r="D204" s="730"/>
      <c r="E204" s="730"/>
      <c r="F204" s="730"/>
      <c r="G204" s="730"/>
      <c r="H204" s="730"/>
      <c r="I204" s="730"/>
      <c r="J204" s="730"/>
      <c r="K204" s="730"/>
      <c r="L204" s="730"/>
      <c r="M204" s="730"/>
      <c r="N204" s="730"/>
      <c r="O204" s="730"/>
      <c r="P204" s="730"/>
      <c r="Q204" s="730"/>
      <c r="R204" s="730"/>
      <c r="S204" s="730"/>
      <c r="T204" s="730"/>
      <c r="U204" s="730"/>
      <c r="V204" s="730"/>
      <c r="W204" s="730"/>
      <c r="X204" s="730"/>
      <c r="Y204" s="730"/>
      <c r="Z204" s="730"/>
      <c r="AA204" s="730"/>
      <c r="AB204" s="730"/>
    </row>
    <row r="205" spans="2:28" ht="12.75" customHeight="1">
      <c r="B205" s="730"/>
      <c r="C205" s="730"/>
      <c r="D205" s="730"/>
      <c r="E205" s="730"/>
      <c r="F205" s="730"/>
      <c r="G205" s="730"/>
      <c r="H205" s="730"/>
      <c r="I205" s="730"/>
      <c r="J205" s="730"/>
      <c r="K205" s="730"/>
      <c r="L205" s="730"/>
      <c r="M205" s="730"/>
      <c r="N205" s="730"/>
      <c r="O205" s="730"/>
      <c r="P205" s="730"/>
      <c r="Q205" s="730"/>
      <c r="R205" s="730"/>
      <c r="S205" s="730"/>
      <c r="T205" s="730"/>
      <c r="U205" s="730"/>
      <c r="V205" s="730"/>
      <c r="W205" s="730"/>
      <c r="X205" s="730"/>
      <c r="Y205" s="730"/>
      <c r="Z205" s="730"/>
      <c r="AA205" s="730"/>
      <c r="AB205" s="730"/>
    </row>
    <row r="206" spans="2:28" ht="12.75" customHeight="1">
      <c r="B206" s="730"/>
      <c r="C206" s="730"/>
      <c r="D206" s="730"/>
      <c r="E206" s="730"/>
      <c r="F206" s="730"/>
      <c r="G206" s="730"/>
      <c r="H206" s="730"/>
      <c r="I206" s="730"/>
      <c r="J206" s="730"/>
      <c r="K206" s="730"/>
      <c r="L206" s="730"/>
      <c r="M206" s="730"/>
      <c r="N206" s="730"/>
      <c r="O206" s="730"/>
      <c r="P206" s="730"/>
      <c r="Q206" s="730"/>
      <c r="R206" s="730"/>
      <c r="S206" s="730"/>
      <c r="T206" s="730"/>
      <c r="U206" s="730"/>
      <c r="V206" s="730"/>
      <c r="W206" s="730"/>
      <c r="X206" s="730"/>
      <c r="Y206" s="730"/>
      <c r="Z206" s="730"/>
      <c r="AA206" s="730"/>
      <c r="AB206" s="730"/>
    </row>
    <row r="207" spans="2:28" ht="12.75" customHeight="1">
      <c r="B207" s="730"/>
      <c r="C207" s="730"/>
      <c r="D207" s="730"/>
      <c r="E207" s="730"/>
      <c r="F207" s="730"/>
      <c r="G207" s="730"/>
      <c r="H207" s="730"/>
      <c r="I207" s="730"/>
      <c r="J207" s="730"/>
      <c r="K207" s="730"/>
      <c r="L207" s="730"/>
      <c r="M207" s="730"/>
      <c r="N207" s="730"/>
      <c r="O207" s="730"/>
      <c r="P207" s="730"/>
      <c r="Q207" s="730"/>
      <c r="R207" s="730"/>
      <c r="S207" s="730"/>
      <c r="T207" s="730"/>
      <c r="U207" s="730"/>
      <c r="V207" s="730"/>
      <c r="W207" s="730"/>
      <c r="X207" s="730"/>
      <c r="Y207" s="730"/>
      <c r="Z207" s="730"/>
      <c r="AA207" s="730"/>
      <c r="AB207" s="730"/>
    </row>
    <row r="208" spans="2:28" ht="12.75" customHeight="1">
      <c r="B208" s="730"/>
      <c r="C208" s="730"/>
      <c r="D208" s="730"/>
      <c r="E208" s="730"/>
      <c r="F208" s="730"/>
      <c r="G208" s="730"/>
      <c r="H208" s="730"/>
      <c r="I208" s="730"/>
      <c r="J208" s="730"/>
      <c r="K208" s="730"/>
      <c r="L208" s="730"/>
      <c r="M208" s="730"/>
      <c r="N208" s="730"/>
      <c r="O208" s="730"/>
      <c r="P208" s="730"/>
      <c r="Q208" s="730"/>
      <c r="R208" s="730"/>
      <c r="S208" s="730"/>
      <c r="T208" s="730"/>
      <c r="U208" s="730"/>
      <c r="V208" s="730"/>
      <c r="W208" s="730"/>
      <c r="X208" s="730"/>
      <c r="Y208" s="730"/>
      <c r="Z208" s="730"/>
      <c r="AA208" s="730"/>
      <c r="AB208" s="730"/>
    </row>
    <row r="209" spans="2:28" ht="12.75" customHeight="1">
      <c r="B209" s="730"/>
      <c r="C209" s="730"/>
      <c r="D209" s="730"/>
      <c r="E209" s="730"/>
      <c r="F209" s="730"/>
      <c r="G209" s="730"/>
      <c r="H209" s="730"/>
      <c r="I209" s="730"/>
      <c r="J209" s="730"/>
      <c r="K209" s="730"/>
      <c r="L209" s="730"/>
      <c r="M209" s="730"/>
      <c r="N209" s="730"/>
      <c r="O209" s="730"/>
      <c r="P209" s="730"/>
      <c r="Q209" s="730"/>
      <c r="R209" s="730"/>
      <c r="S209" s="730"/>
      <c r="T209" s="730"/>
      <c r="U209" s="730"/>
      <c r="V209" s="730"/>
      <c r="W209" s="730"/>
      <c r="X209" s="730"/>
      <c r="Y209" s="730"/>
      <c r="Z209" s="730"/>
      <c r="AA209" s="730"/>
      <c r="AB209" s="730"/>
    </row>
    <row r="210" spans="2:28" ht="12.75" customHeight="1">
      <c r="B210" s="730"/>
      <c r="C210" s="730"/>
      <c r="D210" s="730"/>
      <c r="E210" s="730"/>
      <c r="F210" s="730"/>
      <c r="G210" s="730"/>
      <c r="H210" s="730"/>
      <c r="I210" s="730"/>
      <c r="J210" s="730"/>
      <c r="K210" s="730"/>
      <c r="L210" s="730"/>
      <c r="M210" s="730"/>
      <c r="N210" s="730"/>
      <c r="O210" s="730"/>
      <c r="P210" s="730"/>
      <c r="Q210" s="730"/>
      <c r="R210" s="730"/>
      <c r="S210" s="730"/>
      <c r="T210" s="730"/>
      <c r="U210" s="730"/>
      <c r="V210" s="730"/>
      <c r="W210" s="730"/>
      <c r="X210" s="730"/>
      <c r="Y210" s="730"/>
      <c r="Z210" s="730"/>
      <c r="AA210" s="730"/>
      <c r="AB210" s="730"/>
    </row>
    <row r="211" spans="2:28" ht="12.75" customHeight="1">
      <c r="B211" s="730"/>
      <c r="C211" s="730"/>
      <c r="D211" s="730"/>
      <c r="E211" s="730"/>
      <c r="F211" s="730"/>
      <c r="G211" s="730"/>
      <c r="H211" s="730"/>
      <c r="I211" s="730"/>
      <c r="J211" s="730"/>
      <c r="K211" s="730"/>
      <c r="L211" s="730"/>
      <c r="M211" s="730"/>
      <c r="N211" s="730"/>
      <c r="O211" s="730"/>
      <c r="P211" s="730"/>
      <c r="Q211" s="730"/>
      <c r="R211" s="730"/>
      <c r="S211" s="730"/>
      <c r="T211" s="730"/>
      <c r="U211" s="730"/>
      <c r="V211" s="730"/>
      <c r="W211" s="730"/>
      <c r="X211" s="730"/>
      <c r="Y211" s="730"/>
      <c r="Z211" s="730"/>
      <c r="AA211" s="730"/>
      <c r="AB211" s="730"/>
    </row>
    <row r="212" spans="2:28" ht="12.75" customHeight="1">
      <c r="B212" s="730"/>
      <c r="C212" s="730"/>
      <c r="D212" s="730"/>
      <c r="E212" s="730"/>
      <c r="F212" s="730"/>
      <c r="G212" s="730"/>
      <c r="H212" s="730"/>
      <c r="I212" s="730"/>
      <c r="J212" s="730"/>
      <c r="K212" s="730"/>
      <c r="L212" s="730"/>
      <c r="M212" s="730"/>
      <c r="N212" s="730"/>
      <c r="O212" s="730"/>
      <c r="P212" s="730"/>
      <c r="Q212" s="730"/>
      <c r="R212" s="730"/>
      <c r="S212" s="730"/>
      <c r="T212" s="730"/>
      <c r="U212" s="730"/>
      <c r="V212" s="730"/>
      <c r="W212" s="730"/>
      <c r="X212" s="730"/>
      <c r="Y212" s="730"/>
      <c r="Z212" s="730"/>
      <c r="AA212" s="730"/>
      <c r="AB212" s="730"/>
    </row>
    <row r="213" spans="2:28" ht="12.75" customHeight="1">
      <c r="B213" s="730"/>
      <c r="C213" s="730"/>
      <c r="D213" s="730"/>
      <c r="E213" s="730"/>
      <c r="F213" s="730"/>
      <c r="G213" s="730"/>
      <c r="H213" s="730"/>
      <c r="I213" s="730"/>
      <c r="J213" s="730"/>
      <c r="K213" s="730"/>
      <c r="L213" s="730"/>
      <c r="M213" s="730"/>
      <c r="N213" s="730"/>
      <c r="O213" s="730"/>
      <c r="P213" s="730"/>
      <c r="Q213" s="730"/>
      <c r="R213" s="730"/>
      <c r="S213" s="730"/>
      <c r="T213" s="730"/>
      <c r="U213" s="730"/>
      <c r="V213" s="730"/>
      <c r="W213" s="730"/>
      <c r="X213" s="730"/>
      <c r="Y213" s="730"/>
      <c r="Z213" s="730"/>
      <c r="AA213" s="730"/>
      <c r="AB213" s="730"/>
    </row>
    <row r="214" spans="2:28" ht="12.75" customHeight="1">
      <c r="B214" s="730"/>
      <c r="C214" s="730"/>
      <c r="D214" s="730"/>
      <c r="E214" s="730"/>
      <c r="F214" s="730"/>
      <c r="G214" s="730"/>
      <c r="H214" s="730"/>
      <c r="I214" s="730"/>
      <c r="J214" s="730"/>
      <c r="K214" s="730"/>
      <c r="L214" s="730"/>
      <c r="M214" s="730"/>
      <c r="N214" s="730"/>
      <c r="O214" s="730"/>
      <c r="P214" s="730"/>
      <c r="Q214" s="730"/>
      <c r="R214" s="730"/>
      <c r="S214" s="730"/>
      <c r="T214" s="730"/>
      <c r="U214" s="730"/>
      <c r="V214" s="730"/>
      <c r="W214" s="730"/>
      <c r="X214" s="730"/>
      <c r="Y214" s="730"/>
      <c r="Z214" s="730"/>
      <c r="AA214" s="730"/>
      <c r="AB214" s="730"/>
    </row>
    <row r="215" spans="2:28" ht="12.75" customHeight="1">
      <c r="B215" s="730"/>
      <c r="C215" s="730"/>
      <c r="D215" s="730"/>
      <c r="E215" s="730"/>
      <c r="F215" s="730"/>
      <c r="G215" s="730"/>
      <c r="H215" s="730"/>
      <c r="I215" s="730"/>
      <c r="J215" s="730"/>
      <c r="K215" s="730"/>
      <c r="L215" s="730"/>
      <c r="M215" s="730"/>
      <c r="N215" s="730"/>
      <c r="O215" s="730"/>
      <c r="P215" s="730"/>
      <c r="Q215" s="730"/>
      <c r="R215" s="730"/>
      <c r="S215" s="730"/>
      <c r="T215" s="730"/>
      <c r="U215" s="730"/>
      <c r="V215" s="730"/>
      <c r="W215" s="730"/>
      <c r="X215" s="730"/>
      <c r="Y215" s="730"/>
      <c r="Z215" s="730"/>
      <c r="AA215" s="730"/>
      <c r="AB215" s="730"/>
    </row>
    <row r="216" spans="2:28" ht="12.75" customHeight="1">
      <c r="B216" s="730"/>
      <c r="C216" s="730"/>
      <c r="D216" s="730"/>
      <c r="E216" s="730"/>
      <c r="F216" s="730"/>
      <c r="G216" s="730"/>
      <c r="H216" s="730"/>
      <c r="I216" s="730"/>
      <c r="J216" s="730"/>
      <c r="K216" s="730"/>
      <c r="L216" s="730"/>
      <c r="M216" s="730"/>
      <c r="N216" s="730"/>
      <c r="O216" s="730"/>
      <c r="P216" s="730"/>
      <c r="Q216" s="730"/>
      <c r="R216" s="730"/>
      <c r="S216" s="730"/>
      <c r="T216" s="730"/>
      <c r="U216" s="730"/>
      <c r="V216" s="730"/>
      <c r="W216" s="730"/>
      <c r="X216" s="730"/>
      <c r="Y216" s="730"/>
      <c r="Z216" s="730"/>
      <c r="AA216" s="730"/>
      <c r="AB216" s="730"/>
    </row>
    <row r="217" spans="2:28" ht="12.75" customHeight="1">
      <c r="B217" s="730"/>
      <c r="C217" s="730"/>
      <c r="D217" s="730"/>
      <c r="E217" s="730"/>
      <c r="F217" s="730"/>
      <c r="G217" s="730"/>
      <c r="H217" s="730"/>
      <c r="I217" s="730"/>
      <c r="J217" s="730"/>
      <c r="K217" s="730"/>
      <c r="L217" s="730"/>
      <c r="M217" s="730"/>
      <c r="N217" s="730"/>
      <c r="O217" s="730"/>
      <c r="P217" s="730"/>
      <c r="Q217" s="730"/>
      <c r="R217" s="730"/>
      <c r="S217" s="730"/>
      <c r="T217" s="730"/>
      <c r="U217" s="730"/>
      <c r="V217" s="730"/>
      <c r="W217" s="730"/>
      <c r="X217" s="730"/>
      <c r="Y217" s="730"/>
      <c r="Z217" s="730"/>
      <c r="AA217" s="730"/>
      <c r="AB217" s="730"/>
    </row>
    <row r="218" spans="2:28" ht="12.75" customHeight="1">
      <c r="B218" s="730"/>
      <c r="C218" s="730"/>
      <c r="D218" s="730"/>
      <c r="E218" s="730"/>
      <c r="F218" s="730"/>
      <c r="G218" s="730"/>
      <c r="H218" s="730"/>
      <c r="I218" s="730"/>
      <c r="J218" s="730"/>
      <c r="K218" s="730"/>
      <c r="L218" s="730"/>
      <c r="M218" s="730"/>
      <c r="N218" s="730"/>
      <c r="O218" s="730"/>
      <c r="P218" s="730"/>
      <c r="Q218" s="730"/>
      <c r="R218" s="730"/>
      <c r="S218" s="730"/>
      <c r="T218" s="730"/>
      <c r="U218" s="730"/>
      <c r="V218" s="730"/>
      <c r="W218" s="730"/>
      <c r="X218" s="730"/>
      <c r="Y218" s="730"/>
      <c r="Z218" s="730"/>
      <c r="AA218" s="730"/>
      <c r="AB218" s="730"/>
    </row>
    <row r="219" spans="2:28" ht="12.75" customHeight="1">
      <c r="B219" s="730"/>
      <c r="C219" s="730"/>
      <c r="D219" s="730"/>
      <c r="E219" s="730"/>
      <c r="F219" s="730"/>
      <c r="G219" s="730"/>
      <c r="H219" s="730"/>
      <c r="I219" s="730"/>
      <c r="J219" s="730"/>
      <c r="K219" s="730"/>
      <c r="L219" s="730"/>
      <c r="M219" s="730"/>
      <c r="N219" s="730"/>
      <c r="O219" s="730"/>
      <c r="P219" s="730"/>
      <c r="Q219" s="730"/>
      <c r="R219" s="730"/>
      <c r="S219" s="730"/>
      <c r="T219" s="730"/>
      <c r="U219" s="730"/>
      <c r="V219" s="730"/>
      <c r="W219" s="730"/>
      <c r="X219" s="730"/>
      <c r="Y219" s="730"/>
      <c r="Z219" s="730"/>
      <c r="AA219" s="730"/>
      <c r="AB219" s="730"/>
    </row>
    <row r="220" spans="2:28" ht="12.75" customHeight="1">
      <c r="B220" s="730"/>
      <c r="C220" s="730"/>
      <c r="D220" s="730"/>
      <c r="E220" s="730"/>
      <c r="F220" s="730"/>
      <c r="G220" s="730"/>
      <c r="H220" s="730"/>
      <c r="I220" s="730"/>
      <c r="J220" s="730"/>
      <c r="K220" s="730"/>
      <c r="L220" s="730"/>
      <c r="M220" s="730"/>
      <c r="N220" s="730"/>
      <c r="O220" s="730"/>
      <c r="P220" s="730"/>
      <c r="Q220" s="730"/>
      <c r="R220" s="730"/>
      <c r="S220" s="730"/>
      <c r="T220" s="730"/>
      <c r="U220" s="730"/>
      <c r="V220" s="730"/>
      <c r="W220" s="730"/>
      <c r="X220" s="730"/>
      <c r="Y220" s="730"/>
      <c r="Z220" s="730"/>
      <c r="AA220" s="730"/>
      <c r="AB220" s="730"/>
    </row>
    <row r="221" spans="2:28" ht="12.75" customHeight="1">
      <c r="B221" s="730"/>
      <c r="C221" s="730"/>
      <c r="D221" s="730"/>
      <c r="E221" s="730"/>
      <c r="F221" s="730"/>
      <c r="G221" s="730"/>
      <c r="H221" s="730"/>
      <c r="I221" s="730"/>
      <c r="J221" s="730"/>
      <c r="K221" s="730"/>
      <c r="L221" s="730"/>
      <c r="M221" s="730"/>
      <c r="N221" s="730"/>
      <c r="O221" s="730"/>
      <c r="P221" s="730"/>
      <c r="Q221" s="730"/>
      <c r="R221" s="730"/>
      <c r="S221" s="730"/>
      <c r="T221" s="730"/>
      <c r="U221" s="730"/>
      <c r="V221" s="730"/>
      <c r="W221" s="730"/>
      <c r="X221" s="730"/>
      <c r="Y221" s="730"/>
      <c r="Z221" s="730"/>
      <c r="AA221" s="730"/>
      <c r="AB221" s="730"/>
    </row>
    <row r="222" spans="2:28" ht="12.75" customHeight="1">
      <c r="B222" s="730"/>
      <c r="C222" s="730"/>
      <c r="D222" s="730"/>
      <c r="E222" s="730"/>
      <c r="F222" s="730"/>
      <c r="G222" s="730"/>
      <c r="H222" s="730"/>
      <c r="I222" s="730"/>
      <c r="J222" s="730"/>
      <c r="K222" s="730"/>
      <c r="L222" s="730"/>
      <c r="M222" s="730"/>
      <c r="N222" s="730"/>
      <c r="O222" s="730"/>
      <c r="P222" s="730"/>
      <c r="Q222" s="730"/>
      <c r="R222" s="730"/>
      <c r="S222" s="730"/>
      <c r="T222" s="730"/>
      <c r="U222" s="730"/>
      <c r="V222" s="730"/>
      <c r="W222" s="730"/>
      <c r="X222" s="730"/>
      <c r="Y222" s="730"/>
      <c r="Z222" s="730"/>
      <c r="AA222" s="730"/>
      <c r="AB222" s="730"/>
    </row>
    <row r="223" spans="2:28" ht="12.75" customHeight="1">
      <c r="B223" s="730"/>
      <c r="C223" s="730"/>
      <c r="D223" s="730"/>
      <c r="E223" s="730"/>
      <c r="F223" s="730"/>
      <c r="G223" s="730"/>
      <c r="H223" s="730"/>
      <c r="I223" s="730"/>
      <c r="J223" s="730"/>
      <c r="K223" s="730"/>
      <c r="L223" s="730"/>
      <c r="M223" s="730"/>
      <c r="N223" s="730"/>
      <c r="O223" s="730"/>
      <c r="P223" s="730"/>
      <c r="Q223" s="730"/>
      <c r="R223" s="730"/>
      <c r="S223" s="730"/>
      <c r="T223" s="730"/>
      <c r="U223" s="730"/>
      <c r="V223" s="730"/>
      <c r="W223" s="730"/>
      <c r="X223" s="730"/>
      <c r="Y223" s="730"/>
      <c r="Z223" s="730"/>
      <c r="AA223" s="730"/>
      <c r="AB223" s="730"/>
    </row>
    <row r="224" spans="2:28" ht="12.75" customHeight="1">
      <c r="B224" s="730"/>
      <c r="C224" s="730"/>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row>
    <row r="225" spans="2:28" ht="12.75" customHeight="1">
      <c r="B225" s="730"/>
      <c r="C225" s="730"/>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row>
    <row r="226" spans="2:28" ht="12.75" customHeight="1">
      <c r="B226" s="730"/>
      <c r="C226" s="730"/>
      <c r="D226" s="730"/>
      <c r="E226" s="730"/>
      <c r="F226" s="730"/>
      <c r="G226" s="730"/>
      <c r="H226" s="730"/>
      <c r="I226" s="730"/>
      <c r="J226" s="730"/>
      <c r="K226" s="730"/>
      <c r="L226" s="730"/>
      <c r="M226" s="730"/>
      <c r="N226" s="730"/>
      <c r="O226" s="730"/>
      <c r="P226" s="730"/>
      <c r="Q226" s="730"/>
      <c r="R226" s="730"/>
      <c r="S226" s="730"/>
      <c r="T226" s="730"/>
      <c r="U226" s="730"/>
      <c r="V226" s="730"/>
      <c r="W226" s="730"/>
      <c r="X226" s="730"/>
      <c r="Y226" s="730"/>
      <c r="Z226" s="730"/>
      <c r="AA226" s="730"/>
      <c r="AB226" s="730"/>
    </row>
    <row r="227" spans="2:28" ht="12.75" customHeight="1">
      <c r="B227" s="730"/>
      <c r="C227" s="730"/>
      <c r="D227" s="730"/>
      <c r="E227" s="730"/>
      <c r="F227" s="730"/>
      <c r="G227" s="730"/>
      <c r="H227" s="730"/>
      <c r="I227" s="730"/>
      <c r="J227" s="730"/>
      <c r="K227" s="730"/>
      <c r="L227" s="730"/>
      <c r="M227" s="730"/>
      <c r="N227" s="730"/>
      <c r="O227" s="730"/>
      <c r="P227" s="730"/>
      <c r="Q227" s="730"/>
      <c r="R227" s="730"/>
      <c r="S227" s="730"/>
      <c r="T227" s="730"/>
      <c r="U227" s="730"/>
      <c r="V227" s="730"/>
      <c r="W227" s="730"/>
      <c r="X227" s="730"/>
      <c r="Y227" s="730"/>
      <c r="Z227" s="730"/>
      <c r="AA227" s="730"/>
      <c r="AB227" s="730"/>
    </row>
    <row r="228" spans="2:28" ht="12.75" customHeight="1">
      <c r="B228" s="730"/>
      <c r="C228" s="730"/>
      <c r="D228" s="730"/>
      <c r="E228" s="730"/>
      <c r="F228" s="730"/>
      <c r="G228" s="730"/>
      <c r="H228" s="730"/>
      <c r="I228" s="730"/>
      <c r="J228" s="730"/>
      <c r="K228" s="730"/>
      <c r="L228" s="730"/>
      <c r="M228" s="730"/>
      <c r="N228" s="730"/>
      <c r="O228" s="730"/>
      <c r="P228" s="730"/>
      <c r="Q228" s="730"/>
      <c r="R228" s="730"/>
      <c r="S228" s="730"/>
      <c r="T228" s="730"/>
      <c r="U228" s="730"/>
      <c r="V228" s="730"/>
      <c r="W228" s="730"/>
      <c r="X228" s="730"/>
      <c r="Y228" s="730"/>
      <c r="Z228" s="730"/>
      <c r="AA228" s="730"/>
      <c r="AB228" s="730"/>
    </row>
    <row r="229" spans="2:28" ht="12.75" customHeight="1">
      <c r="B229" s="730"/>
      <c r="C229" s="730"/>
      <c r="D229" s="730"/>
      <c r="E229" s="730"/>
      <c r="F229" s="730"/>
      <c r="G229" s="730"/>
      <c r="H229" s="730"/>
      <c r="I229" s="730"/>
      <c r="J229" s="730"/>
      <c r="K229" s="730"/>
      <c r="L229" s="730"/>
      <c r="M229" s="730"/>
      <c r="N229" s="730"/>
      <c r="O229" s="730"/>
      <c r="P229" s="730"/>
      <c r="Q229" s="730"/>
      <c r="R229" s="730"/>
      <c r="S229" s="730"/>
      <c r="T229" s="730"/>
      <c r="U229" s="730"/>
      <c r="V229" s="730"/>
      <c r="W229" s="730"/>
      <c r="X229" s="730"/>
      <c r="Y229" s="730"/>
      <c r="Z229" s="730"/>
      <c r="AA229" s="730"/>
      <c r="AB229" s="730"/>
    </row>
    <row r="230" spans="2:28" ht="12.75" customHeight="1">
      <c r="B230" s="730"/>
      <c r="C230" s="730"/>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row>
    <row r="231" spans="2:28" ht="12.75" customHeight="1">
      <c r="B231" s="730"/>
      <c r="C231" s="730"/>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row>
    <row r="232" spans="2:28" ht="12.75" customHeight="1">
      <c r="B232" s="730"/>
      <c r="C232" s="730"/>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row>
    <row r="233" spans="2:28" ht="12.75" customHeight="1">
      <c r="B233" s="730"/>
      <c r="C233" s="730"/>
      <c r="D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row>
    <row r="234" spans="2:28" ht="12.75" customHeight="1">
      <c r="B234" s="730"/>
      <c r="C234" s="730"/>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row>
    <row r="235" spans="2:28" ht="12.75" customHeight="1">
      <c r="B235" s="730"/>
      <c r="C235" s="730"/>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row>
    <row r="236" spans="2:28" ht="12.75" customHeight="1">
      <c r="B236" s="730"/>
      <c r="C236" s="730"/>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row>
    <row r="237" spans="2:28" ht="12.75" customHeight="1">
      <c r="B237" s="730"/>
      <c r="C237" s="730"/>
      <c r="D237" s="730"/>
      <c r="E237" s="730"/>
      <c r="F237" s="730"/>
      <c r="G237" s="730"/>
      <c r="H237" s="730"/>
      <c r="I237" s="730"/>
      <c r="J237" s="730"/>
      <c r="K237" s="730"/>
      <c r="L237" s="730"/>
      <c r="M237" s="730"/>
      <c r="N237" s="730"/>
      <c r="O237" s="730"/>
      <c r="P237" s="730"/>
      <c r="Q237" s="730"/>
      <c r="R237" s="730"/>
      <c r="S237" s="730"/>
      <c r="T237" s="730"/>
      <c r="U237" s="730"/>
      <c r="V237" s="730"/>
      <c r="W237" s="730"/>
      <c r="X237" s="730"/>
      <c r="Y237" s="730"/>
      <c r="Z237" s="730"/>
      <c r="AA237" s="730"/>
      <c r="AB237" s="730"/>
    </row>
    <row r="238" spans="2:28" ht="12.75" customHeight="1">
      <c r="B238" s="730"/>
      <c r="C238" s="730"/>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row>
    <row r="239" spans="2:28" ht="12.75" customHeight="1">
      <c r="B239" s="730"/>
      <c r="C239" s="730"/>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row>
    <row r="240" spans="2:28" ht="12.75" customHeight="1">
      <c r="B240" s="730"/>
      <c r="C240" s="730"/>
      <c r="D240" s="730"/>
      <c r="E240" s="730"/>
      <c r="F240" s="730"/>
      <c r="G240" s="730"/>
      <c r="H240" s="730"/>
      <c r="I240" s="730"/>
      <c r="J240" s="730"/>
      <c r="K240" s="730"/>
      <c r="L240" s="730"/>
      <c r="M240" s="730"/>
      <c r="N240" s="730"/>
      <c r="O240" s="730"/>
      <c r="P240" s="730"/>
      <c r="Q240" s="730"/>
      <c r="R240" s="730"/>
      <c r="S240" s="730"/>
      <c r="T240" s="730"/>
      <c r="U240" s="730"/>
      <c r="V240" s="730"/>
      <c r="W240" s="730"/>
      <c r="X240" s="730"/>
      <c r="Y240" s="730"/>
      <c r="Z240" s="730"/>
      <c r="AA240" s="730"/>
      <c r="AB240" s="730"/>
    </row>
    <row r="241" spans="2:28" ht="12.75" customHeight="1">
      <c r="B241" s="730"/>
      <c r="C241" s="730"/>
      <c r="D241" s="730"/>
      <c r="E241" s="730"/>
      <c r="F241" s="730"/>
      <c r="G241" s="730"/>
      <c r="H241" s="730"/>
      <c r="I241" s="730"/>
      <c r="J241" s="730"/>
      <c r="K241" s="730"/>
      <c r="L241" s="730"/>
      <c r="M241" s="730"/>
      <c r="N241" s="730"/>
      <c r="O241" s="730"/>
      <c r="P241" s="730"/>
      <c r="Q241" s="730"/>
      <c r="R241" s="730"/>
      <c r="S241" s="730"/>
      <c r="T241" s="730"/>
      <c r="U241" s="730"/>
      <c r="V241" s="730"/>
      <c r="W241" s="730"/>
      <c r="X241" s="730"/>
      <c r="Y241" s="730"/>
      <c r="Z241" s="730"/>
      <c r="AA241" s="730"/>
      <c r="AB241" s="730"/>
    </row>
    <row r="242" spans="2:28" ht="12.75" customHeight="1">
      <c r="B242" s="730"/>
      <c r="C242" s="730"/>
      <c r="D242" s="730"/>
      <c r="E242" s="730"/>
      <c r="F242" s="730"/>
      <c r="G242" s="730"/>
      <c r="H242" s="730"/>
      <c r="I242" s="730"/>
      <c r="J242" s="730"/>
      <c r="K242" s="730"/>
      <c r="L242" s="730"/>
      <c r="M242" s="730"/>
      <c r="N242" s="730"/>
      <c r="O242" s="730"/>
      <c r="P242" s="730"/>
      <c r="Q242" s="730"/>
      <c r="R242" s="730"/>
      <c r="S242" s="730"/>
      <c r="T242" s="730"/>
      <c r="U242" s="730"/>
      <c r="V242" s="730"/>
      <c r="W242" s="730"/>
      <c r="X242" s="730"/>
      <c r="Y242" s="730"/>
      <c r="Z242" s="730"/>
      <c r="AA242" s="730"/>
      <c r="AB242" s="730"/>
    </row>
    <row r="243" spans="2:28" ht="12.75" customHeight="1">
      <c r="B243" s="730"/>
      <c r="C243" s="730"/>
      <c r="D243" s="730"/>
      <c r="E243" s="730"/>
      <c r="F243" s="730"/>
      <c r="G243" s="730"/>
      <c r="H243" s="730"/>
      <c r="I243" s="730"/>
      <c r="J243" s="730"/>
      <c r="K243" s="730"/>
      <c r="L243" s="730"/>
      <c r="M243" s="730"/>
      <c r="N243" s="730"/>
      <c r="O243" s="730"/>
      <c r="P243" s="730"/>
      <c r="Q243" s="730"/>
      <c r="R243" s="730"/>
      <c r="S243" s="730"/>
      <c r="T243" s="730"/>
      <c r="U243" s="730"/>
      <c r="V243" s="730"/>
      <c r="W243" s="730"/>
      <c r="X243" s="730"/>
      <c r="Y243" s="730"/>
      <c r="Z243" s="730"/>
      <c r="AA243" s="730"/>
      <c r="AB243" s="730"/>
    </row>
    <row r="244" spans="2:28" ht="12.75" customHeight="1">
      <c r="B244" s="730"/>
      <c r="C244" s="730"/>
      <c r="D244" s="730"/>
      <c r="E244" s="730"/>
      <c r="F244" s="730"/>
      <c r="G244" s="730"/>
      <c r="H244" s="730"/>
      <c r="I244" s="730"/>
      <c r="J244" s="730"/>
      <c r="K244" s="730"/>
      <c r="L244" s="730"/>
      <c r="M244" s="730"/>
      <c r="N244" s="730"/>
      <c r="O244" s="730"/>
      <c r="P244" s="730"/>
      <c r="Q244" s="730"/>
      <c r="R244" s="730"/>
      <c r="S244" s="730"/>
      <c r="T244" s="730"/>
      <c r="U244" s="730"/>
      <c r="V244" s="730"/>
      <c r="W244" s="730"/>
      <c r="X244" s="730"/>
      <c r="Y244" s="730"/>
      <c r="Z244" s="730"/>
      <c r="AA244" s="730"/>
      <c r="AB244" s="730"/>
    </row>
    <row r="245" spans="2:28" ht="12.75" customHeight="1">
      <c r="B245" s="730"/>
      <c r="C245" s="730"/>
      <c r="D245" s="730"/>
      <c r="E245" s="730"/>
      <c r="F245" s="730"/>
      <c r="G245" s="730"/>
      <c r="H245" s="730"/>
      <c r="I245" s="730"/>
      <c r="J245" s="730"/>
      <c r="K245" s="730"/>
      <c r="L245" s="730"/>
      <c r="M245" s="730"/>
      <c r="N245" s="730"/>
      <c r="O245" s="730"/>
      <c r="P245" s="730"/>
      <c r="Q245" s="730"/>
      <c r="R245" s="730"/>
      <c r="S245" s="730"/>
      <c r="T245" s="730"/>
      <c r="U245" s="730"/>
      <c r="V245" s="730"/>
      <c r="W245" s="730"/>
      <c r="X245" s="730"/>
      <c r="Y245" s="730"/>
      <c r="Z245" s="730"/>
      <c r="AA245" s="730"/>
      <c r="AB245" s="730"/>
    </row>
    <row r="246" spans="2:28" ht="12.75" customHeight="1">
      <c r="B246" s="730"/>
      <c r="C246" s="730"/>
      <c r="D246" s="730"/>
      <c r="E246" s="730"/>
      <c r="F246" s="730"/>
      <c r="G246" s="730"/>
      <c r="H246" s="730"/>
      <c r="I246" s="730"/>
      <c r="J246" s="730"/>
      <c r="K246" s="730"/>
      <c r="L246" s="730"/>
      <c r="M246" s="730"/>
      <c r="N246" s="730"/>
      <c r="O246" s="730"/>
      <c r="P246" s="730"/>
      <c r="Q246" s="730"/>
      <c r="R246" s="730"/>
      <c r="S246" s="730"/>
      <c r="T246" s="730"/>
      <c r="U246" s="730"/>
      <c r="V246" s="730"/>
      <c r="W246" s="730"/>
      <c r="X246" s="730"/>
      <c r="Y246" s="730"/>
      <c r="Z246" s="730"/>
      <c r="AA246" s="730"/>
      <c r="AB246" s="730"/>
    </row>
    <row r="247" spans="2:28" ht="12.75" customHeight="1">
      <c r="B247" s="730"/>
      <c r="C247" s="730"/>
      <c r="D247" s="730"/>
      <c r="E247" s="730"/>
      <c r="F247" s="730"/>
      <c r="G247" s="730"/>
      <c r="H247" s="730"/>
      <c r="I247" s="730"/>
      <c r="J247" s="730"/>
      <c r="K247" s="730"/>
      <c r="L247" s="730"/>
      <c r="M247" s="730"/>
      <c r="N247" s="730"/>
      <c r="O247" s="730"/>
      <c r="P247" s="730"/>
      <c r="Q247" s="730"/>
      <c r="R247" s="730"/>
      <c r="S247" s="730"/>
      <c r="T247" s="730"/>
      <c r="U247" s="730"/>
      <c r="V247" s="730"/>
      <c r="W247" s="730"/>
      <c r="X247" s="730"/>
      <c r="Y247" s="730"/>
      <c r="Z247" s="730"/>
      <c r="AA247" s="730"/>
      <c r="AB247" s="730"/>
    </row>
    <row r="248" spans="2:28" ht="12.75" customHeight="1">
      <c r="B248" s="730"/>
      <c r="C248" s="730"/>
      <c r="D248" s="730"/>
      <c r="E248" s="730"/>
      <c r="F248" s="730"/>
      <c r="G248" s="730"/>
      <c r="H248" s="730"/>
      <c r="I248" s="730"/>
      <c r="J248" s="730"/>
      <c r="K248" s="730"/>
      <c r="L248" s="730"/>
      <c r="M248" s="730"/>
      <c r="N248" s="730"/>
      <c r="O248" s="730"/>
      <c r="P248" s="730"/>
      <c r="Q248" s="730"/>
      <c r="R248" s="730"/>
      <c r="S248" s="730"/>
      <c r="T248" s="730"/>
      <c r="U248" s="730"/>
      <c r="V248" s="730"/>
      <c r="W248" s="730"/>
      <c r="X248" s="730"/>
      <c r="Y248" s="730"/>
      <c r="Z248" s="730"/>
      <c r="AA248" s="730"/>
      <c r="AB248" s="730"/>
    </row>
    <row r="249" spans="2:28" ht="12.75" customHeight="1">
      <c r="B249" s="730"/>
      <c r="C249" s="730"/>
      <c r="D249" s="730"/>
      <c r="E249" s="730"/>
      <c r="F249" s="730"/>
      <c r="G249" s="730"/>
      <c r="H249" s="730"/>
      <c r="I249" s="730"/>
      <c r="J249" s="730"/>
      <c r="K249" s="730"/>
      <c r="L249" s="730"/>
      <c r="M249" s="730"/>
      <c r="N249" s="730"/>
      <c r="O249" s="730"/>
      <c r="P249" s="730"/>
      <c r="Q249" s="730"/>
      <c r="R249" s="730"/>
      <c r="S249" s="730"/>
      <c r="T249" s="730"/>
      <c r="U249" s="730"/>
      <c r="V249" s="730"/>
      <c r="W249" s="730"/>
      <c r="X249" s="730"/>
      <c r="Y249" s="730"/>
      <c r="Z249" s="730"/>
      <c r="AA249" s="730"/>
      <c r="AB249" s="730"/>
    </row>
    <row r="250" spans="2:28" ht="12.75" customHeight="1">
      <c r="B250" s="730"/>
      <c r="C250" s="730"/>
      <c r="D250" s="730"/>
      <c r="E250" s="730"/>
      <c r="F250" s="730"/>
      <c r="G250" s="730"/>
      <c r="H250" s="730"/>
      <c r="I250" s="730"/>
      <c r="J250" s="730"/>
      <c r="K250" s="730"/>
      <c r="L250" s="730"/>
      <c r="M250" s="730"/>
      <c r="N250" s="730"/>
      <c r="O250" s="730"/>
      <c r="P250" s="730"/>
      <c r="Q250" s="730"/>
      <c r="R250" s="730"/>
      <c r="S250" s="730"/>
      <c r="T250" s="730"/>
      <c r="U250" s="730"/>
      <c r="V250" s="730"/>
      <c r="W250" s="730"/>
      <c r="X250" s="730"/>
      <c r="Y250" s="730"/>
      <c r="Z250" s="730"/>
      <c r="AA250" s="730"/>
      <c r="AB250" s="730"/>
    </row>
    <row r="251" spans="2:28" ht="12.75" customHeight="1">
      <c r="B251" s="730"/>
      <c r="C251" s="730"/>
      <c r="D251" s="730"/>
      <c r="E251" s="730"/>
      <c r="F251" s="730"/>
      <c r="G251" s="730"/>
      <c r="H251" s="730"/>
      <c r="I251" s="730"/>
      <c r="J251" s="730"/>
      <c r="K251" s="730"/>
      <c r="L251" s="730"/>
      <c r="M251" s="730"/>
      <c r="N251" s="730"/>
      <c r="O251" s="730"/>
      <c r="P251" s="730"/>
      <c r="Q251" s="730"/>
      <c r="R251" s="730"/>
      <c r="S251" s="730"/>
      <c r="T251" s="730"/>
      <c r="U251" s="730"/>
      <c r="V251" s="730"/>
      <c r="W251" s="730"/>
      <c r="X251" s="730"/>
      <c r="Y251" s="730"/>
      <c r="Z251" s="730"/>
      <c r="AA251" s="730"/>
      <c r="AB251" s="730"/>
    </row>
    <row r="252" spans="2:28" ht="12.75" customHeight="1">
      <c r="B252" s="730"/>
      <c r="C252" s="730"/>
      <c r="D252" s="730"/>
      <c r="E252" s="730"/>
      <c r="F252" s="730"/>
      <c r="G252" s="730"/>
      <c r="H252" s="730"/>
      <c r="I252" s="730"/>
      <c r="J252" s="730"/>
      <c r="K252" s="730"/>
      <c r="L252" s="730"/>
      <c r="M252" s="730"/>
      <c r="N252" s="730"/>
      <c r="O252" s="730"/>
      <c r="P252" s="730"/>
      <c r="Q252" s="730"/>
      <c r="R252" s="730"/>
      <c r="S252" s="730"/>
      <c r="T252" s="730"/>
      <c r="U252" s="730"/>
      <c r="V252" s="730"/>
      <c r="W252" s="730"/>
      <c r="X252" s="730"/>
      <c r="Y252" s="730"/>
      <c r="Z252" s="730"/>
      <c r="AA252" s="730"/>
      <c r="AB252" s="730"/>
    </row>
    <row r="253" spans="2:28" ht="12.75" customHeight="1">
      <c r="B253" s="730"/>
      <c r="C253" s="730"/>
      <c r="D253" s="730"/>
      <c r="E253" s="730"/>
      <c r="F253" s="730"/>
      <c r="G253" s="730"/>
      <c r="H253" s="730"/>
      <c r="I253" s="730"/>
      <c r="J253" s="730"/>
      <c r="K253" s="730"/>
      <c r="L253" s="730"/>
      <c r="M253" s="730"/>
      <c r="N253" s="730"/>
      <c r="O253" s="730"/>
      <c r="P253" s="730"/>
      <c r="Q253" s="730"/>
      <c r="R253" s="730"/>
      <c r="S253" s="730"/>
      <c r="T253" s="730"/>
      <c r="U253" s="730"/>
      <c r="V253" s="730"/>
      <c r="W253" s="730"/>
      <c r="X253" s="730"/>
      <c r="Y253" s="730"/>
      <c r="Z253" s="730"/>
      <c r="AA253" s="730"/>
      <c r="AB253" s="730"/>
    </row>
    <row r="254" spans="2:28" ht="12.75" customHeight="1">
      <c r="B254" s="730"/>
      <c r="C254" s="730"/>
      <c r="D254" s="730"/>
      <c r="E254" s="730"/>
      <c r="F254" s="730"/>
      <c r="G254" s="730"/>
      <c r="H254" s="730"/>
      <c r="I254" s="730"/>
      <c r="J254" s="730"/>
      <c r="K254" s="730"/>
      <c r="L254" s="730"/>
      <c r="M254" s="730"/>
      <c r="N254" s="730"/>
      <c r="O254" s="730"/>
      <c r="P254" s="730"/>
      <c r="Q254" s="730"/>
      <c r="R254" s="730"/>
      <c r="S254" s="730"/>
      <c r="T254" s="730"/>
      <c r="U254" s="730"/>
      <c r="V254" s="730"/>
      <c r="W254" s="730"/>
      <c r="X254" s="730"/>
      <c r="Y254" s="730"/>
      <c r="Z254" s="730"/>
      <c r="AA254" s="730"/>
      <c r="AB254" s="730"/>
    </row>
    <row r="255" spans="2:28" ht="12.75" customHeight="1">
      <c r="B255" s="730"/>
      <c r="C255" s="730"/>
      <c r="D255" s="730"/>
      <c r="E255" s="730"/>
      <c r="F255" s="730"/>
      <c r="G255" s="730"/>
      <c r="H255" s="730"/>
      <c r="I255" s="730"/>
      <c r="J255" s="730"/>
      <c r="K255" s="730"/>
      <c r="L255" s="730"/>
      <c r="M255" s="730"/>
      <c r="N255" s="730"/>
      <c r="O255" s="730"/>
      <c r="P255" s="730"/>
      <c r="Q255" s="730"/>
      <c r="R255" s="730"/>
      <c r="S255" s="730"/>
      <c r="T255" s="730"/>
      <c r="U255" s="730"/>
      <c r="V255" s="730"/>
      <c r="W255" s="730"/>
      <c r="X255" s="730"/>
      <c r="Y255" s="730"/>
      <c r="Z255" s="730"/>
      <c r="AA255" s="730"/>
      <c r="AB255" s="730"/>
    </row>
    <row r="256" spans="2:28" ht="12.75" customHeight="1">
      <c r="B256" s="730"/>
      <c r="C256" s="730"/>
      <c r="D256" s="730"/>
      <c r="E256" s="730"/>
      <c r="F256" s="730"/>
      <c r="G256" s="730"/>
      <c r="H256" s="730"/>
      <c r="I256" s="730"/>
      <c r="J256" s="730"/>
      <c r="K256" s="730"/>
      <c r="L256" s="730"/>
      <c r="M256" s="730"/>
      <c r="N256" s="730"/>
      <c r="O256" s="730"/>
      <c r="P256" s="730"/>
      <c r="Q256" s="730"/>
      <c r="R256" s="730"/>
      <c r="S256" s="730"/>
      <c r="T256" s="730"/>
      <c r="U256" s="730"/>
      <c r="V256" s="730"/>
      <c r="W256" s="730"/>
      <c r="X256" s="730"/>
      <c r="Y256" s="730"/>
      <c r="Z256" s="730"/>
      <c r="AA256" s="730"/>
      <c r="AB256" s="730"/>
    </row>
    <row r="257" spans="2:28" ht="12.75" customHeight="1">
      <c r="B257" s="730"/>
      <c r="C257" s="730"/>
      <c r="D257" s="730"/>
      <c r="E257" s="730"/>
      <c r="F257" s="730"/>
      <c r="G257" s="730"/>
      <c r="H257" s="730"/>
      <c r="I257" s="730"/>
      <c r="J257" s="730"/>
      <c r="K257" s="730"/>
      <c r="L257" s="730"/>
      <c r="M257" s="730"/>
      <c r="N257" s="730"/>
      <c r="O257" s="730"/>
      <c r="P257" s="730"/>
      <c r="Q257" s="730"/>
      <c r="R257" s="730"/>
      <c r="S257" s="730"/>
      <c r="T257" s="730"/>
      <c r="U257" s="730"/>
      <c r="V257" s="730"/>
      <c r="W257" s="730"/>
      <c r="X257" s="730"/>
      <c r="Y257" s="730"/>
      <c r="Z257" s="730"/>
      <c r="AA257" s="730"/>
      <c r="AB257" s="730"/>
    </row>
    <row r="258" spans="2:28" ht="12.75" customHeight="1">
      <c r="B258" s="730"/>
      <c r="C258" s="730"/>
      <c r="D258" s="730"/>
      <c r="E258" s="730"/>
      <c r="F258" s="730"/>
      <c r="G258" s="730"/>
      <c r="H258" s="730"/>
      <c r="I258" s="730"/>
      <c r="J258" s="730"/>
      <c r="K258" s="730"/>
      <c r="L258" s="730"/>
      <c r="M258" s="730"/>
      <c r="N258" s="730"/>
      <c r="O258" s="730"/>
      <c r="P258" s="730"/>
      <c r="Q258" s="730"/>
      <c r="R258" s="730"/>
      <c r="S258" s="730"/>
      <c r="T258" s="730"/>
      <c r="U258" s="730"/>
      <c r="V258" s="730"/>
      <c r="W258" s="730"/>
      <c r="X258" s="730"/>
      <c r="Y258" s="730"/>
      <c r="Z258" s="730"/>
      <c r="AA258" s="730"/>
      <c r="AB258" s="730"/>
    </row>
    <row r="259" spans="2:28" ht="12.75" customHeight="1">
      <c r="B259" s="730"/>
      <c r="C259" s="730"/>
      <c r="D259" s="730"/>
      <c r="E259" s="730"/>
      <c r="F259" s="730"/>
      <c r="G259" s="730"/>
      <c r="H259" s="730"/>
      <c r="I259" s="730"/>
      <c r="J259" s="730"/>
      <c r="K259" s="730"/>
      <c r="L259" s="730"/>
      <c r="M259" s="730"/>
      <c r="N259" s="730"/>
      <c r="O259" s="730"/>
      <c r="P259" s="730"/>
      <c r="Q259" s="730"/>
      <c r="R259" s="730"/>
      <c r="S259" s="730"/>
      <c r="T259" s="730"/>
      <c r="U259" s="730"/>
      <c r="V259" s="730"/>
      <c r="W259" s="730"/>
      <c r="X259" s="730"/>
      <c r="Y259" s="730"/>
      <c r="Z259" s="730"/>
      <c r="AA259" s="730"/>
      <c r="AB259" s="730"/>
    </row>
    <row r="260" spans="2:28" ht="12.75" customHeight="1">
      <c r="B260" s="730"/>
      <c r="C260" s="730"/>
      <c r="D260" s="730"/>
      <c r="E260" s="730"/>
      <c r="F260" s="730"/>
      <c r="G260" s="730"/>
      <c r="H260" s="730"/>
      <c r="I260" s="730"/>
      <c r="J260" s="730"/>
      <c r="K260" s="730"/>
      <c r="L260" s="730"/>
      <c r="M260" s="730"/>
      <c r="N260" s="730"/>
      <c r="O260" s="730"/>
      <c r="P260" s="730"/>
      <c r="Q260" s="730"/>
      <c r="R260" s="730"/>
      <c r="S260" s="730"/>
      <c r="T260" s="730"/>
      <c r="U260" s="730"/>
      <c r="V260" s="730"/>
      <c r="W260" s="730"/>
      <c r="X260" s="730"/>
      <c r="Y260" s="730"/>
      <c r="Z260" s="730"/>
      <c r="AA260" s="730"/>
      <c r="AB260" s="730"/>
    </row>
    <row r="261" spans="2:28" ht="12.75" customHeight="1">
      <c r="B261" s="730"/>
      <c r="C261" s="730"/>
      <c r="D261" s="730"/>
      <c r="E261" s="730"/>
      <c r="F261" s="730"/>
      <c r="G261" s="730"/>
      <c r="H261" s="730"/>
      <c r="I261" s="730"/>
      <c r="J261" s="730"/>
      <c r="K261" s="730"/>
      <c r="L261" s="730"/>
      <c r="M261" s="730"/>
      <c r="N261" s="730"/>
      <c r="O261" s="730"/>
      <c r="P261" s="730"/>
      <c r="Q261" s="730"/>
      <c r="R261" s="730"/>
      <c r="S261" s="730"/>
      <c r="T261" s="730"/>
      <c r="U261" s="730"/>
      <c r="V261" s="730"/>
      <c r="W261" s="730"/>
      <c r="X261" s="730"/>
      <c r="Y261" s="730"/>
      <c r="Z261" s="730"/>
      <c r="AA261" s="730"/>
      <c r="AB261" s="730"/>
    </row>
    <row r="262" spans="2:28" ht="12.75" customHeight="1">
      <c r="B262" s="730"/>
      <c r="C262" s="730"/>
      <c r="D262" s="730"/>
      <c r="E262" s="730"/>
      <c r="F262" s="730"/>
      <c r="G262" s="730"/>
      <c r="H262" s="730"/>
      <c r="I262" s="730"/>
      <c r="J262" s="730"/>
      <c r="K262" s="730"/>
      <c r="L262" s="730"/>
      <c r="M262" s="730"/>
      <c r="N262" s="730"/>
      <c r="O262" s="730"/>
      <c r="P262" s="730"/>
      <c r="Q262" s="730"/>
      <c r="R262" s="730"/>
      <c r="S262" s="730"/>
      <c r="T262" s="730"/>
      <c r="U262" s="730"/>
      <c r="V262" s="730"/>
      <c r="W262" s="730"/>
      <c r="X262" s="730"/>
      <c r="Y262" s="730"/>
      <c r="Z262" s="730"/>
      <c r="AA262" s="730"/>
      <c r="AB262" s="730"/>
    </row>
    <row r="263" spans="2:28" ht="12.75" customHeight="1">
      <c r="B263" s="730"/>
      <c r="C263" s="730"/>
      <c r="D263" s="730"/>
      <c r="E263" s="730"/>
      <c r="F263" s="730"/>
      <c r="G263" s="730"/>
      <c r="H263" s="730"/>
      <c r="I263" s="730"/>
      <c r="J263" s="730"/>
      <c r="K263" s="730"/>
      <c r="L263" s="730"/>
      <c r="M263" s="730"/>
      <c r="N263" s="730"/>
      <c r="O263" s="730"/>
      <c r="P263" s="730"/>
      <c r="Q263" s="730"/>
      <c r="R263" s="730"/>
      <c r="S263" s="730"/>
      <c r="T263" s="730"/>
      <c r="U263" s="730"/>
      <c r="V263" s="730"/>
      <c r="W263" s="730"/>
      <c r="X263" s="730"/>
      <c r="Y263" s="730"/>
      <c r="Z263" s="730"/>
      <c r="AA263" s="730"/>
      <c r="AB263" s="730"/>
    </row>
    <row r="264" spans="2:28" ht="12.75" customHeight="1">
      <c r="B264" s="730"/>
      <c r="C264" s="730"/>
      <c r="D264" s="730"/>
      <c r="E264" s="730"/>
      <c r="F264" s="730"/>
      <c r="G264" s="730"/>
      <c r="H264" s="730"/>
      <c r="I264" s="730"/>
      <c r="J264" s="730"/>
      <c r="K264" s="730"/>
      <c r="L264" s="730"/>
      <c r="M264" s="730"/>
      <c r="N264" s="730"/>
      <c r="O264" s="730"/>
      <c r="P264" s="730"/>
      <c r="Q264" s="730"/>
      <c r="R264" s="730"/>
      <c r="S264" s="730"/>
      <c r="T264" s="730"/>
      <c r="U264" s="730"/>
      <c r="V264" s="730"/>
      <c r="W264" s="730"/>
      <c r="X264" s="730"/>
      <c r="Y264" s="730"/>
      <c r="Z264" s="730"/>
      <c r="AA264" s="730"/>
      <c r="AB264" s="730"/>
    </row>
    <row r="265" spans="2:28" ht="12.75" customHeight="1">
      <c r="B265" s="730"/>
      <c r="C265" s="730"/>
      <c r="D265" s="730"/>
      <c r="E265" s="730"/>
      <c r="F265" s="730"/>
      <c r="G265" s="730"/>
      <c r="H265" s="730"/>
      <c r="I265" s="730"/>
      <c r="J265" s="730"/>
      <c r="K265" s="730"/>
      <c r="L265" s="730"/>
      <c r="M265" s="730"/>
      <c r="N265" s="730"/>
      <c r="O265" s="730"/>
      <c r="P265" s="730"/>
      <c r="Q265" s="730"/>
      <c r="R265" s="730"/>
      <c r="S265" s="730"/>
      <c r="T265" s="730"/>
      <c r="U265" s="730"/>
      <c r="V265" s="730"/>
      <c r="W265" s="730"/>
      <c r="X265" s="730"/>
      <c r="Y265" s="730"/>
      <c r="Z265" s="730"/>
      <c r="AA265" s="730"/>
      <c r="AB265" s="730"/>
    </row>
    <row r="266" spans="2:28" ht="12.75" customHeight="1">
      <c r="B266" s="730"/>
      <c r="C266" s="730"/>
      <c r="D266" s="730"/>
      <c r="E266" s="730"/>
      <c r="F266" s="730"/>
      <c r="G266" s="730"/>
      <c r="H266" s="730"/>
      <c r="I266" s="730"/>
      <c r="J266" s="730"/>
      <c r="K266" s="730"/>
      <c r="L266" s="730"/>
      <c r="M266" s="730"/>
      <c r="N266" s="730"/>
      <c r="O266" s="730"/>
      <c r="P266" s="730"/>
      <c r="Q266" s="730"/>
      <c r="R266" s="730"/>
      <c r="S266" s="730"/>
      <c r="T266" s="730"/>
      <c r="U266" s="730"/>
      <c r="V266" s="730"/>
      <c r="W266" s="730"/>
      <c r="X266" s="730"/>
      <c r="Y266" s="730"/>
      <c r="Z266" s="730"/>
      <c r="AA266" s="730"/>
      <c r="AB266" s="730"/>
    </row>
    <row r="267" spans="2:28" ht="12.75" customHeight="1">
      <c r="B267" s="730"/>
      <c r="C267" s="730"/>
      <c r="D267" s="730"/>
      <c r="E267" s="730"/>
      <c r="F267" s="730"/>
      <c r="G267" s="730"/>
      <c r="H267" s="730"/>
      <c r="I267" s="730"/>
      <c r="J267" s="730"/>
      <c r="K267" s="730"/>
      <c r="L267" s="730"/>
      <c r="M267" s="730"/>
      <c r="N267" s="730"/>
      <c r="O267" s="730"/>
      <c r="P267" s="730"/>
      <c r="Q267" s="730"/>
      <c r="R267" s="730"/>
      <c r="S267" s="730"/>
      <c r="T267" s="730"/>
      <c r="U267" s="730"/>
      <c r="V267" s="730"/>
      <c r="W267" s="730"/>
      <c r="X267" s="730"/>
      <c r="Y267" s="730"/>
      <c r="Z267" s="730"/>
      <c r="AA267" s="730"/>
      <c r="AB267" s="730"/>
    </row>
    <row r="268" spans="2:28" ht="12.75" customHeight="1">
      <c r="B268" s="730"/>
      <c r="C268" s="730"/>
      <c r="D268" s="730"/>
      <c r="E268" s="730"/>
      <c r="F268" s="730"/>
      <c r="G268" s="730"/>
      <c r="H268" s="730"/>
      <c r="I268" s="730"/>
      <c r="J268" s="730"/>
      <c r="K268" s="730"/>
      <c r="L268" s="730"/>
      <c r="M268" s="730"/>
      <c r="N268" s="730"/>
      <c r="O268" s="730"/>
      <c r="P268" s="730"/>
      <c r="Q268" s="730"/>
      <c r="R268" s="730"/>
      <c r="S268" s="730"/>
      <c r="T268" s="730"/>
      <c r="U268" s="730"/>
      <c r="V268" s="730"/>
      <c r="W268" s="730"/>
      <c r="X268" s="730"/>
      <c r="Y268" s="730"/>
      <c r="Z268" s="730"/>
      <c r="AA268" s="730"/>
      <c r="AB268" s="730"/>
    </row>
    <row r="269" spans="2:28" ht="12.75" customHeight="1">
      <c r="B269" s="730"/>
      <c r="C269" s="730"/>
      <c r="D269" s="730"/>
      <c r="E269" s="730"/>
      <c r="F269" s="730"/>
      <c r="G269" s="730"/>
      <c r="H269" s="730"/>
      <c r="I269" s="730"/>
      <c r="J269" s="730"/>
      <c r="K269" s="730"/>
      <c r="L269" s="730"/>
      <c r="M269" s="730"/>
      <c r="N269" s="730"/>
      <c r="O269" s="730"/>
      <c r="P269" s="730"/>
      <c r="Q269" s="730"/>
      <c r="R269" s="730"/>
      <c r="S269" s="730"/>
      <c r="T269" s="730"/>
      <c r="U269" s="730"/>
      <c r="V269" s="730"/>
      <c r="W269" s="730"/>
      <c r="X269" s="730"/>
      <c r="Y269" s="730"/>
      <c r="Z269" s="730"/>
      <c r="AA269" s="730"/>
      <c r="AB269" s="730"/>
    </row>
    <row r="270" spans="2:28" ht="12.75" customHeight="1">
      <c r="B270" s="730"/>
      <c r="C270" s="730"/>
      <c r="D270" s="730"/>
      <c r="E270" s="730"/>
      <c r="F270" s="730"/>
      <c r="G270" s="730"/>
      <c r="H270" s="730"/>
      <c r="I270" s="730"/>
      <c r="J270" s="730"/>
      <c r="K270" s="730"/>
      <c r="L270" s="730"/>
      <c r="M270" s="730"/>
      <c r="N270" s="730"/>
      <c r="O270" s="730"/>
      <c r="P270" s="730"/>
      <c r="Q270" s="730"/>
      <c r="R270" s="730"/>
      <c r="S270" s="730"/>
      <c r="T270" s="730"/>
      <c r="U270" s="730"/>
      <c r="V270" s="730"/>
      <c r="W270" s="730"/>
      <c r="X270" s="730"/>
      <c r="Y270" s="730"/>
      <c r="Z270" s="730"/>
      <c r="AA270" s="730"/>
      <c r="AB270" s="730"/>
    </row>
    <row r="271" spans="2:28" ht="12.75" customHeight="1">
      <c r="B271" s="730"/>
      <c r="C271" s="730"/>
      <c r="D271" s="730"/>
      <c r="E271" s="730"/>
      <c r="F271" s="730"/>
      <c r="G271" s="730"/>
      <c r="H271" s="730"/>
      <c r="I271" s="730"/>
      <c r="J271" s="730"/>
      <c r="K271" s="730"/>
      <c r="L271" s="730"/>
      <c r="M271" s="730"/>
      <c r="N271" s="730"/>
      <c r="O271" s="730"/>
      <c r="P271" s="730"/>
      <c r="Q271" s="730"/>
      <c r="R271" s="730"/>
      <c r="S271" s="730"/>
      <c r="T271" s="730"/>
      <c r="U271" s="730"/>
      <c r="V271" s="730"/>
      <c r="W271" s="730"/>
      <c r="X271" s="730"/>
      <c r="Y271" s="730"/>
      <c r="Z271" s="730"/>
      <c r="AA271" s="730"/>
      <c r="AB271" s="730"/>
    </row>
    <row r="272" spans="2:28" ht="12.75" customHeight="1">
      <c r="B272" s="730"/>
      <c r="C272" s="730"/>
      <c r="D272" s="730"/>
      <c r="E272" s="730"/>
      <c r="F272" s="730"/>
      <c r="G272" s="730"/>
      <c r="H272" s="730"/>
      <c r="I272" s="730"/>
      <c r="J272" s="730"/>
      <c r="K272" s="730"/>
      <c r="L272" s="730"/>
      <c r="M272" s="730"/>
      <c r="N272" s="730"/>
      <c r="O272" s="730"/>
      <c r="P272" s="730"/>
      <c r="Q272" s="730"/>
      <c r="R272" s="730"/>
      <c r="S272" s="730"/>
      <c r="T272" s="730"/>
      <c r="U272" s="730"/>
      <c r="V272" s="730"/>
      <c r="W272" s="730"/>
      <c r="X272" s="730"/>
      <c r="Y272" s="730"/>
      <c r="Z272" s="730"/>
      <c r="AA272" s="730"/>
      <c r="AB272" s="730"/>
    </row>
    <row r="273" spans="2:28" ht="12.75" customHeight="1">
      <c r="B273" s="730"/>
      <c r="C273" s="730"/>
      <c r="D273" s="730"/>
      <c r="E273" s="730"/>
      <c r="F273" s="730"/>
      <c r="G273" s="730"/>
      <c r="H273" s="730"/>
      <c r="I273" s="730"/>
      <c r="J273" s="730"/>
      <c r="K273" s="730"/>
      <c r="L273" s="730"/>
      <c r="M273" s="730"/>
      <c r="N273" s="730"/>
      <c r="O273" s="730"/>
      <c r="P273" s="730"/>
      <c r="Q273" s="730"/>
      <c r="R273" s="730"/>
      <c r="S273" s="730"/>
      <c r="T273" s="730"/>
      <c r="U273" s="730"/>
      <c r="V273" s="730"/>
      <c r="W273" s="730"/>
      <c r="X273" s="730"/>
      <c r="Y273" s="730"/>
      <c r="Z273" s="730"/>
      <c r="AA273" s="730"/>
      <c r="AB273" s="730"/>
    </row>
    <row r="274" spans="2:28" ht="12.75" customHeight="1">
      <c r="B274" s="730"/>
      <c r="C274" s="730"/>
      <c r="D274" s="730"/>
      <c r="E274" s="730"/>
      <c r="F274" s="730"/>
      <c r="G274" s="730"/>
      <c r="H274" s="730"/>
      <c r="I274" s="730"/>
      <c r="J274" s="730"/>
      <c r="K274" s="730"/>
      <c r="L274" s="730"/>
      <c r="M274" s="730"/>
      <c r="N274" s="730"/>
      <c r="O274" s="730"/>
      <c r="P274" s="730"/>
      <c r="Q274" s="730"/>
      <c r="R274" s="730"/>
      <c r="S274" s="730"/>
      <c r="T274" s="730"/>
      <c r="U274" s="730"/>
      <c r="V274" s="730"/>
      <c r="W274" s="730"/>
      <c r="X274" s="730"/>
      <c r="Y274" s="730"/>
      <c r="Z274" s="730"/>
      <c r="AA274" s="730"/>
      <c r="AB274" s="730"/>
    </row>
    <row r="275" spans="2:28" ht="12.75" customHeight="1">
      <c r="B275" s="730"/>
      <c r="C275" s="730"/>
      <c r="D275" s="730"/>
      <c r="E275" s="730"/>
      <c r="F275" s="730"/>
      <c r="G275" s="730"/>
      <c r="H275" s="730"/>
      <c r="I275" s="730"/>
      <c r="J275" s="730"/>
      <c r="K275" s="730"/>
      <c r="L275" s="730"/>
      <c r="M275" s="730"/>
      <c r="N275" s="730"/>
      <c r="O275" s="730"/>
      <c r="P275" s="730"/>
      <c r="Q275" s="730"/>
      <c r="R275" s="730"/>
      <c r="S275" s="730"/>
      <c r="T275" s="730"/>
      <c r="U275" s="730"/>
      <c r="V275" s="730"/>
      <c r="W275" s="730"/>
      <c r="X275" s="730"/>
      <c r="Y275" s="730"/>
      <c r="Z275" s="730"/>
      <c r="AA275" s="730"/>
      <c r="AB275" s="730"/>
    </row>
    <row r="276" spans="2:28" ht="12.75" customHeight="1">
      <c r="B276" s="730"/>
      <c r="C276" s="730"/>
      <c r="D276" s="730"/>
      <c r="E276" s="730"/>
      <c r="F276" s="730"/>
      <c r="G276" s="730"/>
      <c r="H276" s="730"/>
      <c r="I276" s="730"/>
      <c r="J276" s="730"/>
      <c r="K276" s="730"/>
      <c r="L276" s="730"/>
      <c r="M276" s="730"/>
      <c r="N276" s="730"/>
      <c r="O276" s="730"/>
      <c r="P276" s="730"/>
      <c r="Q276" s="730"/>
      <c r="R276" s="730"/>
      <c r="S276" s="730"/>
      <c r="T276" s="730"/>
      <c r="U276" s="730"/>
      <c r="V276" s="730"/>
      <c r="W276" s="730"/>
      <c r="X276" s="730"/>
      <c r="Y276" s="730"/>
      <c r="Z276" s="730"/>
      <c r="AA276" s="730"/>
      <c r="AB276" s="730"/>
    </row>
    <row r="277" spans="2:28" ht="12.75" customHeight="1">
      <c r="B277" s="730"/>
      <c r="C277" s="730"/>
      <c r="D277" s="730"/>
      <c r="E277" s="730"/>
      <c r="F277" s="730"/>
      <c r="G277" s="730"/>
      <c r="H277" s="730"/>
      <c r="I277" s="730"/>
      <c r="J277" s="730"/>
      <c r="K277" s="730"/>
      <c r="L277" s="730"/>
      <c r="M277" s="730"/>
      <c r="N277" s="730"/>
      <c r="O277" s="730"/>
      <c r="P277" s="730"/>
      <c r="Q277" s="730"/>
      <c r="R277" s="730"/>
      <c r="S277" s="730"/>
      <c r="T277" s="730"/>
      <c r="U277" s="730"/>
      <c r="V277" s="730"/>
      <c r="W277" s="730"/>
      <c r="X277" s="730"/>
      <c r="Y277" s="730"/>
      <c r="Z277" s="730"/>
      <c r="AA277" s="730"/>
      <c r="AB277" s="730"/>
    </row>
    <row r="278" spans="2:28" ht="12.75" customHeight="1">
      <c r="B278" s="730"/>
      <c r="C278" s="730"/>
      <c r="D278" s="730"/>
      <c r="E278" s="730"/>
      <c r="F278" s="730"/>
      <c r="G278" s="730"/>
      <c r="H278" s="730"/>
      <c r="I278" s="730"/>
      <c r="J278" s="730"/>
      <c r="K278" s="730"/>
      <c r="L278" s="730"/>
      <c r="M278" s="730"/>
      <c r="N278" s="730"/>
      <c r="O278" s="730"/>
      <c r="P278" s="730"/>
      <c r="Q278" s="730"/>
      <c r="R278" s="730"/>
      <c r="S278" s="730"/>
      <c r="T278" s="730"/>
      <c r="U278" s="730"/>
      <c r="V278" s="730"/>
      <c r="W278" s="730"/>
      <c r="X278" s="730"/>
      <c r="Y278" s="730"/>
      <c r="Z278" s="730"/>
      <c r="AA278" s="730"/>
      <c r="AB278" s="730"/>
    </row>
    <row r="279" spans="2:28" ht="12.75" customHeight="1">
      <c r="B279" s="730"/>
      <c r="C279" s="730"/>
      <c r="D279" s="730"/>
      <c r="E279" s="730"/>
      <c r="F279" s="730"/>
      <c r="G279" s="730"/>
      <c r="H279" s="730"/>
      <c r="I279" s="730"/>
      <c r="J279" s="730"/>
      <c r="K279" s="730"/>
      <c r="L279" s="730"/>
      <c r="M279" s="730"/>
      <c r="N279" s="730"/>
      <c r="O279" s="730"/>
      <c r="P279" s="730"/>
      <c r="Q279" s="730"/>
      <c r="R279" s="730"/>
      <c r="S279" s="730"/>
      <c r="T279" s="730"/>
      <c r="U279" s="730"/>
      <c r="V279" s="730"/>
      <c r="W279" s="730"/>
      <c r="X279" s="730"/>
      <c r="Y279" s="730"/>
      <c r="Z279" s="730"/>
      <c r="AA279" s="730"/>
      <c r="AB279" s="730"/>
    </row>
    <row r="280" spans="2:28" ht="12.75" customHeight="1">
      <c r="B280" s="730"/>
      <c r="C280" s="730"/>
      <c r="D280" s="730"/>
      <c r="E280" s="730"/>
      <c r="F280" s="730"/>
      <c r="G280" s="730"/>
      <c r="H280" s="730"/>
      <c r="I280" s="730"/>
      <c r="J280" s="730"/>
      <c r="K280" s="730"/>
      <c r="L280" s="730"/>
      <c r="M280" s="730"/>
      <c r="N280" s="730"/>
      <c r="O280" s="730"/>
      <c r="P280" s="730"/>
      <c r="Q280" s="730"/>
      <c r="R280" s="730"/>
      <c r="S280" s="730"/>
      <c r="T280" s="730"/>
      <c r="U280" s="730"/>
      <c r="V280" s="730"/>
      <c r="W280" s="730"/>
      <c r="X280" s="730"/>
      <c r="Y280" s="730"/>
      <c r="Z280" s="730"/>
      <c r="AA280" s="730"/>
      <c r="AB280" s="730"/>
    </row>
    <row r="281" spans="2:28" ht="12.75" customHeight="1">
      <c r="B281" s="730"/>
      <c r="C281" s="730"/>
      <c r="D281" s="730"/>
      <c r="E281" s="730"/>
      <c r="F281" s="730"/>
      <c r="G281" s="730"/>
      <c r="H281" s="730"/>
      <c r="I281" s="730"/>
      <c r="J281" s="730"/>
      <c r="K281" s="730"/>
      <c r="L281" s="730"/>
      <c r="M281" s="730"/>
      <c r="N281" s="730"/>
      <c r="O281" s="730"/>
      <c r="P281" s="730"/>
      <c r="Q281" s="730"/>
      <c r="R281" s="730"/>
      <c r="S281" s="730"/>
      <c r="T281" s="730"/>
      <c r="U281" s="730"/>
      <c r="V281" s="730"/>
      <c r="W281" s="730"/>
      <c r="X281" s="730"/>
      <c r="Y281" s="730"/>
      <c r="Z281" s="730"/>
      <c r="AA281" s="730"/>
      <c r="AB281" s="730"/>
    </row>
    <row r="282" spans="2:28" ht="12.75" customHeight="1">
      <c r="B282" s="730"/>
      <c r="C282" s="730"/>
      <c r="D282" s="730"/>
      <c r="E282" s="730"/>
      <c r="F282" s="730"/>
      <c r="G282" s="730"/>
      <c r="H282" s="730"/>
      <c r="I282" s="730"/>
      <c r="J282" s="730"/>
      <c r="K282" s="730"/>
      <c r="L282" s="730"/>
      <c r="M282" s="730"/>
      <c r="N282" s="730"/>
      <c r="O282" s="730"/>
      <c r="P282" s="730"/>
      <c r="Q282" s="730"/>
      <c r="R282" s="730"/>
      <c r="S282" s="730"/>
      <c r="T282" s="730"/>
      <c r="U282" s="730"/>
      <c r="V282" s="730"/>
      <c r="W282" s="730"/>
      <c r="X282" s="730"/>
      <c r="Y282" s="730"/>
      <c r="Z282" s="730"/>
      <c r="AA282" s="730"/>
      <c r="AB282" s="730"/>
    </row>
    <row r="283" spans="2:28" ht="12.75" customHeight="1">
      <c r="B283" s="730"/>
      <c r="C283" s="730"/>
      <c r="D283" s="730"/>
      <c r="E283" s="730"/>
      <c r="F283" s="730"/>
      <c r="G283" s="730"/>
      <c r="H283" s="730"/>
      <c r="I283" s="730"/>
      <c r="J283" s="730"/>
      <c r="K283" s="730"/>
      <c r="L283" s="730"/>
      <c r="M283" s="730"/>
      <c r="N283" s="730"/>
      <c r="O283" s="730"/>
      <c r="P283" s="730"/>
      <c r="Q283" s="730"/>
      <c r="R283" s="730"/>
      <c r="S283" s="730"/>
      <c r="T283" s="730"/>
      <c r="U283" s="730"/>
      <c r="V283" s="730"/>
      <c r="W283" s="730"/>
      <c r="X283" s="730"/>
      <c r="Y283" s="730"/>
      <c r="Z283" s="730"/>
      <c r="AA283" s="730"/>
      <c r="AB283" s="730"/>
    </row>
    <row r="284" spans="2:28" ht="12.75" customHeight="1">
      <c r="B284" s="730"/>
      <c r="C284" s="730"/>
      <c r="D284" s="730"/>
      <c r="E284" s="730"/>
      <c r="F284" s="730"/>
      <c r="G284" s="730"/>
      <c r="H284" s="730"/>
      <c r="I284" s="730"/>
      <c r="J284" s="730"/>
      <c r="K284" s="730"/>
      <c r="L284" s="730"/>
      <c r="M284" s="730"/>
      <c r="N284" s="730"/>
      <c r="O284" s="730"/>
      <c r="P284" s="730"/>
      <c r="Q284" s="730"/>
      <c r="R284" s="730"/>
      <c r="S284" s="730"/>
      <c r="T284" s="730"/>
      <c r="U284" s="730"/>
      <c r="V284" s="730"/>
      <c r="W284" s="730"/>
      <c r="X284" s="730"/>
      <c r="Y284" s="730"/>
      <c r="Z284" s="730"/>
      <c r="AA284" s="730"/>
      <c r="AB284" s="730"/>
    </row>
    <row r="285" spans="2:28" ht="12.75" customHeight="1">
      <c r="B285" s="730"/>
      <c r="C285" s="730"/>
      <c r="D285" s="730"/>
      <c r="E285" s="730"/>
      <c r="F285" s="730"/>
      <c r="G285" s="730"/>
      <c r="H285" s="730"/>
      <c r="I285" s="730"/>
      <c r="J285" s="730"/>
      <c r="K285" s="730"/>
      <c r="L285" s="730"/>
      <c r="M285" s="730"/>
      <c r="N285" s="730"/>
      <c r="O285" s="730"/>
      <c r="P285" s="730"/>
      <c r="Q285" s="730"/>
      <c r="R285" s="730"/>
      <c r="S285" s="730"/>
      <c r="T285" s="730"/>
      <c r="U285" s="730"/>
      <c r="V285" s="730"/>
      <c r="W285" s="730"/>
      <c r="X285" s="730"/>
      <c r="Y285" s="730"/>
      <c r="Z285" s="730"/>
      <c r="AA285" s="730"/>
      <c r="AB285" s="730"/>
    </row>
    <row r="286" spans="2:28" ht="12.75" customHeight="1">
      <c r="B286" s="730"/>
      <c r="C286" s="730"/>
      <c r="D286" s="730"/>
      <c r="E286" s="730"/>
      <c r="F286" s="730"/>
      <c r="G286" s="730"/>
      <c r="H286" s="730"/>
      <c r="I286" s="730"/>
      <c r="J286" s="730"/>
      <c r="K286" s="730"/>
      <c r="L286" s="730"/>
      <c r="M286" s="730"/>
      <c r="N286" s="730"/>
      <c r="O286" s="730"/>
      <c r="P286" s="730"/>
      <c r="Q286" s="730"/>
      <c r="R286" s="730"/>
      <c r="S286" s="730"/>
      <c r="T286" s="730"/>
      <c r="U286" s="730"/>
      <c r="V286" s="730"/>
      <c r="W286" s="730"/>
      <c r="X286" s="730"/>
      <c r="Y286" s="730"/>
      <c r="Z286" s="730"/>
      <c r="AA286" s="730"/>
      <c r="AB286" s="730"/>
    </row>
    <row r="287" spans="2:28" ht="12.75" customHeight="1">
      <c r="B287" s="730"/>
      <c r="C287" s="730"/>
      <c r="D287" s="730"/>
      <c r="E287" s="730"/>
      <c r="F287" s="730"/>
      <c r="G287" s="730"/>
      <c r="H287" s="730"/>
      <c r="I287" s="730"/>
      <c r="J287" s="730"/>
      <c r="K287" s="730"/>
      <c r="L287" s="730"/>
      <c r="M287" s="730"/>
      <c r="N287" s="730"/>
      <c r="O287" s="730"/>
      <c r="P287" s="730"/>
      <c r="Q287" s="730"/>
      <c r="R287" s="730"/>
      <c r="S287" s="730"/>
      <c r="T287" s="730"/>
      <c r="U287" s="730"/>
      <c r="V287" s="730"/>
      <c r="W287" s="730"/>
      <c r="X287" s="730"/>
      <c r="Y287" s="730"/>
      <c r="Z287" s="730"/>
      <c r="AA287" s="730"/>
      <c r="AB287" s="730"/>
    </row>
    <row r="288" spans="2:28" ht="12.75" customHeight="1">
      <c r="B288" s="730"/>
      <c r="C288" s="730"/>
      <c r="D288" s="730"/>
      <c r="E288" s="730"/>
      <c r="F288" s="730"/>
      <c r="G288" s="730"/>
      <c r="H288" s="730"/>
      <c r="I288" s="730"/>
      <c r="J288" s="730"/>
      <c r="K288" s="730"/>
      <c r="L288" s="730"/>
      <c r="M288" s="730"/>
      <c r="N288" s="730"/>
      <c r="O288" s="730"/>
      <c r="P288" s="730"/>
      <c r="Q288" s="730"/>
      <c r="R288" s="730"/>
      <c r="S288" s="730"/>
      <c r="T288" s="730"/>
      <c r="U288" s="730"/>
      <c r="V288" s="730"/>
      <c r="W288" s="730"/>
      <c r="X288" s="730"/>
      <c r="Y288" s="730"/>
      <c r="Z288" s="730"/>
      <c r="AA288" s="730"/>
      <c r="AB288" s="730"/>
    </row>
    <row r="289" spans="2:28" ht="12.75" customHeight="1">
      <c r="B289" s="730"/>
      <c r="C289" s="730"/>
      <c r="D289" s="730"/>
      <c r="E289" s="730"/>
      <c r="F289" s="730"/>
      <c r="G289" s="730"/>
      <c r="H289" s="730"/>
      <c r="I289" s="730"/>
      <c r="J289" s="730"/>
      <c r="K289" s="730"/>
      <c r="L289" s="730"/>
      <c r="M289" s="730"/>
      <c r="N289" s="730"/>
      <c r="O289" s="730"/>
      <c r="P289" s="730"/>
      <c r="Q289" s="730"/>
      <c r="R289" s="730"/>
      <c r="S289" s="730"/>
      <c r="T289" s="730"/>
      <c r="U289" s="730"/>
      <c r="V289" s="730"/>
      <c r="W289" s="730"/>
      <c r="X289" s="730"/>
      <c r="Y289" s="730"/>
      <c r="Z289" s="730"/>
      <c r="AA289" s="730"/>
      <c r="AB289" s="730"/>
    </row>
    <row r="290" spans="2:28" ht="12.75" customHeight="1">
      <c r="B290" s="730"/>
      <c r="C290" s="730"/>
      <c r="D290" s="730"/>
      <c r="E290" s="730"/>
      <c r="F290" s="730"/>
      <c r="G290" s="730"/>
      <c r="H290" s="730"/>
      <c r="I290" s="730"/>
      <c r="J290" s="730"/>
      <c r="K290" s="730"/>
      <c r="L290" s="730"/>
      <c r="M290" s="730"/>
      <c r="N290" s="730"/>
      <c r="O290" s="730"/>
      <c r="P290" s="730"/>
      <c r="Q290" s="730"/>
      <c r="R290" s="730"/>
      <c r="S290" s="730"/>
      <c r="T290" s="730"/>
      <c r="U290" s="730"/>
      <c r="V290" s="730"/>
      <c r="W290" s="730"/>
      <c r="X290" s="730"/>
      <c r="Y290" s="730"/>
      <c r="Z290" s="730"/>
      <c r="AA290" s="730"/>
      <c r="AB290" s="730"/>
    </row>
    <row r="291" spans="2:28" ht="12.75" customHeight="1">
      <c r="B291" s="730"/>
      <c r="C291" s="730"/>
      <c r="D291" s="730"/>
      <c r="E291" s="730"/>
      <c r="F291" s="730"/>
      <c r="G291" s="730"/>
      <c r="H291" s="730"/>
      <c r="I291" s="730"/>
      <c r="J291" s="730"/>
      <c r="K291" s="730"/>
      <c r="L291" s="730"/>
      <c r="M291" s="730"/>
      <c r="N291" s="730"/>
      <c r="O291" s="730"/>
      <c r="P291" s="730"/>
      <c r="Q291" s="730"/>
      <c r="R291" s="730"/>
      <c r="S291" s="730"/>
      <c r="T291" s="730"/>
      <c r="U291" s="730"/>
      <c r="V291" s="730"/>
      <c r="W291" s="730"/>
      <c r="X291" s="730"/>
      <c r="Y291" s="730"/>
      <c r="Z291" s="730"/>
      <c r="AA291" s="730"/>
      <c r="AB291" s="730"/>
    </row>
    <row r="292" spans="2:28" ht="12.75" customHeight="1">
      <c r="B292" s="730"/>
      <c r="C292" s="730"/>
      <c r="D292" s="730"/>
      <c r="E292" s="730"/>
      <c r="F292" s="730"/>
      <c r="G292" s="730"/>
      <c r="H292" s="730"/>
      <c r="I292" s="730"/>
      <c r="J292" s="730"/>
      <c r="K292" s="730"/>
      <c r="L292" s="730"/>
      <c r="M292" s="730"/>
      <c r="N292" s="730"/>
      <c r="O292" s="730"/>
      <c r="P292" s="730"/>
      <c r="Q292" s="730"/>
      <c r="R292" s="730"/>
      <c r="S292" s="730"/>
      <c r="T292" s="730"/>
      <c r="U292" s="730"/>
      <c r="V292" s="730"/>
      <c r="W292" s="730"/>
      <c r="X292" s="730"/>
      <c r="Y292" s="730"/>
      <c r="Z292" s="730"/>
      <c r="AA292" s="730"/>
      <c r="AB292" s="730"/>
    </row>
    <row r="293" spans="2:28" ht="12.75" customHeight="1">
      <c r="B293" s="730"/>
      <c r="C293" s="730"/>
      <c r="D293" s="730"/>
      <c r="E293" s="730"/>
      <c r="F293" s="730"/>
      <c r="G293" s="730"/>
      <c r="H293" s="730"/>
      <c r="I293" s="730"/>
      <c r="J293" s="730"/>
      <c r="K293" s="730"/>
      <c r="L293" s="730"/>
      <c r="M293" s="730"/>
      <c r="N293" s="730"/>
      <c r="O293" s="730"/>
      <c r="P293" s="730"/>
      <c r="Q293" s="730"/>
      <c r="R293" s="730"/>
      <c r="S293" s="730"/>
      <c r="T293" s="730"/>
      <c r="U293" s="730"/>
      <c r="V293" s="730"/>
      <c r="W293" s="730"/>
      <c r="X293" s="730"/>
      <c r="Y293" s="730"/>
      <c r="Z293" s="730"/>
      <c r="AA293" s="730"/>
      <c r="AB293" s="730"/>
    </row>
    <row r="294" spans="2:28" ht="12.75" customHeight="1">
      <c r="B294" s="730"/>
      <c r="C294" s="730"/>
      <c r="D294" s="730"/>
      <c r="E294" s="730"/>
      <c r="F294" s="730"/>
      <c r="G294" s="730"/>
      <c r="H294" s="730"/>
      <c r="I294" s="730"/>
      <c r="J294" s="730"/>
      <c r="K294" s="730"/>
      <c r="L294" s="730"/>
      <c r="M294" s="730"/>
      <c r="N294" s="730"/>
      <c r="O294" s="730"/>
      <c r="P294" s="730"/>
      <c r="Q294" s="730"/>
      <c r="R294" s="730"/>
      <c r="S294" s="730"/>
      <c r="T294" s="730"/>
      <c r="U294" s="730"/>
      <c r="V294" s="730"/>
      <c r="W294" s="730"/>
      <c r="X294" s="730"/>
      <c r="Y294" s="730"/>
      <c r="Z294" s="730"/>
      <c r="AA294" s="730"/>
      <c r="AB294" s="730"/>
    </row>
    <row r="295" spans="2:28" ht="12.75" customHeight="1">
      <c r="B295" s="730"/>
      <c r="C295" s="730"/>
      <c r="D295" s="730"/>
      <c r="E295" s="730"/>
      <c r="F295" s="730"/>
      <c r="G295" s="730"/>
      <c r="H295" s="730"/>
      <c r="I295" s="730"/>
      <c r="J295" s="730"/>
      <c r="K295" s="730"/>
      <c r="L295" s="730"/>
      <c r="M295" s="730"/>
      <c r="N295" s="730"/>
      <c r="O295" s="730"/>
      <c r="P295" s="730"/>
      <c r="Q295" s="730"/>
      <c r="R295" s="730"/>
      <c r="S295" s="730"/>
      <c r="T295" s="730"/>
      <c r="U295" s="730"/>
      <c r="V295" s="730"/>
      <c r="W295" s="730"/>
      <c r="X295" s="730"/>
      <c r="Y295" s="730"/>
      <c r="Z295" s="730"/>
      <c r="AA295" s="730"/>
      <c r="AB295" s="730"/>
    </row>
    <row r="296" spans="2:28" ht="12.75" customHeight="1">
      <c r="B296" s="730"/>
      <c r="C296" s="730"/>
      <c r="D296" s="730"/>
      <c r="E296" s="730"/>
      <c r="F296" s="730"/>
      <c r="G296" s="730"/>
      <c r="H296" s="730"/>
      <c r="I296" s="730"/>
      <c r="J296" s="730"/>
      <c r="K296" s="730"/>
      <c r="L296" s="730"/>
      <c r="M296" s="730"/>
      <c r="N296" s="730"/>
      <c r="O296" s="730"/>
      <c r="P296" s="730"/>
      <c r="Q296" s="730"/>
      <c r="R296" s="730"/>
      <c r="S296" s="730"/>
      <c r="T296" s="730"/>
      <c r="U296" s="730"/>
      <c r="V296" s="730"/>
      <c r="W296" s="730"/>
      <c r="X296" s="730"/>
      <c r="Y296" s="730"/>
      <c r="Z296" s="730"/>
      <c r="AA296" s="730"/>
      <c r="AB296" s="730"/>
    </row>
    <row r="297" spans="2:28" ht="12.75" customHeight="1">
      <c r="B297" s="730"/>
      <c r="C297" s="730"/>
      <c r="D297" s="730"/>
      <c r="E297" s="730"/>
      <c r="F297" s="730"/>
      <c r="G297" s="730"/>
      <c r="H297" s="730"/>
      <c r="I297" s="730"/>
      <c r="J297" s="730"/>
      <c r="K297" s="730"/>
      <c r="L297" s="730"/>
      <c r="M297" s="730"/>
      <c r="N297" s="730"/>
      <c r="O297" s="730"/>
      <c r="P297" s="730"/>
      <c r="Q297" s="730"/>
      <c r="R297" s="730"/>
      <c r="S297" s="730"/>
      <c r="T297" s="730"/>
      <c r="U297" s="730"/>
      <c r="V297" s="730"/>
      <c r="W297" s="730"/>
      <c r="X297" s="730"/>
      <c r="Y297" s="730"/>
      <c r="Z297" s="730"/>
      <c r="AA297" s="730"/>
      <c r="AB297" s="730"/>
    </row>
    <row r="298" spans="2:28" ht="12.75" customHeight="1">
      <c r="B298" s="730"/>
      <c r="C298" s="730"/>
      <c r="D298" s="730"/>
      <c r="E298" s="730"/>
      <c r="F298" s="730"/>
      <c r="G298" s="730"/>
      <c r="H298" s="730"/>
      <c r="I298" s="730"/>
      <c r="J298" s="730"/>
      <c r="K298" s="730"/>
      <c r="L298" s="730"/>
      <c r="M298" s="730"/>
      <c r="N298" s="730"/>
      <c r="O298" s="730"/>
      <c r="P298" s="730"/>
      <c r="Q298" s="730"/>
      <c r="R298" s="730"/>
      <c r="S298" s="730"/>
      <c r="T298" s="730"/>
      <c r="U298" s="730"/>
      <c r="V298" s="730"/>
      <c r="W298" s="730"/>
      <c r="X298" s="730"/>
      <c r="Y298" s="730"/>
      <c r="Z298" s="730"/>
      <c r="AA298" s="730"/>
      <c r="AB298" s="730"/>
    </row>
    <row r="299" spans="2:28" ht="12.75" customHeight="1">
      <c r="B299" s="730"/>
      <c r="C299" s="730"/>
      <c r="D299" s="730"/>
      <c r="E299" s="730"/>
      <c r="F299" s="730"/>
      <c r="G299" s="730"/>
      <c r="H299" s="730"/>
      <c r="I299" s="730"/>
      <c r="J299" s="730"/>
      <c r="K299" s="730"/>
      <c r="L299" s="730"/>
      <c r="M299" s="730"/>
      <c r="N299" s="730"/>
      <c r="O299" s="730"/>
      <c r="P299" s="730"/>
      <c r="Q299" s="730"/>
      <c r="R299" s="730"/>
      <c r="S299" s="730"/>
      <c r="T299" s="730"/>
      <c r="U299" s="730"/>
      <c r="V299" s="730"/>
      <c r="W299" s="730"/>
      <c r="X299" s="730"/>
      <c r="Y299" s="730"/>
      <c r="Z299" s="730"/>
      <c r="AA299" s="730"/>
      <c r="AB299" s="730"/>
    </row>
    <row r="300" spans="2:28" ht="12.75" customHeight="1">
      <c r="B300" s="730"/>
      <c r="C300" s="730"/>
      <c r="D300" s="730"/>
      <c r="E300" s="730"/>
      <c r="F300" s="730"/>
      <c r="G300" s="730"/>
      <c r="H300" s="730"/>
      <c r="I300" s="730"/>
      <c r="J300" s="730"/>
      <c r="K300" s="730"/>
      <c r="L300" s="730"/>
      <c r="M300" s="730"/>
      <c r="N300" s="730"/>
      <c r="O300" s="730"/>
      <c r="P300" s="730"/>
      <c r="Q300" s="730"/>
      <c r="R300" s="730"/>
      <c r="S300" s="730"/>
      <c r="T300" s="730"/>
      <c r="U300" s="730"/>
      <c r="V300" s="730"/>
      <c r="W300" s="730"/>
      <c r="X300" s="730"/>
      <c r="Y300" s="730"/>
      <c r="Z300" s="730"/>
      <c r="AA300" s="730"/>
      <c r="AB300" s="730"/>
    </row>
    <row r="301" spans="2:28" ht="12.75" customHeight="1">
      <c r="B301" s="730"/>
      <c r="C301" s="730"/>
      <c r="D301" s="730"/>
      <c r="E301" s="730"/>
      <c r="F301" s="730"/>
      <c r="G301" s="730"/>
      <c r="H301" s="730"/>
      <c r="I301" s="730"/>
      <c r="J301" s="730"/>
      <c r="K301" s="730"/>
      <c r="L301" s="730"/>
      <c r="M301" s="730"/>
      <c r="N301" s="730"/>
      <c r="O301" s="730"/>
      <c r="P301" s="730"/>
      <c r="Q301" s="730"/>
      <c r="R301" s="730"/>
      <c r="S301" s="730"/>
      <c r="T301" s="730"/>
      <c r="U301" s="730"/>
      <c r="V301" s="730"/>
      <c r="W301" s="730"/>
      <c r="X301" s="730"/>
      <c r="Y301" s="730"/>
      <c r="Z301" s="730"/>
      <c r="AA301" s="730"/>
      <c r="AB301" s="730"/>
    </row>
    <row r="302" spans="2:28" ht="12.75" customHeight="1">
      <c r="B302" s="730"/>
      <c r="C302" s="730"/>
      <c r="D302" s="730"/>
      <c r="E302" s="730"/>
      <c r="F302" s="730"/>
      <c r="G302" s="730"/>
      <c r="H302" s="730"/>
      <c r="I302" s="730"/>
      <c r="J302" s="730"/>
      <c r="K302" s="730"/>
      <c r="L302" s="730"/>
      <c r="M302" s="730"/>
      <c r="N302" s="730"/>
      <c r="O302" s="730"/>
      <c r="P302" s="730"/>
      <c r="Q302" s="730"/>
      <c r="R302" s="730"/>
      <c r="S302" s="730"/>
      <c r="T302" s="730"/>
      <c r="U302" s="730"/>
      <c r="V302" s="730"/>
      <c r="W302" s="730"/>
      <c r="X302" s="730"/>
      <c r="Y302" s="730"/>
      <c r="Z302" s="730"/>
      <c r="AA302" s="730"/>
      <c r="AB302" s="730"/>
    </row>
    <row r="303" spans="2:28" ht="12.75" customHeight="1">
      <c r="B303" s="730"/>
      <c r="C303" s="730"/>
      <c r="D303" s="730"/>
      <c r="E303" s="730"/>
      <c r="F303" s="730"/>
      <c r="G303" s="730"/>
      <c r="H303" s="730"/>
      <c r="I303" s="730"/>
      <c r="J303" s="730"/>
      <c r="K303" s="730"/>
      <c r="L303" s="730"/>
      <c r="M303" s="730"/>
      <c r="N303" s="730"/>
      <c r="O303" s="730"/>
      <c r="P303" s="730"/>
      <c r="Q303" s="730"/>
      <c r="R303" s="730"/>
      <c r="S303" s="730"/>
      <c r="T303" s="730"/>
      <c r="U303" s="730"/>
      <c r="V303" s="730"/>
      <c r="W303" s="730"/>
      <c r="X303" s="730"/>
      <c r="Y303" s="730"/>
      <c r="Z303" s="730"/>
      <c r="AA303" s="730"/>
      <c r="AB303" s="730"/>
    </row>
    <row r="304" spans="2:28" ht="12.75" customHeight="1">
      <c r="B304" s="730"/>
      <c r="C304" s="730"/>
      <c r="D304" s="730"/>
      <c r="E304" s="730"/>
      <c r="F304" s="730"/>
      <c r="G304" s="730"/>
      <c r="H304" s="730"/>
      <c r="I304" s="730"/>
      <c r="J304" s="730"/>
      <c r="K304" s="730"/>
      <c r="L304" s="730"/>
      <c r="M304" s="730"/>
      <c r="N304" s="730"/>
      <c r="O304" s="730"/>
      <c r="P304" s="730"/>
      <c r="Q304" s="730"/>
      <c r="R304" s="730"/>
      <c r="S304" s="730"/>
      <c r="T304" s="730"/>
      <c r="U304" s="730"/>
      <c r="V304" s="730"/>
      <c r="W304" s="730"/>
      <c r="X304" s="730"/>
      <c r="Y304" s="730"/>
      <c r="Z304" s="730"/>
      <c r="AA304" s="730"/>
      <c r="AB304" s="730"/>
    </row>
    <row r="305" spans="2:28" ht="12.75" customHeight="1">
      <c r="B305" s="730"/>
      <c r="C305" s="730"/>
      <c r="D305" s="730"/>
      <c r="E305" s="730"/>
      <c r="F305" s="730"/>
      <c r="G305" s="730"/>
      <c r="H305" s="730"/>
      <c r="I305" s="730"/>
      <c r="J305" s="730"/>
      <c r="K305" s="730"/>
      <c r="L305" s="730"/>
      <c r="M305" s="730"/>
      <c r="N305" s="730"/>
      <c r="O305" s="730"/>
      <c r="P305" s="730"/>
      <c r="Q305" s="730"/>
      <c r="R305" s="730"/>
      <c r="S305" s="730"/>
      <c r="T305" s="730"/>
      <c r="U305" s="730"/>
      <c r="V305" s="730"/>
      <c r="W305" s="730"/>
      <c r="X305" s="730"/>
      <c r="Y305" s="730"/>
      <c r="Z305" s="730"/>
      <c r="AA305" s="730"/>
      <c r="AB305" s="730"/>
    </row>
    <row r="306" spans="2:28" ht="12.75" customHeight="1">
      <c r="B306" s="730"/>
      <c r="C306" s="730"/>
      <c r="D306" s="730"/>
      <c r="E306" s="730"/>
      <c r="F306" s="730"/>
      <c r="G306" s="730"/>
      <c r="H306" s="730"/>
      <c r="I306" s="730"/>
      <c r="J306" s="730"/>
      <c r="K306" s="730"/>
      <c r="L306" s="730"/>
      <c r="M306" s="730"/>
      <c r="N306" s="730"/>
      <c r="O306" s="730"/>
      <c r="P306" s="730"/>
      <c r="Q306" s="730"/>
      <c r="R306" s="730"/>
      <c r="S306" s="730"/>
      <c r="T306" s="730"/>
      <c r="U306" s="730"/>
      <c r="V306" s="730"/>
      <c r="W306" s="730"/>
      <c r="X306" s="730"/>
      <c r="Y306" s="730"/>
      <c r="Z306" s="730"/>
      <c r="AA306" s="730"/>
      <c r="AB306" s="730"/>
    </row>
    <row r="307" spans="2:28" ht="12.75" customHeight="1">
      <c r="B307" s="730"/>
      <c r="C307" s="730"/>
      <c r="D307" s="730"/>
      <c r="E307" s="730"/>
      <c r="F307" s="730"/>
      <c r="G307" s="730"/>
      <c r="H307" s="730"/>
      <c r="I307" s="730"/>
      <c r="J307" s="730"/>
      <c r="K307" s="730"/>
      <c r="L307" s="730"/>
      <c r="M307" s="730"/>
      <c r="N307" s="730"/>
      <c r="O307" s="730"/>
      <c r="P307" s="730"/>
      <c r="Q307" s="730"/>
      <c r="R307" s="730"/>
      <c r="S307" s="730"/>
      <c r="T307" s="730"/>
      <c r="U307" s="730"/>
      <c r="V307" s="730"/>
      <c r="W307" s="730"/>
      <c r="X307" s="730"/>
      <c r="Y307" s="730"/>
      <c r="Z307" s="730"/>
      <c r="AA307" s="730"/>
      <c r="AB307" s="730"/>
    </row>
    <row r="308" spans="2:28" ht="12.75" customHeight="1">
      <c r="B308" s="730"/>
      <c r="C308" s="730"/>
      <c r="D308" s="730"/>
      <c r="E308" s="730"/>
      <c r="F308" s="730"/>
      <c r="G308" s="730"/>
      <c r="H308" s="730"/>
      <c r="I308" s="730"/>
      <c r="J308" s="730"/>
      <c r="K308" s="730"/>
      <c r="L308" s="730"/>
      <c r="M308" s="730"/>
      <c r="N308" s="730"/>
      <c r="O308" s="730"/>
      <c r="P308" s="730"/>
      <c r="Q308" s="730"/>
      <c r="R308" s="730"/>
      <c r="S308" s="730"/>
      <c r="T308" s="730"/>
      <c r="U308" s="730"/>
      <c r="V308" s="730"/>
      <c r="W308" s="730"/>
      <c r="X308" s="730"/>
      <c r="Y308" s="730"/>
      <c r="Z308" s="730"/>
      <c r="AA308" s="730"/>
      <c r="AB308" s="730"/>
    </row>
    <row r="309" spans="2:28" ht="12.75" customHeight="1">
      <c r="B309" s="730"/>
      <c r="C309" s="730"/>
      <c r="D309" s="730"/>
      <c r="E309" s="730"/>
      <c r="F309" s="730"/>
      <c r="G309" s="730"/>
      <c r="H309" s="730"/>
      <c r="I309" s="730"/>
      <c r="J309" s="730"/>
      <c r="K309" s="730"/>
      <c r="L309" s="730"/>
      <c r="M309" s="730"/>
      <c r="N309" s="730"/>
      <c r="O309" s="730"/>
      <c r="P309" s="730"/>
      <c r="Q309" s="730"/>
      <c r="R309" s="730"/>
      <c r="S309" s="730"/>
      <c r="T309" s="730"/>
      <c r="U309" s="730"/>
      <c r="V309" s="730"/>
      <c r="W309" s="730"/>
      <c r="X309" s="730"/>
      <c r="Y309" s="730"/>
      <c r="Z309" s="730"/>
      <c r="AA309" s="730"/>
      <c r="AB309" s="730"/>
    </row>
    <row r="310" spans="2:28" ht="12.75" customHeight="1">
      <c r="B310" s="730"/>
      <c r="C310" s="730"/>
      <c r="D310" s="730"/>
      <c r="E310" s="730"/>
      <c r="F310" s="730"/>
      <c r="G310" s="730"/>
      <c r="H310" s="730"/>
      <c r="I310" s="730"/>
      <c r="J310" s="730"/>
      <c r="K310" s="730"/>
      <c r="L310" s="730"/>
      <c r="M310" s="730"/>
      <c r="N310" s="730"/>
      <c r="O310" s="730"/>
      <c r="P310" s="730"/>
      <c r="Q310" s="730"/>
      <c r="R310" s="730"/>
      <c r="S310" s="730"/>
      <c r="T310" s="730"/>
      <c r="U310" s="730"/>
      <c r="V310" s="730"/>
      <c r="W310" s="730"/>
      <c r="X310" s="730"/>
      <c r="Y310" s="730"/>
      <c r="Z310" s="730"/>
      <c r="AA310" s="730"/>
      <c r="AB310" s="730"/>
    </row>
    <row r="311" spans="2:28" ht="12.75" customHeight="1">
      <c r="B311" s="730"/>
      <c r="C311" s="730"/>
      <c r="D311" s="730"/>
      <c r="E311" s="730"/>
      <c r="F311" s="730"/>
      <c r="G311" s="730"/>
      <c r="H311" s="730"/>
      <c r="I311" s="730"/>
      <c r="J311" s="730"/>
      <c r="K311" s="730"/>
      <c r="L311" s="730"/>
      <c r="M311" s="730"/>
      <c r="N311" s="730"/>
      <c r="O311" s="730"/>
      <c r="P311" s="730"/>
      <c r="Q311" s="730"/>
      <c r="R311" s="730"/>
      <c r="S311" s="730"/>
      <c r="T311" s="730"/>
      <c r="U311" s="730"/>
      <c r="V311" s="730"/>
      <c r="W311" s="730"/>
      <c r="X311" s="730"/>
      <c r="Y311" s="730"/>
      <c r="Z311" s="730"/>
      <c r="AA311" s="730"/>
      <c r="AB311" s="730"/>
    </row>
    <row r="312" spans="2:28" ht="12.75" customHeight="1">
      <c r="B312" s="730"/>
      <c r="C312" s="730"/>
      <c r="D312" s="730"/>
      <c r="E312" s="730"/>
      <c r="F312" s="730"/>
      <c r="G312" s="730"/>
      <c r="H312" s="730"/>
      <c r="I312" s="730"/>
      <c r="J312" s="730"/>
      <c r="K312" s="730"/>
      <c r="L312" s="730"/>
      <c r="M312" s="730"/>
      <c r="N312" s="730"/>
      <c r="O312" s="730"/>
      <c r="P312" s="730"/>
      <c r="Q312" s="730"/>
      <c r="R312" s="730"/>
      <c r="S312" s="730"/>
      <c r="T312" s="730"/>
      <c r="U312" s="730"/>
      <c r="V312" s="730"/>
      <c r="W312" s="730"/>
      <c r="X312" s="730"/>
      <c r="Y312" s="730"/>
      <c r="Z312" s="730"/>
      <c r="AA312" s="730"/>
      <c r="AB312" s="730"/>
    </row>
    <row r="313" spans="2:28" ht="12.75" customHeight="1">
      <c r="B313" s="730"/>
      <c r="C313" s="730"/>
      <c r="D313" s="730"/>
      <c r="E313" s="730"/>
      <c r="F313" s="730"/>
      <c r="G313" s="730"/>
      <c r="H313" s="730"/>
      <c r="I313" s="730"/>
      <c r="J313" s="730"/>
      <c r="K313" s="730"/>
      <c r="L313" s="730"/>
      <c r="M313" s="730"/>
      <c r="N313" s="730"/>
      <c r="O313" s="730"/>
      <c r="P313" s="730"/>
      <c r="Q313" s="730"/>
      <c r="R313" s="730"/>
      <c r="S313" s="730"/>
      <c r="T313" s="730"/>
      <c r="U313" s="730"/>
      <c r="V313" s="730"/>
      <c r="W313" s="730"/>
      <c r="X313" s="730"/>
      <c r="Y313" s="730"/>
      <c r="Z313" s="730"/>
      <c r="AA313" s="730"/>
      <c r="AB313" s="730"/>
    </row>
    <row r="314" spans="2:28" ht="12.75" customHeight="1">
      <c r="B314" s="730"/>
      <c r="C314" s="730"/>
      <c r="D314" s="730"/>
      <c r="E314" s="730"/>
      <c r="F314" s="730"/>
      <c r="G314" s="730"/>
      <c r="H314" s="730"/>
      <c r="I314" s="730"/>
      <c r="J314" s="730"/>
      <c r="K314" s="730"/>
      <c r="L314" s="730"/>
      <c r="M314" s="730"/>
      <c r="N314" s="730"/>
      <c r="O314" s="730"/>
      <c r="P314" s="730"/>
      <c r="Q314" s="730"/>
      <c r="R314" s="730"/>
      <c r="S314" s="730"/>
      <c r="T314" s="730"/>
      <c r="U314" s="730"/>
      <c r="V314" s="730"/>
      <c r="W314" s="730"/>
      <c r="X314" s="730"/>
      <c r="Y314" s="730"/>
      <c r="Z314" s="730"/>
      <c r="AA314" s="730"/>
      <c r="AB314" s="730"/>
    </row>
    <row r="315" spans="2:28" ht="12.75" customHeight="1">
      <c r="B315" s="730"/>
      <c r="C315" s="730"/>
      <c r="D315" s="730"/>
      <c r="E315" s="730"/>
      <c r="F315" s="730"/>
      <c r="G315" s="730"/>
      <c r="H315" s="730"/>
      <c r="I315" s="730"/>
      <c r="J315" s="730"/>
      <c r="K315" s="730"/>
      <c r="L315" s="730"/>
      <c r="M315" s="730"/>
      <c r="N315" s="730"/>
      <c r="O315" s="730"/>
      <c r="P315" s="730"/>
      <c r="Q315" s="730"/>
      <c r="R315" s="730"/>
      <c r="S315" s="730"/>
      <c r="T315" s="730"/>
      <c r="U315" s="730"/>
      <c r="V315" s="730"/>
      <c r="W315" s="730"/>
      <c r="X315" s="730"/>
      <c r="Y315" s="730"/>
      <c r="Z315" s="730"/>
      <c r="AA315" s="730"/>
      <c r="AB315" s="730"/>
    </row>
    <row r="316" spans="2:28" ht="12.75" customHeight="1">
      <c r="B316" s="730"/>
      <c r="C316" s="730"/>
      <c r="D316" s="730"/>
      <c r="E316" s="730"/>
      <c r="F316" s="730"/>
      <c r="G316" s="730"/>
      <c r="H316" s="730"/>
      <c r="I316" s="730"/>
      <c r="J316" s="730"/>
      <c r="K316" s="730"/>
      <c r="L316" s="730"/>
      <c r="M316" s="730"/>
      <c r="N316" s="730"/>
      <c r="O316" s="730"/>
      <c r="P316" s="730"/>
      <c r="Q316" s="730"/>
      <c r="R316" s="730"/>
      <c r="S316" s="730"/>
      <c r="T316" s="730"/>
      <c r="U316" s="730"/>
      <c r="V316" s="730"/>
      <c r="W316" s="730"/>
      <c r="X316" s="730"/>
      <c r="Y316" s="730"/>
      <c r="Z316" s="730"/>
      <c r="AA316" s="730"/>
      <c r="AB316" s="730"/>
    </row>
    <row r="317" spans="2:28" ht="12.75" customHeight="1">
      <c r="B317" s="730"/>
      <c r="C317" s="730"/>
      <c r="D317" s="730"/>
      <c r="E317" s="730"/>
      <c r="F317" s="730"/>
      <c r="G317" s="730"/>
      <c r="H317" s="730"/>
      <c r="I317" s="730"/>
      <c r="J317" s="730"/>
      <c r="K317" s="730"/>
      <c r="L317" s="730"/>
      <c r="M317" s="730"/>
      <c r="N317" s="730"/>
      <c r="O317" s="730"/>
      <c r="P317" s="730"/>
      <c r="Q317" s="730"/>
      <c r="R317" s="730"/>
      <c r="S317" s="730"/>
      <c r="T317" s="730"/>
      <c r="U317" s="730"/>
      <c r="V317" s="730"/>
      <c r="W317" s="730"/>
      <c r="X317" s="730"/>
      <c r="Y317" s="730"/>
      <c r="Z317" s="730"/>
      <c r="AA317" s="730"/>
      <c r="AB317" s="730"/>
    </row>
    <row r="318" spans="2:28" ht="12.75" customHeight="1">
      <c r="B318" s="730"/>
      <c r="C318" s="730"/>
      <c r="D318" s="730"/>
      <c r="E318" s="730"/>
      <c r="F318" s="730"/>
      <c r="G318" s="730"/>
      <c r="H318" s="730"/>
      <c r="I318" s="730"/>
      <c r="J318" s="730"/>
      <c r="K318" s="730"/>
      <c r="L318" s="730"/>
      <c r="M318" s="730"/>
      <c r="N318" s="730"/>
      <c r="O318" s="730"/>
      <c r="P318" s="730"/>
      <c r="Q318" s="730"/>
      <c r="R318" s="730"/>
      <c r="S318" s="730"/>
      <c r="T318" s="730"/>
      <c r="U318" s="730"/>
      <c r="V318" s="730"/>
      <c r="W318" s="730"/>
      <c r="X318" s="730"/>
      <c r="Y318" s="730"/>
      <c r="Z318" s="730"/>
      <c r="AA318" s="730"/>
      <c r="AB318" s="730"/>
    </row>
    <row r="319" spans="2:28" ht="12.75" customHeight="1">
      <c r="B319" s="730"/>
      <c r="C319" s="730"/>
      <c r="D319" s="730"/>
      <c r="E319" s="730"/>
      <c r="F319" s="730"/>
      <c r="G319" s="730"/>
      <c r="H319" s="730"/>
      <c r="I319" s="730"/>
      <c r="J319" s="730"/>
      <c r="K319" s="730"/>
      <c r="L319" s="730"/>
      <c r="M319" s="730"/>
      <c r="N319" s="730"/>
      <c r="O319" s="730"/>
      <c r="P319" s="730"/>
      <c r="Q319" s="730"/>
      <c r="R319" s="730"/>
      <c r="S319" s="730"/>
      <c r="T319" s="730"/>
      <c r="U319" s="730"/>
      <c r="V319" s="730"/>
      <c r="W319" s="730"/>
      <c r="X319" s="730"/>
      <c r="Y319" s="730"/>
      <c r="Z319" s="730"/>
      <c r="AA319" s="730"/>
      <c r="AB319" s="730"/>
    </row>
    <row r="320" spans="2:28" ht="12.75" customHeight="1">
      <c r="B320" s="730"/>
      <c r="C320" s="730"/>
      <c r="D320" s="730"/>
      <c r="E320" s="730"/>
      <c r="F320" s="730"/>
      <c r="G320" s="730"/>
      <c r="H320" s="730"/>
      <c r="I320" s="730"/>
      <c r="J320" s="730"/>
      <c r="K320" s="730"/>
      <c r="L320" s="730"/>
      <c r="M320" s="730"/>
      <c r="N320" s="730"/>
      <c r="O320" s="730"/>
      <c r="P320" s="730"/>
      <c r="Q320" s="730"/>
      <c r="R320" s="730"/>
      <c r="S320" s="730"/>
      <c r="T320" s="730"/>
      <c r="U320" s="730"/>
      <c r="V320" s="730"/>
      <c r="W320" s="730"/>
      <c r="X320" s="730"/>
      <c r="Y320" s="730"/>
      <c r="Z320" s="730"/>
      <c r="AA320" s="730"/>
      <c r="AB320" s="730"/>
    </row>
    <row r="321" spans="2:28" ht="12.75" customHeight="1">
      <c r="B321" s="730"/>
      <c r="C321" s="730"/>
      <c r="D321" s="730"/>
      <c r="E321" s="730"/>
      <c r="F321" s="730"/>
      <c r="G321" s="730"/>
      <c r="H321" s="730"/>
      <c r="I321" s="730"/>
      <c r="J321" s="730"/>
      <c r="K321" s="730"/>
      <c r="L321" s="730"/>
      <c r="M321" s="730"/>
      <c r="N321" s="730"/>
      <c r="O321" s="730"/>
      <c r="P321" s="730"/>
      <c r="Q321" s="730"/>
      <c r="R321" s="730"/>
      <c r="S321" s="730"/>
      <c r="T321" s="730"/>
      <c r="U321" s="730"/>
      <c r="V321" s="730"/>
      <c r="W321" s="730"/>
      <c r="X321" s="730"/>
      <c r="Y321" s="730"/>
      <c r="Z321" s="730"/>
      <c r="AA321" s="730"/>
      <c r="AB321" s="730"/>
    </row>
    <row r="322" spans="2:28" ht="12.75" customHeight="1">
      <c r="B322" s="730"/>
      <c r="C322" s="730"/>
      <c r="D322" s="730"/>
      <c r="E322" s="730"/>
      <c r="F322" s="730"/>
      <c r="G322" s="730"/>
      <c r="H322" s="730"/>
      <c r="I322" s="730"/>
      <c r="J322" s="730"/>
      <c r="K322" s="730"/>
      <c r="L322" s="730"/>
      <c r="M322" s="730"/>
      <c r="N322" s="730"/>
      <c r="O322" s="730"/>
      <c r="P322" s="730"/>
      <c r="Q322" s="730"/>
      <c r="R322" s="730"/>
      <c r="S322" s="730"/>
      <c r="T322" s="730"/>
      <c r="U322" s="730"/>
      <c r="V322" s="730"/>
      <c r="W322" s="730"/>
      <c r="X322" s="730"/>
      <c r="Y322" s="730"/>
      <c r="Z322" s="730"/>
      <c r="AA322" s="730"/>
      <c r="AB322" s="730"/>
    </row>
    <row r="323" spans="2:28" ht="12.75" customHeight="1">
      <c r="B323" s="730"/>
      <c r="C323" s="730"/>
      <c r="D323" s="730"/>
      <c r="E323" s="730"/>
      <c r="F323" s="730"/>
      <c r="G323" s="730"/>
      <c r="H323" s="730"/>
      <c r="I323" s="730"/>
      <c r="J323" s="730"/>
      <c r="K323" s="730"/>
      <c r="L323" s="730"/>
      <c r="M323" s="730"/>
      <c r="N323" s="730"/>
      <c r="O323" s="730"/>
      <c r="P323" s="730"/>
      <c r="Q323" s="730"/>
      <c r="R323" s="730"/>
      <c r="S323" s="730"/>
      <c r="T323" s="730"/>
      <c r="U323" s="730"/>
      <c r="V323" s="730"/>
      <c r="W323" s="730"/>
      <c r="X323" s="730"/>
      <c r="Y323" s="730"/>
      <c r="Z323" s="730"/>
      <c r="AA323" s="730"/>
      <c r="AB323" s="730"/>
    </row>
    <row r="324" spans="2:28" ht="12.75" customHeight="1">
      <c r="B324" s="730"/>
      <c r="C324" s="730"/>
      <c r="D324" s="730"/>
      <c r="E324" s="730"/>
      <c r="F324" s="730"/>
      <c r="G324" s="730"/>
      <c r="H324" s="730"/>
      <c r="I324" s="730"/>
      <c r="J324" s="730"/>
      <c r="K324" s="730"/>
      <c r="L324" s="730"/>
      <c r="M324" s="730"/>
      <c r="N324" s="730"/>
      <c r="O324" s="730"/>
      <c r="P324" s="730"/>
      <c r="Q324" s="730"/>
      <c r="R324" s="730"/>
      <c r="S324" s="730"/>
      <c r="T324" s="730"/>
      <c r="U324" s="730"/>
      <c r="V324" s="730"/>
      <c r="W324" s="730"/>
      <c r="X324" s="730"/>
      <c r="Y324" s="730"/>
      <c r="Z324" s="730"/>
      <c r="AA324" s="730"/>
      <c r="AB324" s="730"/>
    </row>
    <row r="325" spans="2:28" ht="12.75" customHeight="1">
      <c r="B325" s="730"/>
      <c r="C325" s="730"/>
      <c r="D325" s="730"/>
      <c r="E325" s="730"/>
      <c r="F325" s="730"/>
      <c r="G325" s="730"/>
      <c r="H325" s="730"/>
      <c r="I325" s="730"/>
      <c r="J325" s="730"/>
      <c r="K325" s="730"/>
      <c r="L325" s="730"/>
      <c r="M325" s="730"/>
      <c r="N325" s="730"/>
      <c r="O325" s="730"/>
      <c r="P325" s="730"/>
      <c r="Q325" s="730"/>
      <c r="R325" s="730"/>
      <c r="S325" s="730"/>
      <c r="T325" s="730"/>
      <c r="U325" s="730"/>
      <c r="V325" s="730"/>
      <c r="W325" s="730"/>
      <c r="X325" s="730"/>
      <c r="Y325" s="730"/>
      <c r="Z325" s="730"/>
      <c r="AA325" s="730"/>
      <c r="AB325" s="730"/>
    </row>
    <row r="326" spans="2:28" ht="12.75" customHeight="1">
      <c r="B326" s="730"/>
      <c r="C326" s="730"/>
      <c r="D326" s="730"/>
      <c r="E326" s="730"/>
      <c r="F326" s="730"/>
      <c r="G326" s="730"/>
      <c r="H326" s="730"/>
      <c r="I326" s="730"/>
      <c r="J326" s="730"/>
      <c r="K326" s="730"/>
      <c r="L326" s="730"/>
      <c r="M326" s="730"/>
      <c r="N326" s="730"/>
      <c r="O326" s="730"/>
      <c r="P326" s="730"/>
      <c r="Q326" s="730"/>
      <c r="R326" s="730"/>
      <c r="S326" s="730"/>
      <c r="T326" s="730"/>
      <c r="U326" s="730"/>
      <c r="V326" s="730"/>
      <c r="W326" s="730"/>
      <c r="X326" s="730"/>
      <c r="Y326" s="730"/>
      <c r="Z326" s="730"/>
      <c r="AA326" s="730"/>
      <c r="AB326" s="730"/>
    </row>
    <row r="327" spans="2:28" ht="12.75" customHeight="1">
      <c r="B327" s="730"/>
      <c r="C327" s="730"/>
      <c r="D327" s="730"/>
      <c r="E327" s="730"/>
      <c r="F327" s="730"/>
      <c r="G327" s="730"/>
      <c r="H327" s="730"/>
      <c r="I327" s="730"/>
      <c r="J327" s="730"/>
      <c r="K327" s="730"/>
      <c r="L327" s="730"/>
      <c r="M327" s="730"/>
      <c r="N327" s="730"/>
      <c r="O327" s="730"/>
      <c r="P327" s="730"/>
      <c r="Q327" s="730"/>
      <c r="R327" s="730"/>
      <c r="S327" s="730"/>
      <c r="T327" s="730"/>
      <c r="U327" s="730"/>
      <c r="V327" s="730"/>
      <c r="W327" s="730"/>
      <c r="X327" s="730"/>
      <c r="Y327" s="730"/>
      <c r="Z327" s="730"/>
      <c r="AA327" s="730"/>
      <c r="AB327" s="730"/>
    </row>
    <row r="328" spans="2:28" ht="12.75" customHeight="1">
      <c r="B328" s="730"/>
      <c r="C328" s="730"/>
      <c r="D328" s="730"/>
      <c r="E328" s="730"/>
      <c r="F328" s="730"/>
      <c r="G328" s="730"/>
      <c r="H328" s="730"/>
      <c r="I328" s="730"/>
      <c r="J328" s="730"/>
      <c r="K328" s="730"/>
      <c r="L328" s="730"/>
      <c r="M328" s="730"/>
      <c r="N328" s="730"/>
      <c r="O328" s="730"/>
      <c r="P328" s="730"/>
      <c r="Q328" s="730"/>
      <c r="R328" s="730"/>
      <c r="S328" s="730"/>
      <c r="T328" s="730"/>
      <c r="U328" s="730"/>
      <c r="V328" s="730"/>
      <c r="W328" s="730"/>
      <c r="X328" s="730"/>
      <c r="Y328" s="730"/>
      <c r="Z328" s="730"/>
      <c r="AA328" s="730"/>
      <c r="AB328" s="730"/>
    </row>
    <row r="329" spans="2:28" ht="12.75" customHeight="1">
      <c r="B329" s="730"/>
      <c r="C329" s="730"/>
      <c r="D329" s="730"/>
      <c r="E329" s="730"/>
      <c r="F329" s="730"/>
      <c r="G329" s="730"/>
      <c r="H329" s="730"/>
      <c r="I329" s="730"/>
      <c r="J329" s="730"/>
      <c r="K329" s="730"/>
      <c r="L329" s="730"/>
      <c r="M329" s="730"/>
      <c r="N329" s="730"/>
      <c r="O329" s="730"/>
      <c r="P329" s="730"/>
      <c r="Q329" s="730"/>
      <c r="R329" s="730"/>
      <c r="S329" s="730"/>
      <c r="T329" s="730"/>
      <c r="U329" s="730"/>
      <c r="V329" s="730"/>
      <c r="W329" s="730"/>
      <c r="X329" s="730"/>
      <c r="Y329" s="730"/>
      <c r="Z329" s="730"/>
      <c r="AA329" s="730"/>
      <c r="AB329" s="730"/>
    </row>
    <row r="330" spans="2:28" ht="12.75" customHeight="1">
      <c r="B330" s="730"/>
      <c r="C330" s="730"/>
      <c r="D330" s="730"/>
      <c r="E330" s="730"/>
      <c r="F330" s="730"/>
      <c r="G330" s="730"/>
      <c r="H330" s="730"/>
      <c r="I330" s="730"/>
      <c r="J330" s="730"/>
      <c r="K330" s="730"/>
      <c r="L330" s="730"/>
      <c r="M330" s="730"/>
      <c r="N330" s="730"/>
      <c r="O330" s="730"/>
      <c r="P330" s="730"/>
      <c r="Q330" s="730"/>
      <c r="R330" s="730"/>
      <c r="S330" s="730"/>
      <c r="T330" s="730"/>
      <c r="U330" s="730"/>
      <c r="V330" s="730"/>
      <c r="W330" s="730"/>
      <c r="X330" s="730"/>
      <c r="Y330" s="730"/>
      <c r="Z330" s="730"/>
      <c r="AA330" s="730"/>
      <c r="AB330" s="730"/>
    </row>
    <row r="331" spans="2:28" ht="12.75" customHeight="1">
      <c r="B331" s="730"/>
      <c r="C331" s="730"/>
      <c r="D331" s="730"/>
      <c r="E331" s="730"/>
      <c r="F331" s="730"/>
      <c r="G331" s="730"/>
      <c r="H331" s="730"/>
      <c r="I331" s="730"/>
      <c r="J331" s="730"/>
      <c r="K331" s="730"/>
      <c r="L331" s="730"/>
      <c r="M331" s="730"/>
      <c r="N331" s="730"/>
      <c r="O331" s="730"/>
      <c r="P331" s="730"/>
      <c r="Q331" s="730"/>
      <c r="R331" s="730"/>
      <c r="S331" s="730"/>
      <c r="T331" s="730"/>
      <c r="U331" s="730"/>
      <c r="V331" s="730"/>
      <c r="W331" s="730"/>
      <c r="X331" s="730"/>
      <c r="Y331" s="730"/>
      <c r="Z331" s="730"/>
      <c r="AA331" s="730"/>
      <c r="AB331" s="730"/>
    </row>
    <row r="332" spans="2:28" ht="12.75" customHeight="1">
      <c r="B332" s="730"/>
      <c r="C332" s="730"/>
      <c r="D332" s="730"/>
      <c r="E332" s="730"/>
      <c r="F332" s="730"/>
      <c r="G332" s="730"/>
      <c r="H332" s="730"/>
      <c r="I332" s="730"/>
      <c r="J332" s="730"/>
      <c r="K332" s="730"/>
      <c r="L332" s="730"/>
      <c r="M332" s="730"/>
      <c r="N332" s="730"/>
      <c r="O332" s="730"/>
      <c r="P332" s="730"/>
      <c r="Q332" s="730"/>
      <c r="R332" s="730"/>
      <c r="S332" s="730"/>
      <c r="T332" s="730"/>
      <c r="U332" s="730"/>
      <c r="V332" s="730"/>
      <c r="W332" s="730"/>
      <c r="X332" s="730"/>
      <c r="Y332" s="730"/>
      <c r="Z332" s="730"/>
      <c r="AA332" s="730"/>
      <c r="AB332" s="730"/>
    </row>
    <row r="333" spans="2:28" ht="12.75" customHeight="1">
      <c r="B333" s="730"/>
      <c r="C333" s="730"/>
      <c r="D333" s="730"/>
      <c r="E333" s="730"/>
      <c r="F333" s="730"/>
      <c r="G333" s="730"/>
      <c r="H333" s="730"/>
      <c r="I333" s="730"/>
      <c r="J333" s="730"/>
      <c r="K333" s="730"/>
      <c r="L333" s="730"/>
      <c r="M333" s="730"/>
      <c r="N333" s="730"/>
      <c r="O333" s="730"/>
      <c r="P333" s="730"/>
      <c r="Q333" s="730"/>
      <c r="R333" s="730"/>
      <c r="S333" s="730"/>
      <c r="T333" s="730"/>
      <c r="U333" s="730"/>
      <c r="V333" s="730"/>
      <c r="W333" s="730"/>
      <c r="X333" s="730"/>
      <c r="Y333" s="730"/>
      <c r="Z333" s="730"/>
      <c r="AA333" s="730"/>
      <c r="AB333" s="730"/>
    </row>
    <row r="334" spans="2:28" ht="12.75" customHeight="1">
      <c r="B334" s="730"/>
      <c r="C334" s="730"/>
      <c r="D334" s="730"/>
      <c r="E334" s="730"/>
      <c r="F334" s="730"/>
      <c r="G334" s="730"/>
      <c r="H334" s="730"/>
      <c r="I334" s="730"/>
      <c r="J334" s="730"/>
      <c r="K334" s="730"/>
      <c r="L334" s="730"/>
      <c r="M334" s="730"/>
      <c r="N334" s="730"/>
      <c r="O334" s="730"/>
      <c r="P334" s="730"/>
      <c r="Q334" s="730"/>
      <c r="R334" s="730"/>
      <c r="S334" s="730"/>
      <c r="T334" s="730"/>
      <c r="U334" s="730"/>
      <c r="V334" s="730"/>
      <c r="W334" s="730"/>
      <c r="X334" s="730"/>
      <c r="Y334" s="730"/>
      <c r="Z334" s="730"/>
      <c r="AA334" s="730"/>
      <c r="AB334" s="730"/>
    </row>
    <row r="335" spans="2:28" ht="12.75" customHeight="1">
      <c r="B335" s="730"/>
      <c r="C335" s="730"/>
      <c r="D335" s="730"/>
      <c r="E335" s="730"/>
      <c r="F335" s="730"/>
      <c r="G335" s="730"/>
      <c r="H335" s="730"/>
      <c r="I335" s="730"/>
      <c r="J335" s="730"/>
      <c r="K335" s="730"/>
      <c r="L335" s="730"/>
      <c r="M335" s="730"/>
      <c r="N335" s="730"/>
      <c r="O335" s="730"/>
      <c r="P335" s="730"/>
      <c r="Q335" s="730"/>
      <c r="R335" s="730"/>
      <c r="S335" s="730"/>
      <c r="T335" s="730"/>
      <c r="U335" s="730"/>
      <c r="V335" s="730"/>
      <c r="W335" s="730"/>
      <c r="X335" s="730"/>
      <c r="Y335" s="730"/>
      <c r="Z335" s="730"/>
      <c r="AA335" s="730"/>
      <c r="AB335" s="730"/>
    </row>
    <row r="336" spans="2:28" ht="12.75" customHeight="1">
      <c r="B336" s="730"/>
      <c r="C336" s="730"/>
      <c r="D336" s="730"/>
      <c r="E336" s="730"/>
      <c r="F336" s="730"/>
      <c r="G336" s="730"/>
      <c r="H336" s="730"/>
      <c r="I336" s="730"/>
      <c r="J336" s="730"/>
      <c r="K336" s="730"/>
      <c r="L336" s="730"/>
      <c r="M336" s="730"/>
      <c r="N336" s="730"/>
      <c r="O336" s="730"/>
      <c r="P336" s="730"/>
      <c r="Q336" s="730"/>
      <c r="R336" s="730"/>
      <c r="S336" s="730"/>
      <c r="T336" s="730"/>
      <c r="U336" s="730"/>
      <c r="V336" s="730"/>
      <c r="W336" s="730"/>
      <c r="X336" s="730"/>
      <c r="Y336" s="730"/>
      <c r="Z336" s="730"/>
      <c r="AA336" s="730"/>
      <c r="AB336" s="730"/>
    </row>
    <row r="337" spans="2:28" ht="12.75" customHeight="1">
      <c r="B337" s="730"/>
      <c r="C337" s="730"/>
      <c r="D337" s="730"/>
      <c r="E337" s="730"/>
      <c r="F337" s="730"/>
      <c r="G337" s="730"/>
      <c r="H337" s="730"/>
      <c r="I337" s="730"/>
      <c r="J337" s="730"/>
      <c r="K337" s="730"/>
      <c r="L337" s="730"/>
      <c r="M337" s="730"/>
      <c r="N337" s="730"/>
      <c r="O337" s="730"/>
      <c r="P337" s="730"/>
      <c r="Q337" s="730"/>
      <c r="R337" s="730"/>
      <c r="S337" s="730"/>
      <c r="T337" s="730"/>
      <c r="U337" s="730"/>
      <c r="V337" s="730"/>
      <c r="W337" s="730"/>
      <c r="X337" s="730"/>
      <c r="Y337" s="730"/>
      <c r="Z337" s="730"/>
      <c r="AA337" s="730"/>
      <c r="AB337" s="730"/>
    </row>
    <row r="338" spans="2:28" ht="12.75" customHeight="1">
      <c r="B338" s="730"/>
      <c r="C338" s="730"/>
      <c r="D338" s="730"/>
      <c r="E338" s="730"/>
      <c r="F338" s="730"/>
      <c r="G338" s="730"/>
      <c r="H338" s="730"/>
      <c r="I338" s="730"/>
      <c r="J338" s="730"/>
      <c r="K338" s="730"/>
      <c r="L338" s="730"/>
      <c r="M338" s="730"/>
      <c r="N338" s="730"/>
      <c r="O338" s="730"/>
      <c r="P338" s="730"/>
      <c r="Q338" s="730"/>
      <c r="R338" s="730"/>
      <c r="S338" s="730"/>
      <c r="T338" s="730"/>
      <c r="U338" s="730"/>
      <c r="V338" s="730"/>
      <c r="W338" s="730"/>
      <c r="X338" s="730"/>
      <c r="Y338" s="730"/>
      <c r="Z338" s="730"/>
      <c r="AA338" s="730"/>
      <c r="AB338" s="730"/>
    </row>
    <row r="339" spans="2:28" ht="12.75" customHeight="1">
      <c r="B339" s="730"/>
      <c r="C339" s="730"/>
      <c r="D339" s="730"/>
      <c r="E339" s="730"/>
      <c r="F339" s="730"/>
      <c r="G339" s="730"/>
      <c r="H339" s="730"/>
      <c r="I339" s="730"/>
      <c r="J339" s="730"/>
      <c r="K339" s="730"/>
      <c r="L339" s="730"/>
      <c r="M339" s="730"/>
      <c r="N339" s="730"/>
      <c r="O339" s="730"/>
      <c r="P339" s="730"/>
      <c r="Q339" s="730"/>
      <c r="R339" s="730"/>
      <c r="S339" s="730"/>
      <c r="T339" s="730"/>
      <c r="U339" s="730"/>
      <c r="V339" s="730"/>
      <c r="W339" s="730"/>
      <c r="X339" s="730"/>
      <c r="Y339" s="730"/>
      <c r="Z339" s="730"/>
      <c r="AA339" s="730"/>
      <c r="AB339" s="730"/>
    </row>
    <row r="340" spans="2:28" ht="12.75" customHeight="1">
      <c r="B340" s="730"/>
      <c r="C340" s="730"/>
      <c r="D340" s="730"/>
      <c r="E340" s="730"/>
      <c r="F340" s="730"/>
      <c r="G340" s="730"/>
      <c r="H340" s="730"/>
      <c r="I340" s="730"/>
      <c r="J340" s="730"/>
      <c r="K340" s="730"/>
      <c r="L340" s="730"/>
      <c r="M340" s="730"/>
      <c r="N340" s="730"/>
      <c r="O340" s="730"/>
      <c r="P340" s="730"/>
      <c r="Q340" s="730"/>
      <c r="R340" s="730"/>
      <c r="S340" s="730"/>
      <c r="T340" s="730"/>
      <c r="U340" s="730"/>
      <c r="V340" s="730"/>
      <c r="W340" s="730"/>
      <c r="X340" s="730"/>
      <c r="Y340" s="730"/>
      <c r="Z340" s="730"/>
      <c r="AA340" s="730"/>
      <c r="AB340" s="730"/>
    </row>
    <row r="341" spans="2:28" ht="12.75" customHeight="1">
      <c r="B341" s="730"/>
      <c r="C341" s="730"/>
      <c r="D341" s="730"/>
      <c r="E341" s="730"/>
      <c r="F341" s="730"/>
      <c r="G341" s="730"/>
      <c r="H341" s="730"/>
      <c r="I341" s="730"/>
      <c r="J341" s="730"/>
      <c r="K341" s="730"/>
      <c r="L341" s="730"/>
      <c r="M341" s="730"/>
      <c r="N341" s="730"/>
      <c r="O341" s="730"/>
      <c r="P341" s="730"/>
      <c r="Q341" s="730"/>
      <c r="R341" s="730"/>
      <c r="S341" s="730"/>
      <c r="T341" s="730"/>
      <c r="U341" s="730"/>
      <c r="V341" s="730"/>
      <c r="W341" s="730"/>
      <c r="X341" s="730"/>
      <c r="Y341" s="730"/>
      <c r="Z341" s="730"/>
      <c r="AA341" s="730"/>
      <c r="AB341" s="730"/>
    </row>
    <row r="342" spans="2:28" ht="15.75" customHeight="1">
      <c r="F342" s="1218"/>
    </row>
    <row r="343" spans="2:28" ht="15.75" customHeight="1">
      <c r="F343" s="1218"/>
    </row>
    <row r="344" spans="2:28" ht="15.75" customHeight="1">
      <c r="F344" s="1218"/>
    </row>
    <row r="345" spans="2:28" ht="15.75" customHeight="1">
      <c r="F345" s="1218"/>
    </row>
    <row r="346" spans="2:28" ht="15.75" customHeight="1">
      <c r="F346" s="1218"/>
    </row>
    <row r="347" spans="2:28" ht="15.75" customHeight="1">
      <c r="F347" s="1218"/>
    </row>
    <row r="348" spans="2:28" ht="15.75" customHeight="1">
      <c r="F348" s="1218"/>
    </row>
    <row r="349" spans="2:28" ht="15.75" customHeight="1">
      <c r="F349" s="1218"/>
    </row>
    <row r="350" spans="2:28" ht="15.75" customHeight="1">
      <c r="F350" s="1218"/>
    </row>
    <row r="351" spans="2:28" ht="15.75" customHeight="1">
      <c r="F351" s="1218"/>
    </row>
    <row r="352" spans="2:28" ht="15.75" customHeight="1">
      <c r="F352" s="1218"/>
    </row>
    <row r="353" spans="6:6" ht="15.75" customHeight="1">
      <c r="F353" s="1218"/>
    </row>
    <row r="354" spans="6:6" ht="15.75" customHeight="1">
      <c r="F354" s="1218"/>
    </row>
    <row r="355" spans="6:6" ht="15.75" customHeight="1">
      <c r="F355" s="1218"/>
    </row>
    <row r="356" spans="6:6" ht="15.75" customHeight="1">
      <c r="F356" s="1218"/>
    </row>
    <row r="357" spans="6:6" ht="15.75" customHeight="1">
      <c r="F357" s="1218"/>
    </row>
    <row r="358" spans="6:6" ht="15.75" customHeight="1">
      <c r="F358" s="1218"/>
    </row>
    <row r="359" spans="6:6" ht="15.75" customHeight="1">
      <c r="F359" s="1218"/>
    </row>
    <row r="360" spans="6:6" ht="15.75" customHeight="1">
      <c r="F360" s="1218"/>
    </row>
    <row r="361" spans="6:6" ht="15.75" customHeight="1">
      <c r="F361" s="1218"/>
    </row>
    <row r="362" spans="6:6" ht="15.75" customHeight="1">
      <c r="F362" s="1218"/>
    </row>
    <row r="363" spans="6:6" ht="15.75" customHeight="1">
      <c r="F363" s="1218"/>
    </row>
    <row r="364" spans="6:6" ht="15.75" customHeight="1">
      <c r="F364" s="1218"/>
    </row>
    <row r="365" spans="6:6" ht="15.75" customHeight="1">
      <c r="F365" s="1218"/>
    </row>
    <row r="366" spans="6:6" ht="15.75" customHeight="1">
      <c r="F366" s="1218"/>
    </row>
    <row r="367" spans="6:6" ht="15.75" customHeight="1">
      <c r="F367" s="1218"/>
    </row>
    <row r="368" spans="6:6" ht="15.75" customHeight="1">
      <c r="F368" s="1218"/>
    </row>
    <row r="369" spans="6:6" ht="15.75" customHeight="1">
      <c r="F369" s="1218"/>
    </row>
    <row r="370" spans="6:6" ht="15.75" customHeight="1">
      <c r="F370" s="1218"/>
    </row>
    <row r="371" spans="6:6" ht="15.75" customHeight="1">
      <c r="F371" s="1218"/>
    </row>
    <row r="372" spans="6:6" ht="15.75" customHeight="1">
      <c r="F372" s="1218"/>
    </row>
    <row r="373" spans="6:6" ht="15.75" customHeight="1">
      <c r="F373" s="1218"/>
    </row>
    <row r="374" spans="6:6" ht="15.75" customHeight="1">
      <c r="F374" s="1218"/>
    </row>
    <row r="375" spans="6:6" ht="15.75" customHeight="1">
      <c r="F375" s="1218"/>
    </row>
    <row r="376" spans="6:6" ht="15.75" customHeight="1">
      <c r="F376" s="1218"/>
    </row>
    <row r="377" spans="6:6" ht="15.75" customHeight="1">
      <c r="F377" s="1218"/>
    </row>
    <row r="378" spans="6:6" ht="15.75" customHeight="1">
      <c r="F378" s="1218"/>
    </row>
    <row r="379" spans="6:6" ht="15.75" customHeight="1">
      <c r="F379" s="1218"/>
    </row>
    <row r="380" spans="6:6" ht="15.75" customHeight="1">
      <c r="F380" s="1218"/>
    </row>
    <row r="381" spans="6:6" ht="15.75" customHeight="1">
      <c r="F381" s="1218"/>
    </row>
    <row r="382" spans="6:6" ht="15.75" customHeight="1">
      <c r="F382" s="1218"/>
    </row>
    <row r="383" spans="6:6" ht="15.75" customHeight="1">
      <c r="F383" s="1218"/>
    </row>
    <row r="384" spans="6:6" ht="15.75" customHeight="1">
      <c r="F384" s="1218"/>
    </row>
    <row r="385" spans="6:6" ht="15.75" customHeight="1">
      <c r="F385" s="1218"/>
    </row>
    <row r="386" spans="6:6" ht="15.75" customHeight="1">
      <c r="F386" s="1218"/>
    </row>
    <row r="387" spans="6:6" ht="15.75" customHeight="1">
      <c r="F387" s="1218"/>
    </row>
    <row r="388" spans="6:6" ht="15.75" customHeight="1">
      <c r="F388" s="1218"/>
    </row>
    <row r="389" spans="6:6" ht="15.75" customHeight="1">
      <c r="F389" s="1218"/>
    </row>
    <row r="390" spans="6:6" ht="15.75" customHeight="1">
      <c r="F390" s="1218"/>
    </row>
    <row r="391" spans="6:6" ht="15.75" customHeight="1">
      <c r="F391" s="1218"/>
    </row>
    <row r="392" spans="6:6" ht="15.75" customHeight="1">
      <c r="F392" s="1218"/>
    </row>
    <row r="393" spans="6:6" ht="15.75" customHeight="1">
      <c r="F393" s="1218"/>
    </row>
    <row r="394" spans="6:6" ht="15.75" customHeight="1">
      <c r="F394" s="1218"/>
    </row>
    <row r="395" spans="6:6" ht="15.75" customHeight="1">
      <c r="F395" s="1218"/>
    </row>
    <row r="396" spans="6:6" ht="15.75" customHeight="1">
      <c r="F396" s="1218"/>
    </row>
    <row r="397" spans="6:6" ht="15.75" customHeight="1">
      <c r="F397" s="1218"/>
    </row>
    <row r="398" spans="6:6" ht="15.75" customHeight="1">
      <c r="F398" s="1218"/>
    </row>
    <row r="399" spans="6:6" ht="15.75" customHeight="1">
      <c r="F399" s="1218"/>
    </row>
    <row r="400" spans="6:6" ht="15.75" customHeight="1">
      <c r="F400" s="1218"/>
    </row>
    <row r="401" spans="6:6" ht="15.75" customHeight="1">
      <c r="F401" s="1218"/>
    </row>
    <row r="402" spans="6:6" ht="15.75" customHeight="1">
      <c r="F402" s="1218"/>
    </row>
    <row r="403" spans="6:6" ht="15.75" customHeight="1">
      <c r="F403" s="1218"/>
    </row>
    <row r="404" spans="6:6" ht="15.75" customHeight="1">
      <c r="F404" s="1218"/>
    </row>
    <row r="405" spans="6:6" ht="15.75" customHeight="1">
      <c r="F405" s="1218"/>
    </row>
    <row r="406" spans="6:6" ht="15.75" customHeight="1">
      <c r="F406" s="1218"/>
    </row>
    <row r="407" spans="6:6" ht="15.75" customHeight="1">
      <c r="F407" s="1218"/>
    </row>
    <row r="408" spans="6:6" ht="15.75" customHeight="1">
      <c r="F408" s="1218"/>
    </row>
    <row r="409" spans="6:6" ht="15.75" customHeight="1">
      <c r="F409" s="1218"/>
    </row>
    <row r="410" spans="6:6" ht="15.75" customHeight="1">
      <c r="F410" s="1218"/>
    </row>
    <row r="411" spans="6:6" ht="15.75" customHeight="1">
      <c r="F411" s="1218"/>
    </row>
    <row r="412" spans="6:6" ht="15.75" customHeight="1">
      <c r="F412" s="1218"/>
    </row>
    <row r="413" spans="6:6" ht="15.75" customHeight="1">
      <c r="F413" s="1218"/>
    </row>
    <row r="414" spans="6:6" ht="15.75" customHeight="1">
      <c r="F414" s="1218"/>
    </row>
    <row r="415" spans="6:6" ht="15.75" customHeight="1">
      <c r="F415" s="1218"/>
    </row>
    <row r="416" spans="6:6" ht="15.75" customHeight="1">
      <c r="F416" s="1218"/>
    </row>
    <row r="417" spans="6:6" ht="15.75" customHeight="1">
      <c r="F417" s="1218"/>
    </row>
    <row r="418" spans="6:6" ht="15.75" customHeight="1">
      <c r="F418" s="1218"/>
    </row>
    <row r="419" spans="6:6" ht="15.75" customHeight="1">
      <c r="F419" s="1218"/>
    </row>
    <row r="420" spans="6:6" ht="15.75" customHeight="1">
      <c r="F420" s="1218"/>
    </row>
    <row r="421" spans="6:6" ht="15.75" customHeight="1">
      <c r="F421" s="1218"/>
    </row>
    <row r="422" spans="6:6" ht="15.75" customHeight="1">
      <c r="F422" s="1218"/>
    </row>
    <row r="423" spans="6:6" ht="15.75" customHeight="1">
      <c r="F423" s="1218"/>
    </row>
    <row r="424" spans="6:6" ht="15.75" customHeight="1">
      <c r="F424" s="1218"/>
    </row>
    <row r="425" spans="6:6" ht="15.75" customHeight="1">
      <c r="F425" s="1218"/>
    </row>
    <row r="426" spans="6:6" ht="15.75" customHeight="1">
      <c r="F426" s="1218"/>
    </row>
    <row r="427" spans="6:6" ht="15.75" customHeight="1">
      <c r="F427" s="1218"/>
    </row>
    <row r="428" spans="6:6" ht="15.75" customHeight="1">
      <c r="F428" s="1218"/>
    </row>
    <row r="429" spans="6:6" ht="15.75" customHeight="1">
      <c r="F429" s="1218"/>
    </row>
    <row r="430" spans="6:6" ht="15.75" customHeight="1">
      <c r="F430" s="1218"/>
    </row>
    <row r="431" spans="6:6" ht="15.75" customHeight="1">
      <c r="F431" s="1218"/>
    </row>
    <row r="432" spans="6:6" ht="15.75" customHeight="1">
      <c r="F432" s="1218"/>
    </row>
    <row r="433" spans="6:6" ht="15.75" customHeight="1">
      <c r="F433" s="1218"/>
    </row>
    <row r="434" spans="6:6" ht="15.75" customHeight="1">
      <c r="F434" s="1218"/>
    </row>
    <row r="435" spans="6:6" ht="15.75" customHeight="1">
      <c r="F435" s="1218"/>
    </row>
    <row r="436" spans="6:6" ht="15.75" customHeight="1">
      <c r="F436" s="1218"/>
    </row>
    <row r="437" spans="6:6" ht="15.75" customHeight="1">
      <c r="F437" s="1218"/>
    </row>
    <row r="438" spans="6:6" ht="15.75" customHeight="1">
      <c r="F438" s="1218"/>
    </row>
    <row r="439" spans="6:6" ht="15.75" customHeight="1">
      <c r="F439" s="1218"/>
    </row>
    <row r="440" spans="6:6" ht="15.75" customHeight="1">
      <c r="F440" s="1218"/>
    </row>
    <row r="441" spans="6:6" ht="15.75" customHeight="1">
      <c r="F441" s="1218"/>
    </row>
    <row r="442" spans="6:6" ht="15.75" customHeight="1">
      <c r="F442" s="1218"/>
    </row>
    <row r="443" spans="6:6" ht="15.75" customHeight="1">
      <c r="F443" s="1218"/>
    </row>
    <row r="444" spans="6:6" ht="15.75" customHeight="1">
      <c r="F444" s="1218"/>
    </row>
    <row r="445" spans="6:6" ht="15.75" customHeight="1">
      <c r="F445" s="1218"/>
    </row>
    <row r="446" spans="6:6" ht="15.75" customHeight="1">
      <c r="F446" s="1218"/>
    </row>
    <row r="447" spans="6:6" ht="15.75" customHeight="1">
      <c r="F447" s="1218"/>
    </row>
    <row r="448" spans="6:6" ht="15.75" customHeight="1">
      <c r="F448" s="1218"/>
    </row>
    <row r="449" spans="6:6" ht="15.75" customHeight="1">
      <c r="F449" s="1218"/>
    </row>
    <row r="450" spans="6:6" ht="15.75" customHeight="1">
      <c r="F450" s="1218"/>
    </row>
    <row r="451" spans="6:6" ht="15.75" customHeight="1">
      <c r="F451" s="1218"/>
    </row>
    <row r="452" spans="6:6" ht="15.75" customHeight="1">
      <c r="F452" s="1218"/>
    </row>
    <row r="453" spans="6:6" ht="15.75" customHeight="1">
      <c r="F453" s="1218"/>
    </row>
    <row r="454" spans="6:6" ht="15.75" customHeight="1">
      <c r="F454" s="1218"/>
    </row>
    <row r="455" spans="6:6" ht="15.75" customHeight="1">
      <c r="F455" s="1218"/>
    </row>
    <row r="456" spans="6:6" ht="15.75" customHeight="1">
      <c r="F456" s="1218"/>
    </row>
    <row r="457" spans="6:6" ht="15.75" customHeight="1">
      <c r="F457" s="1218"/>
    </row>
    <row r="458" spans="6:6" ht="15.75" customHeight="1">
      <c r="F458" s="1218"/>
    </row>
    <row r="459" spans="6:6" ht="15.75" customHeight="1">
      <c r="F459" s="1218"/>
    </row>
    <row r="460" spans="6:6" ht="15.75" customHeight="1">
      <c r="F460" s="1218"/>
    </row>
    <row r="461" spans="6:6" ht="15.75" customHeight="1">
      <c r="F461" s="1218"/>
    </row>
    <row r="462" spans="6:6" ht="15.75" customHeight="1">
      <c r="F462" s="1218"/>
    </row>
    <row r="463" spans="6:6" ht="15.75" customHeight="1">
      <c r="F463" s="1218"/>
    </row>
    <row r="464" spans="6:6" ht="15.75" customHeight="1">
      <c r="F464" s="1218"/>
    </row>
    <row r="465" spans="6:6" ht="15.75" customHeight="1">
      <c r="F465" s="1218"/>
    </row>
    <row r="466" spans="6:6" ht="15.75" customHeight="1">
      <c r="F466" s="1218"/>
    </row>
    <row r="467" spans="6:6" ht="15.75" customHeight="1">
      <c r="F467" s="1218"/>
    </row>
    <row r="468" spans="6:6" ht="15.75" customHeight="1">
      <c r="F468" s="1218"/>
    </row>
    <row r="469" spans="6:6" ht="15.75" customHeight="1">
      <c r="F469" s="1218"/>
    </row>
    <row r="470" spans="6:6" ht="15.75" customHeight="1">
      <c r="F470" s="1218"/>
    </row>
    <row r="471" spans="6:6" ht="15.75" customHeight="1">
      <c r="F471" s="1218"/>
    </row>
    <row r="472" spans="6:6" ht="15.75" customHeight="1">
      <c r="F472" s="1218"/>
    </row>
    <row r="473" spans="6:6" ht="15.75" customHeight="1">
      <c r="F473" s="1218"/>
    </row>
    <row r="474" spans="6:6" ht="15.75" customHeight="1">
      <c r="F474" s="1218"/>
    </row>
    <row r="475" spans="6:6" ht="15.75" customHeight="1">
      <c r="F475" s="1218"/>
    </row>
    <row r="476" spans="6:6" ht="15.75" customHeight="1">
      <c r="F476" s="1218"/>
    </row>
    <row r="477" spans="6:6" ht="15.75" customHeight="1">
      <c r="F477" s="1218"/>
    </row>
    <row r="478" spans="6:6" ht="15.75" customHeight="1">
      <c r="F478" s="1218"/>
    </row>
    <row r="479" spans="6:6" ht="15.75" customHeight="1">
      <c r="F479" s="1218"/>
    </row>
    <row r="480" spans="6:6" ht="15.75" customHeight="1">
      <c r="F480" s="1218"/>
    </row>
    <row r="481" spans="6:6" ht="15.75" customHeight="1">
      <c r="F481" s="1218"/>
    </row>
    <row r="482" spans="6:6" ht="15.75" customHeight="1">
      <c r="F482" s="1218"/>
    </row>
    <row r="483" spans="6:6" ht="15.75" customHeight="1">
      <c r="F483" s="1218"/>
    </row>
    <row r="484" spans="6:6" ht="15.75" customHeight="1">
      <c r="F484" s="1218"/>
    </row>
    <row r="485" spans="6:6" ht="15.75" customHeight="1">
      <c r="F485" s="1218"/>
    </row>
    <row r="486" spans="6:6" ht="15.75" customHeight="1">
      <c r="F486" s="1218"/>
    </row>
    <row r="487" spans="6:6" ht="15.75" customHeight="1">
      <c r="F487" s="1218"/>
    </row>
    <row r="488" spans="6:6" ht="15.75" customHeight="1">
      <c r="F488" s="1218"/>
    </row>
    <row r="489" spans="6:6" ht="15.75" customHeight="1">
      <c r="F489" s="1218"/>
    </row>
    <row r="490" spans="6:6" ht="15.75" customHeight="1">
      <c r="F490" s="1218"/>
    </row>
    <row r="491" spans="6:6" ht="15.75" customHeight="1">
      <c r="F491" s="1218"/>
    </row>
    <row r="492" spans="6:6" ht="15.75" customHeight="1">
      <c r="F492" s="1218"/>
    </row>
    <row r="493" spans="6:6" ht="15.75" customHeight="1">
      <c r="F493" s="1218"/>
    </row>
    <row r="494" spans="6:6" ht="15.75" customHeight="1">
      <c r="F494" s="1218"/>
    </row>
    <row r="495" spans="6:6" ht="15.75" customHeight="1">
      <c r="F495" s="1218"/>
    </row>
    <row r="496" spans="6:6" ht="15.75" customHeight="1">
      <c r="F496" s="1218"/>
    </row>
    <row r="497" spans="6:6" ht="15.75" customHeight="1">
      <c r="F497" s="1218"/>
    </row>
    <row r="498" spans="6:6" ht="15.75" customHeight="1">
      <c r="F498" s="1218"/>
    </row>
    <row r="499" spans="6:6" ht="15.75" customHeight="1">
      <c r="F499" s="1218"/>
    </row>
    <row r="500" spans="6:6" ht="15.75" customHeight="1">
      <c r="F500" s="1218"/>
    </row>
    <row r="501" spans="6:6" ht="15.75" customHeight="1">
      <c r="F501" s="1218"/>
    </row>
    <row r="502" spans="6:6" ht="15.75" customHeight="1">
      <c r="F502" s="1218"/>
    </row>
    <row r="503" spans="6:6" ht="15.75" customHeight="1">
      <c r="F503" s="1218"/>
    </row>
    <row r="504" spans="6:6" ht="15.75" customHeight="1">
      <c r="F504" s="1218"/>
    </row>
    <row r="505" spans="6:6" ht="15.75" customHeight="1">
      <c r="F505" s="1218"/>
    </row>
    <row r="506" spans="6:6" ht="15.75" customHeight="1">
      <c r="F506" s="1218"/>
    </row>
    <row r="507" spans="6:6" ht="15.75" customHeight="1">
      <c r="F507" s="1218"/>
    </row>
    <row r="508" spans="6:6" ht="15.75" customHeight="1">
      <c r="F508" s="1218"/>
    </row>
    <row r="509" spans="6:6" ht="15.75" customHeight="1">
      <c r="F509" s="1218"/>
    </row>
    <row r="510" spans="6:6" ht="15.75" customHeight="1">
      <c r="F510" s="1218"/>
    </row>
    <row r="511" spans="6:6" ht="15.75" customHeight="1">
      <c r="F511" s="1218"/>
    </row>
    <row r="512" spans="6:6" ht="15.75" customHeight="1">
      <c r="F512" s="1218"/>
    </row>
    <row r="513" spans="6:6" ht="15.75" customHeight="1">
      <c r="F513" s="1218"/>
    </row>
    <row r="514" spans="6:6" ht="15.75" customHeight="1">
      <c r="F514" s="1218"/>
    </row>
    <row r="515" spans="6:6" ht="15.75" customHeight="1">
      <c r="F515" s="1218"/>
    </row>
    <row r="516" spans="6:6" ht="15.75" customHeight="1">
      <c r="F516" s="1218"/>
    </row>
    <row r="517" spans="6:6" ht="15.75" customHeight="1">
      <c r="F517" s="1218"/>
    </row>
    <row r="518" spans="6:6" ht="15.75" customHeight="1">
      <c r="F518" s="1218"/>
    </row>
    <row r="519" spans="6:6" ht="15.75" customHeight="1">
      <c r="F519" s="1218"/>
    </row>
    <row r="520" spans="6:6" ht="15.75" customHeight="1">
      <c r="F520" s="1218"/>
    </row>
    <row r="521" spans="6:6" ht="15.75" customHeight="1">
      <c r="F521" s="1218"/>
    </row>
    <row r="522" spans="6:6" ht="15.75" customHeight="1">
      <c r="F522" s="1218"/>
    </row>
    <row r="523" spans="6:6" ht="15.75" customHeight="1">
      <c r="F523" s="1218"/>
    </row>
    <row r="524" spans="6:6" ht="15.75" customHeight="1">
      <c r="F524" s="1218"/>
    </row>
    <row r="525" spans="6:6" ht="15.75" customHeight="1">
      <c r="F525" s="1218"/>
    </row>
    <row r="526" spans="6:6" ht="15.75" customHeight="1">
      <c r="F526" s="1218"/>
    </row>
    <row r="527" spans="6:6" ht="15.75" customHeight="1">
      <c r="F527" s="1218"/>
    </row>
    <row r="528" spans="6:6" ht="15.75" customHeight="1">
      <c r="F528" s="1218"/>
    </row>
    <row r="529" spans="6:6" ht="15.75" customHeight="1">
      <c r="F529" s="1218"/>
    </row>
    <row r="530" spans="6:6" ht="15.75" customHeight="1">
      <c r="F530" s="1218"/>
    </row>
    <row r="531" spans="6:6" ht="15.75" customHeight="1">
      <c r="F531" s="1218"/>
    </row>
    <row r="532" spans="6:6" ht="15.75" customHeight="1">
      <c r="F532" s="1218"/>
    </row>
    <row r="533" spans="6:6" ht="15.75" customHeight="1">
      <c r="F533" s="1218"/>
    </row>
    <row r="534" spans="6:6" ht="15.75" customHeight="1">
      <c r="F534" s="1218"/>
    </row>
    <row r="535" spans="6:6" ht="15.75" customHeight="1">
      <c r="F535" s="1218"/>
    </row>
    <row r="536" spans="6:6" ht="15.75" customHeight="1">
      <c r="F536" s="1218"/>
    </row>
    <row r="537" spans="6:6" ht="15.75" customHeight="1">
      <c r="F537" s="1218"/>
    </row>
    <row r="538" spans="6:6" ht="15.75" customHeight="1">
      <c r="F538" s="1218"/>
    </row>
    <row r="539" spans="6:6" ht="15.75" customHeight="1">
      <c r="F539" s="1218"/>
    </row>
    <row r="540" spans="6:6" ht="15.75" customHeight="1">
      <c r="F540" s="1218"/>
    </row>
    <row r="541" spans="6:6" ht="15.75" customHeight="1">
      <c r="F541" s="1218"/>
    </row>
    <row r="542" spans="6:6" ht="15.75" customHeight="1">
      <c r="F542" s="1218"/>
    </row>
    <row r="543" spans="6:6" ht="15.75" customHeight="1">
      <c r="F543" s="1218"/>
    </row>
    <row r="544" spans="6:6" ht="15.75" customHeight="1">
      <c r="F544" s="1218"/>
    </row>
    <row r="545" spans="6:6" ht="15.75" customHeight="1">
      <c r="F545" s="1218"/>
    </row>
    <row r="546" spans="6:6" ht="15.75" customHeight="1">
      <c r="F546" s="1218"/>
    </row>
    <row r="547" spans="6:6" ht="15.75" customHeight="1">
      <c r="F547" s="1218"/>
    </row>
    <row r="548" spans="6:6" ht="15.75" customHeight="1">
      <c r="F548" s="1218"/>
    </row>
    <row r="549" spans="6:6" ht="15.75" customHeight="1">
      <c r="F549" s="1218"/>
    </row>
    <row r="550" spans="6:6" ht="15.75" customHeight="1">
      <c r="F550" s="1218"/>
    </row>
    <row r="551" spans="6:6" ht="15.75" customHeight="1">
      <c r="F551" s="1218"/>
    </row>
    <row r="552" spans="6:6" ht="15.75" customHeight="1">
      <c r="F552" s="1218"/>
    </row>
    <row r="553" spans="6:6" ht="15.75" customHeight="1">
      <c r="F553" s="1218"/>
    </row>
    <row r="554" spans="6:6" ht="15.75" customHeight="1">
      <c r="F554" s="1218"/>
    </row>
    <row r="555" spans="6:6" ht="15.75" customHeight="1">
      <c r="F555" s="1218"/>
    </row>
    <row r="556" spans="6:6" ht="15.75" customHeight="1">
      <c r="F556" s="1218"/>
    </row>
    <row r="557" spans="6:6" ht="15.75" customHeight="1">
      <c r="F557" s="1218"/>
    </row>
    <row r="558" spans="6:6" ht="15.75" customHeight="1">
      <c r="F558" s="1218"/>
    </row>
    <row r="559" spans="6:6" ht="15.75" customHeight="1">
      <c r="F559" s="1218"/>
    </row>
    <row r="560" spans="6:6" ht="15.75" customHeight="1">
      <c r="F560" s="1218"/>
    </row>
    <row r="561" spans="6:6" ht="15.75" customHeight="1">
      <c r="F561" s="1218"/>
    </row>
    <row r="562" spans="6:6" ht="15.75" customHeight="1">
      <c r="F562" s="1218"/>
    </row>
    <row r="563" spans="6:6" ht="15.75" customHeight="1">
      <c r="F563" s="1218"/>
    </row>
    <row r="564" spans="6:6" ht="15.75" customHeight="1">
      <c r="F564" s="1218"/>
    </row>
    <row r="565" spans="6:6" ht="15.75" customHeight="1">
      <c r="F565" s="1218"/>
    </row>
    <row r="566" spans="6:6" ht="15.75" customHeight="1">
      <c r="F566" s="1218"/>
    </row>
    <row r="567" spans="6:6" ht="15.75" customHeight="1">
      <c r="F567" s="1218"/>
    </row>
    <row r="568" spans="6:6" ht="15.75" customHeight="1">
      <c r="F568" s="1218"/>
    </row>
    <row r="569" spans="6:6" ht="15.75" customHeight="1">
      <c r="F569" s="1218"/>
    </row>
    <row r="570" spans="6:6" ht="15.75" customHeight="1">
      <c r="F570" s="1218"/>
    </row>
    <row r="571" spans="6:6" ht="15.75" customHeight="1">
      <c r="F571" s="1218"/>
    </row>
    <row r="572" spans="6:6" ht="15.75" customHeight="1">
      <c r="F572" s="1218"/>
    </row>
    <row r="573" spans="6:6" ht="15.75" customHeight="1">
      <c r="F573" s="1218"/>
    </row>
    <row r="574" spans="6:6" ht="15.75" customHeight="1">
      <c r="F574" s="1218"/>
    </row>
    <row r="575" spans="6:6" ht="15.75" customHeight="1">
      <c r="F575" s="1218"/>
    </row>
    <row r="576" spans="6:6" ht="15.75" customHeight="1">
      <c r="F576" s="1218"/>
    </row>
    <row r="577" spans="6:6" ht="15.75" customHeight="1">
      <c r="F577" s="1218"/>
    </row>
    <row r="578" spans="6:6" ht="15.75" customHeight="1">
      <c r="F578" s="1218"/>
    </row>
    <row r="579" spans="6:6" ht="15.75" customHeight="1">
      <c r="F579" s="1218"/>
    </row>
    <row r="580" spans="6:6" ht="15.75" customHeight="1">
      <c r="F580" s="1218"/>
    </row>
    <row r="581" spans="6:6" ht="15.75" customHeight="1">
      <c r="F581" s="1218"/>
    </row>
    <row r="582" spans="6:6" ht="15.75" customHeight="1">
      <c r="F582" s="1218"/>
    </row>
    <row r="583" spans="6:6" ht="15.75" customHeight="1">
      <c r="F583" s="1218"/>
    </row>
    <row r="584" spans="6:6" ht="15.75" customHeight="1">
      <c r="F584" s="1218"/>
    </row>
    <row r="585" spans="6:6" ht="15.75" customHeight="1">
      <c r="F585" s="1218"/>
    </row>
    <row r="586" spans="6:6" ht="15.75" customHeight="1">
      <c r="F586" s="1218"/>
    </row>
    <row r="587" spans="6:6" ht="15.75" customHeight="1">
      <c r="F587" s="1218"/>
    </row>
    <row r="588" spans="6:6" ht="15.75" customHeight="1">
      <c r="F588" s="1218"/>
    </row>
    <row r="589" spans="6:6" ht="15.75" customHeight="1">
      <c r="F589" s="1218"/>
    </row>
    <row r="590" spans="6:6" ht="15.75" customHeight="1">
      <c r="F590" s="1218"/>
    </row>
    <row r="591" spans="6:6" ht="15.75" customHeight="1">
      <c r="F591" s="1218"/>
    </row>
    <row r="592" spans="6:6" ht="15.75" customHeight="1">
      <c r="F592" s="1218"/>
    </row>
    <row r="593" spans="6:6" ht="15.75" customHeight="1">
      <c r="F593" s="1218"/>
    </row>
    <row r="594" spans="6:6" ht="15.75" customHeight="1">
      <c r="F594" s="1218"/>
    </row>
    <row r="595" spans="6:6" ht="15.75" customHeight="1">
      <c r="F595" s="1218"/>
    </row>
    <row r="596" spans="6:6" ht="15.75" customHeight="1">
      <c r="F596" s="1218"/>
    </row>
    <row r="597" spans="6:6" ht="15.75" customHeight="1">
      <c r="F597" s="1218"/>
    </row>
    <row r="598" spans="6:6" ht="15.75" customHeight="1">
      <c r="F598" s="1218"/>
    </row>
    <row r="599" spans="6:6" ht="15.75" customHeight="1">
      <c r="F599" s="1218"/>
    </row>
    <row r="600" spans="6:6" ht="15.75" customHeight="1">
      <c r="F600" s="1218"/>
    </row>
    <row r="601" spans="6:6" ht="15.75" customHeight="1">
      <c r="F601" s="1218"/>
    </row>
    <row r="602" spans="6:6" ht="15.75" customHeight="1">
      <c r="F602" s="1218"/>
    </row>
    <row r="603" spans="6:6" ht="15.75" customHeight="1">
      <c r="F603" s="1218"/>
    </row>
    <row r="604" spans="6:6" ht="15.75" customHeight="1">
      <c r="F604" s="1218"/>
    </row>
    <row r="605" spans="6:6" ht="15.75" customHeight="1">
      <c r="F605" s="1218"/>
    </row>
    <row r="606" spans="6:6" ht="15.75" customHeight="1">
      <c r="F606" s="1218"/>
    </row>
    <row r="607" spans="6:6" ht="15.75" customHeight="1">
      <c r="F607" s="1218"/>
    </row>
    <row r="608" spans="6:6" ht="15.75" customHeight="1">
      <c r="F608" s="1218"/>
    </row>
    <row r="609" spans="6:6" ht="15.75" customHeight="1">
      <c r="F609" s="1218"/>
    </row>
    <row r="610" spans="6:6" ht="15.75" customHeight="1">
      <c r="F610" s="1218"/>
    </row>
    <row r="611" spans="6:6" ht="15.75" customHeight="1">
      <c r="F611" s="1218"/>
    </row>
    <row r="612" spans="6:6" ht="15.75" customHeight="1">
      <c r="F612" s="1218"/>
    </row>
    <row r="613" spans="6:6" ht="15.75" customHeight="1">
      <c r="F613" s="1218"/>
    </row>
    <row r="614" spans="6:6" ht="15.75" customHeight="1">
      <c r="F614" s="1218"/>
    </row>
    <row r="615" spans="6:6" ht="15.75" customHeight="1">
      <c r="F615" s="1218"/>
    </row>
    <row r="616" spans="6:6" ht="15.75" customHeight="1">
      <c r="F616" s="1218"/>
    </row>
    <row r="617" spans="6:6" ht="15.75" customHeight="1">
      <c r="F617" s="1218"/>
    </row>
    <row r="618" spans="6:6" ht="15.75" customHeight="1">
      <c r="F618" s="1218"/>
    </row>
    <row r="619" spans="6:6" ht="15.75" customHeight="1">
      <c r="F619" s="1218"/>
    </row>
    <row r="620" spans="6:6" ht="15.75" customHeight="1">
      <c r="F620" s="1218"/>
    </row>
    <row r="621" spans="6:6" ht="15.75" customHeight="1">
      <c r="F621" s="1218"/>
    </row>
    <row r="622" spans="6:6" ht="15.75" customHeight="1">
      <c r="F622" s="1218"/>
    </row>
    <row r="623" spans="6:6" ht="15.75" customHeight="1">
      <c r="F623" s="1218"/>
    </row>
    <row r="624" spans="6:6" ht="15.75" customHeight="1">
      <c r="F624" s="1218"/>
    </row>
    <row r="625" spans="6:6" ht="15.75" customHeight="1">
      <c r="F625" s="1218"/>
    </row>
    <row r="626" spans="6:6" ht="15.75" customHeight="1">
      <c r="F626" s="1218"/>
    </row>
    <row r="627" spans="6:6" ht="15.75" customHeight="1">
      <c r="F627" s="1218"/>
    </row>
    <row r="628" spans="6:6" ht="15.75" customHeight="1">
      <c r="F628" s="1218"/>
    </row>
    <row r="629" spans="6:6" ht="15.75" customHeight="1">
      <c r="F629" s="1218"/>
    </row>
    <row r="630" spans="6:6" ht="15.75" customHeight="1">
      <c r="F630" s="1218"/>
    </row>
    <row r="631" spans="6:6" ht="15.75" customHeight="1">
      <c r="F631" s="1218"/>
    </row>
    <row r="632" spans="6:6" ht="15.75" customHeight="1">
      <c r="F632" s="1218"/>
    </row>
    <row r="633" spans="6:6" ht="15.75" customHeight="1">
      <c r="F633" s="1218"/>
    </row>
    <row r="634" spans="6:6" ht="15.75" customHeight="1">
      <c r="F634" s="1218"/>
    </row>
    <row r="635" spans="6:6" ht="15.75" customHeight="1">
      <c r="F635" s="1218"/>
    </row>
    <row r="636" spans="6:6" ht="15.75" customHeight="1">
      <c r="F636" s="1218"/>
    </row>
    <row r="637" spans="6:6" ht="15.75" customHeight="1">
      <c r="F637" s="1218"/>
    </row>
    <row r="638" spans="6:6" ht="15.75" customHeight="1">
      <c r="F638" s="1218"/>
    </row>
    <row r="639" spans="6:6" ht="15.75" customHeight="1">
      <c r="F639" s="1218"/>
    </row>
    <row r="640" spans="6:6" ht="15.75" customHeight="1">
      <c r="F640" s="1218"/>
    </row>
    <row r="641" spans="6:6" ht="15.75" customHeight="1">
      <c r="F641" s="1218"/>
    </row>
    <row r="642" spans="6:6" ht="15.75" customHeight="1">
      <c r="F642" s="1218"/>
    </row>
    <row r="643" spans="6:6" ht="15.75" customHeight="1">
      <c r="F643" s="1218"/>
    </row>
    <row r="644" spans="6:6" ht="15.75" customHeight="1">
      <c r="F644" s="1218"/>
    </row>
    <row r="645" spans="6:6" ht="15.75" customHeight="1">
      <c r="F645" s="1218"/>
    </row>
    <row r="646" spans="6:6" ht="15.75" customHeight="1">
      <c r="F646" s="1218"/>
    </row>
    <row r="647" spans="6:6" ht="15.75" customHeight="1">
      <c r="F647" s="1218"/>
    </row>
    <row r="648" spans="6:6" ht="15.75" customHeight="1">
      <c r="F648" s="1218"/>
    </row>
    <row r="649" spans="6:6" ht="15.75" customHeight="1">
      <c r="F649" s="1218"/>
    </row>
    <row r="650" spans="6:6" ht="15.75" customHeight="1">
      <c r="F650" s="1218"/>
    </row>
    <row r="651" spans="6:6" ht="15.75" customHeight="1">
      <c r="F651" s="1218"/>
    </row>
    <row r="652" spans="6:6" ht="15.75" customHeight="1">
      <c r="F652" s="1218"/>
    </row>
    <row r="653" spans="6:6" ht="15.75" customHeight="1">
      <c r="F653" s="1218"/>
    </row>
    <row r="654" spans="6:6" ht="15.75" customHeight="1">
      <c r="F654" s="1218"/>
    </row>
    <row r="655" spans="6:6" ht="15.75" customHeight="1">
      <c r="F655" s="1218"/>
    </row>
    <row r="656" spans="6:6" ht="15.75" customHeight="1">
      <c r="F656" s="1218"/>
    </row>
    <row r="657" spans="6:6" ht="15.75" customHeight="1">
      <c r="F657" s="1218"/>
    </row>
    <row r="658" spans="6:6" ht="15.75" customHeight="1">
      <c r="F658" s="1218"/>
    </row>
    <row r="659" spans="6:6" ht="15.75" customHeight="1">
      <c r="F659" s="1218"/>
    </row>
    <row r="660" spans="6:6" ht="15.75" customHeight="1">
      <c r="F660" s="1218"/>
    </row>
    <row r="661" spans="6:6" ht="15.75" customHeight="1">
      <c r="F661" s="1218"/>
    </row>
    <row r="662" spans="6:6" ht="15.75" customHeight="1">
      <c r="F662" s="1218"/>
    </row>
    <row r="663" spans="6:6" ht="15.75" customHeight="1">
      <c r="F663" s="1218"/>
    </row>
    <row r="664" spans="6:6" ht="15.75" customHeight="1">
      <c r="F664" s="1218"/>
    </row>
    <row r="665" spans="6:6" ht="15.75" customHeight="1">
      <c r="F665" s="1218"/>
    </row>
    <row r="666" spans="6:6" ht="15.75" customHeight="1">
      <c r="F666" s="1218"/>
    </row>
    <row r="667" spans="6:6" ht="15.75" customHeight="1">
      <c r="F667" s="1218"/>
    </row>
    <row r="668" spans="6:6" ht="15.75" customHeight="1">
      <c r="F668" s="1218"/>
    </row>
    <row r="669" spans="6:6" ht="15.75" customHeight="1">
      <c r="F669" s="1218"/>
    </row>
    <row r="670" spans="6:6" ht="15.75" customHeight="1">
      <c r="F670" s="1218"/>
    </row>
    <row r="671" spans="6:6" ht="15.75" customHeight="1">
      <c r="F671" s="1218"/>
    </row>
    <row r="672" spans="6:6" ht="15.75" customHeight="1">
      <c r="F672" s="1218"/>
    </row>
    <row r="673" spans="6:6" ht="15.75" customHeight="1">
      <c r="F673" s="1218"/>
    </row>
    <row r="674" spans="6:6" ht="15.75" customHeight="1">
      <c r="F674" s="1218"/>
    </row>
    <row r="675" spans="6:6" ht="15.75" customHeight="1">
      <c r="F675" s="1218"/>
    </row>
    <row r="676" spans="6:6" ht="15.75" customHeight="1">
      <c r="F676" s="1218"/>
    </row>
    <row r="677" spans="6:6" ht="15.75" customHeight="1">
      <c r="F677" s="1218"/>
    </row>
    <row r="678" spans="6:6" ht="15.75" customHeight="1">
      <c r="F678" s="1218"/>
    </row>
    <row r="679" spans="6:6" ht="15.75" customHeight="1">
      <c r="F679" s="1218"/>
    </row>
    <row r="680" spans="6:6" ht="15.75" customHeight="1">
      <c r="F680" s="1218"/>
    </row>
    <row r="681" spans="6:6" ht="15.75" customHeight="1">
      <c r="F681" s="1218"/>
    </row>
    <row r="682" spans="6:6" ht="15.75" customHeight="1">
      <c r="F682" s="1218"/>
    </row>
    <row r="683" spans="6:6" ht="15.75" customHeight="1">
      <c r="F683" s="1218"/>
    </row>
    <row r="684" spans="6:6" ht="15.75" customHeight="1">
      <c r="F684" s="1218"/>
    </row>
    <row r="685" spans="6:6" ht="15.75" customHeight="1">
      <c r="F685" s="1218"/>
    </row>
    <row r="686" spans="6:6" ht="15.75" customHeight="1">
      <c r="F686" s="1218"/>
    </row>
    <row r="687" spans="6:6" ht="15.75" customHeight="1">
      <c r="F687" s="1218"/>
    </row>
    <row r="688" spans="6:6" ht="15.75" customHeight="1">
      <c r="F688" s="1218"/>
    </row>
    <row r="689" spans="6:6" ht="15.75" customHeight="1">
      <c r="F689" s="1218"/>
    </row>
    <row r="690" spans="6:6" ht="15.75" customHeight="1">
      <c r="F690" s="1218"/>
    </row>
    <row r="691" spans="6:6" ht="15.75" customHeight="1">
      <c r="F691" s="1218"/>
    </row>
    <row r="692" spans="6:6" ht="15.75" customHeight="1">
      <c r="F692" s="1218"/>
    </row>
    <row r="693" spans="6:6" ht="15.75" customHeight="1">
      <c r="F693" s="1218"/>
    </row>
    <row r="694" spans="6:6" ht="15.75" customHeight="1">
      <c r="F694" s="1218"/>
    </row>
    <row r="695" spans="6:6" ht="15.75" customHeight="1">
      <c r="F695" s="1218"/>
    </row>
    <row r="696" spans="6:6" ht="15.75" customHeight="1">
      <c r="F696" s="1218"/>
    </row>
    <row r="697" spans="6:6" ht="15.75" customHeight="1">
      <c r="F697" s="1218"/>
    </row>
    <row r="698" spans="6:6" ht="15.75" customHeight="1">
      <c r="F698" s="1218"/>
    </row>
    <row r="699" spans="6:6" ht="15.75" customHeight="1">
      <c r="F699" s="1218"/>
    </row>
    <row r="700" spans="6:6" ht="15.75" customHeight="1">
      <c r="F700" s="1218"/>
    </row>
    <row r="701" spans="6:6" ht="15.75" customHeight="1">
      <c r="F701" s="1218"/>
    </row>
    <row r="702" spans="6:6" ht="15.75" customHeight="1">
      <c r="F702" s="1218"/>
    </row>
    <row r="703" spans="6:6" ht="15.75" customHeight="1">
      <c r="F703" s="1218"/>
    </row>
    <row r="704" spans="6:6" ht="15.75" customHeight="1">
      <c r="F704" s="1218"/>
    </row>
    <row r="705" spans="6:6" ht="15.75" customHeight="1">
      <c r="F705" s="1218"/>
    </row>
    <row r="706" spans="6:6" ht="15.75" customHeight="1">
      <c r="F706" s="1218"/>
    </row>
    <row r="707" spans="6:6" ht="15.75" customHeight="1">
      <c r="F707" s="1218"/>
    </row>
    <row r="708" spans="6:6" ht="15.75" customHeight="1">
      <c r="F708" s="1218"/>
    </row>
    <row r="709" spans="6:6" ht="15.75" customHeight="1">
      <c r="F709" s="1218"/>
    </row>
    <row r="710" spans="6:6" ht="15.75" customHeight="1">
      <c r="F710" s="1218"/>
    </row>
    <row r="711" spans="6:6" ht="15.75" customHeight="1">
      <c r="F711" s="1218"/>
    </row>
    <row r="712" spans="6:6" ht="15.75" customHeight="1">
      <c r="F712" s="1218"/>
    </row>
    <row r="713" spans="6:6" ht="15.75" customHeight="1">
      <c r="F713" s="1218"/>
    </row>
    <row r="714" spans="6:6" ht="15.75" customHeight="1">
      <c r="F714" s="1218"/>
    </row>
    <row r="715" spans="6:6" ht="15.75" customHeight="1">
      <c r="F715" s="1218"/>
    </row>
    <row r="716" spans="6:6" ht="15.75" customHeight="1">
      <c r="F716" s="1218"/>
    </row>
    <row r="717" spans="6:6" ht="15.75" customHeight="1">
      <c r="F717" s="1218"/>
    </row>
    <row r="718" spans="6:6" ht="15.75" customHeight="1">
      <c r="F718" s="1218"/>
    </row>
    <row r="719" spans="6:6" ht="15.75" customHeight="1">
      <c r="F719" s="1218"/>
    </row>
    <row r="720" spans="6:6" ht="15.75" customHeight="1">
      <c r="F720" s="1218"/>
    </row>
    <row r="721" spans="6:6" ht="15.75" customHeight="1">
      <c r="F721" s="1218"/>
    </row>
    <row r="722" spans="6:6" ht="15.75" customHeight="1">
      <c r="F722" s="1218"/>
    </row>
    <row r="723" spans="6:6" ht="15.75" customHeight="1">
      <c r="F723" s="1218"/>
    </row>
    <row r="724" spans="6:6" ht="15.75" customHeight="1">
      <c r="F724" s="1218"/>
    </row>
    <row r="725" spans="6:6" ht="15.75" customHeight="1">
      <c r="F725" s="1218"/>
    </row>
    <row r="726" spans="6:6" ht="15.75" customHeight="1">
      <c r="F726" s="1218"/>
    </row>
    <row r="727" spans="6:6" ht="15.75" customHeight="1">
      <c r="F727" s="1218"/>
    </row>
    <row r="728" spans="6:6" ht="15.75" customHeight="1">
      <c r="F728" s="1218"/>
    </row>
    <row r="729" spans="6:6" ht="15.75" customHeight="1">
      <c r="F729" s="1218"/>
    </row>
    <row r="730" spans="6:6" ht="15.75" customHeight="1">
      <c r="F730" s="1218"/>
    </row>
    <row r="731" spans="6:6" ht="15.75" customHeight="1">
      <c r="F731" s="1218"/>
    </row>
    <row r="732" spans="6:6" ht="15.75" customHeight="1">
      <c r="F732" s="1218"/>
    </row>
    <row r="733" spans="6:6" ht="15.75" customHeight="1">
      <c r="F733" s="1218"/>
    </row>
    <row r="734" spans="6:6" ht="15.75" customHeight="1">
      <c r="F734" s="1218"/>
    </row>
    <row r="735" spans="6:6" ht="15.75" customHeight="1">
      <c r="F735" s="1218"/>
    </row>
    <row r="736" spans="6:6" ht="15.75" customHeight="1">
      <c r="F736" s="1218"/>
    </row>
    <row r="737" spans="6:6" ht="15.75" customHeight="1">
      <c r="F737" s="1218"/>
    </row>
    <row r="738" spans="6:6" ht="15.75" customHeight="1">
      <c r="F738" s="1218"/>
    </row>
    <row r="739" spans="6:6" ht="15.75" customHeight="1">
      <c r="F739" s="1218"/>
    </row>
    <row r="740" spans="6:6" ht="15.75" customHeight="1">
      <c r="F740" s="1218"/>
    </row>
    <row r="741" spans="6:6" ht="15.75" customHeight="1">
      <c r="F741" s="1218"/>
    </row>
    <row r="742" spans="6:6" ht="15.75" customHeight="1">
      <c r="F742" s="1218"/>
    </row>
    <row r="743" spans="6:6" ht="15.75" customHeight="1">
      <c r="F743" s="1218"/>
    </row>
    <row r="744" spans="6:6" ht="15.75" customHeight="1">
      <c r="F744" s="1218"/>
    </row>
    <row r="745" spans="6:6" ht="15.75" customHeight="1">
      <c r="F745" s="1218"/>
    </row>
    <row r="746" spans="6:6" ht="15.75" customHeight="1">
      <c r="F746" s="1218"/>
    </row>
    <row r="747" spans="6:6" ht="15.75" customHeight="1">
      <c r="F747" s="1218"/>
    </row>
    <row r="748" spans="6:6" ht="15.75" customHeight="1">
      <c r="F748" s="1218"/>
    </row>
    <row r="749" spans="6:6" ht="15.75" customHeight="1">
      <c r="F749" s="1218"/>
    </row>
    <row r="750" spans="6:6" ht="15.75" customHeight="1">
      <c r="F750" s="1218"/>
    </row>
    <row r="751" spans="6:6" ht="15.75" customHeight="1">
      <c r="F751" s="1218"/>
    </row>
    <row r="752" spans="6:6" ht="15.75" customHeight="1">
      <c r="F752" s="1218"/>
    </row>
    <row r="753" spans="6:6" ht="15.75" customHeight="1">
      <c r="F753" s="1218"/>
    </row>
    <row r="754" spans="6:6" ht="15.75" customHeight="1">
      <c r="F754" s="1218"/>
    </row>
    <row r="755" spans="6:6" ht="15.75" customHeight="1">
      <c r="F755" s="1218"/>
    </row>
    <row r="756" spans="6:6" ht="15.75" customHeight="1">
      <c r="F756" s="1218"/>
    </row>
    <row r="757" spans="6:6" ht="15.75" customHeight="1">
      <c r="F757" s="1218"/>
    </row>
    <row r="758" spans="6:6" ht="15.75" customHeight="1">
      <c r="F758" s="1218"/>
    </row>
    <row r="759" spans="6:6" ht="15.75" customHeight="1">
      <c r="F759" s="1218"/>
    </row>
    <row r="760" spans="6:6" ht="15.75" customHeight="1">
      <c r="F760" s="1218"/>
    </row>
    <row r="761" spans="6:6" ht="15.75" customHeight="1">
      <c r="F761" s="1218"/>
    </row>
    <row r="762" spans="6:6" ht="15.75" customHeight="1">
      <c r="F762" s="1218"/>
    </row>
    <row r="763" spans="6:6" ht="15.75" customHeight="1">
      <c r="F763" s="1218"/>
    </row>
    <row r="764" spans="6:6" ht="15.75" customHeight="1">
      <c r="F764" s="1218"/>
    </row>
    <row r="765" spans="6:6" ht="15.75" customHeight="1">
      <c r="F765" s="1218"/>
    </row>
    <row r="766" spans="6:6" ht="15.75" customHeight="1">
      <c r="F766" s="1218"/>
    </row>
    <row r="767" spans="6:6" ht="15.75" customHeight="1">
      <c r="F767" s="1218"/>
    </row>
    <row r="768" spans="6:6" ht="15.75" customHeight="1">
      <c r="F768" s="1218"/>
    </row>
    <row r="769" spans="6:6" ht="15.75" customHeight="1">
      <c r="F769" s="1218"/>
    </row>
    <row r="770" spans="6:6" ht="15.75" customHeight="1">
      <c r="F770" s="1218"/>
    </row>
    <row r="771" spans="6:6" ht="15.75" customHeight="1">
      <c r="F771" s="1218"/>
    </row>
    <row r="772" spans="6:6" ht="15.75" customHeight="1">
      <c r="F772" s="1218"/>
    </row>
    <row r="773" spans="6:6" ht="15.75" customHeight="1">
      <c r="F773" s="1218"/>
    </row>
    <row r="774" spans="6:6" ht="15.75" customHeight="1">
      <c r="F774" s="1218"/>
    </row>
    <row r="775" spans="6:6" ht="15.75" customHeight="1">
      <c r="F775" s="1218"/>
    </row>
    <row r="776" spans="6:6" ht="15.75" customHeight="1">
      <c r="F776" s="1218"/>
    </row>
    <row r="777" spans="6:6" ht="15.75" customHeight="1">
      <c r="F777" s="1218"/>
    </row>
    <row r="778" spans="6:6" ht="15.75" customHeight="1">
      <c r="F778" s="1218"/>
    </row>
    <row r="779" spans="6:6" ht="15.75" customHeight="1">
      <c r="F779" s="1218"/>
    </row>
    <row r="780" spans="6:6" ht="15.75" customHeight="1">
      <c r="F780" s="1218"/>
    </row>
    <row r="781" spans="6:6" ht="15.75" customHeight="1">
      <c r="F781" s="1218"/>
    </row>
    <row r="782" spans="6:6" ht="15.75" customHeight="1">
      <c r="F782" s="1218"/>
    </row>
    <row r="783" spans="6:6" ht="15.75" customHeight="1">
      <c r="F783" s="1218"/>
    </row>
    <row r="784" spans="6:6" ht="15.75" customHeight="1">
      <c r="F784" s="1218"/>
    </row>
    <row r="785" spans="6:6" ht="15.75" customHeight="1">
      <c r="F785" s="1218"/>
    </row>
    <row r="786" spans="6:6" ht="15.75" customHeight="1">
      <c r="F786" s="1218"/>
    </row>
    <row r="787" spans="6:6" ht="15.75" customHeight="1">
      <c r="F787" s="1218"/>
    </row>
    <row r="788" spans="6:6" ht="15.75" customHeight="1">
      <c r="F788" s="1218"/>
    </row>
    <row r="789" spans="6:6" ht="15.75" customHeight="1">
      <c r="F789" s="1218"/>
    </row>
    <row r="790" spans="6:6" ht="15.75" customHeight="1">
      <c r="F790" s="1218"/>
    </row>
    <row r="791" spans="6:6" ht="15.75" customHeight="1">
      <c r="F791" s="1218"/>
    </row>
    <row r="792" spans="6:6" ht="15.75" customHeight="1">
      <c r="F792" s="1218"/>
    </row>
    <row r="793" spans="6:6" ht="15.75" customHeight="1">
      <c r="F793" s="1218"/>
    </row>
    <row r="794" spans="6:6" ht="15.75" customHeight="1">
      <c r="F794" s="1218"/>
    </row>
    <row r="795" spans="6:6" ht="15.75" customHeight="1">
      <c r="F795" s="1218"/>
    </row>
    <row r="796" spans="6:6" ht="15.75" customHeight="1">
      <c r="F796" s="1218"/>
    </row>
    <row r="797" spans="6:6" ht="15.75" customHeight="1">
      <c r="F797" s="1218"/>
    </row>
    <row r="798" spans="6:6" ht="15.75" customHeight="1">
      <c r="F798" s="1218"/>
    </row>
    <row r="799" spans="6:6" ht="15.75" customHeight="1">
      <c r="F799" s="1218"/>
    </row>
    <row r="800" spans="6:6" ht="15.75" customHeight="1">
      <c r="F800" s="1218"/>
    </row>
    <row r="801" spans="6:6" ht="15.75" customHeight="1">
      <c r="F801" s="1218"/>
    </row>
    <row r="802" spans="6:6" ht="15.75" customHeight="1">
      <c r="F802" s="1218"/>
    </row>
    <row r="803" spans="6:6" ht="15.75" customHeight="1">
      <c r="F803" s="1218"/>
    </row>
    <row r="804" spans="6:6" ht="15.75" customHeight="1">
      <c r="F804" s="1218"/>
    </row>
    <row r="805" spans="6:6" ht="15.75" customHeight="1">
      <c r="F805" s="1218"/>
    </row>
    <row r="806" spans="6:6" ht="15.75" customHeight="1">
      <c r="F806" s="1218"/>
    </row>
    <row r="807" spans="6:6" ht="15.75" customHeight="1">
      <c r="F807" s="1218"/>
    </row>
    <row r="808" spans="6:6" ht="15.75" customHeight="1">
      <c r="F808" s="1218"/>
    </row>
    <row r="809" spans="6:6" ht="15.75" customHeight="1">
      <c r="F809" s="1218"/>
    </row>
    <row r="810" spans="6:6" ht="15.75" customHeight="1">
      <c r="F810" s="1218"/>
    </row>
    <row r="811" spans="6:6" ht="15.75" customHeight="1">
      <c r="F811" s="1218"/>
    </row>
    <row r="812" spans="6:6" ht="15.75" customHeight="1">
      <c r="F812" s="1218"/>
    </row>
    <row r="813" spans="6:6" ht="15.75" customHeight="1">
      <c r="F813" s="1218"/>
    </row>
    <row r="814" spans="6:6" ht="15.75" customHeight="1">
      <c r="F814" s="1218"/>
    </row>
    <row r="815" spans="6:6" ht="15.75" customHeight="1">
      <c r="F815" s="1218"/>
    </row>
    <row r="816" spans="6:6" ht="15.75" customHeight="1">
      <c r="F816" s="1218"/>
    </row>
    <row r="817" spans="6:6" ht="15.75" customHeight="1">
      <c r="F817" s="1218"/>
    </row>
    <row r="818" spans="6:6" ht="15.75" customHeight="1">
      <c r="F818" s="1218"/>
    </row>
    <row r="819" spans="6:6" ht="15.75" customHeight="1">
      <c r="F819" s="1218"/>
    </row>
    <row r="820" spans="6:6" ht="15.75" customHeight="1">
      <c r="F820" s="1218"/>
    </row>
    <row r="821" spans="6:6" ht="15.75" customHeight="1">
      <c r="F821" s="1218"/>
    </row>
    <row r="822" spans="6:6" ht="15.75" customHeight="1">
      <c r="F822" s="1218"/>
    </row>
    <row r="823" spans="6:6" ht="15.75" customHeight="1">
      <c r="F823" s="1218"/>
    </row>
    <row r="824" spans="6:6" ht="15.75" customHeight="1">
      <c r="F824" s="1218"/>
    </row>
    <row r="825" spans="6:6" ht="15.75" customHeight="1">
      <c r="F825" s="1218"/>
    </row>
    <row r="826" spans="6:6" ht="15.75" customHeight="1">
      <c r="F826" s="1218"/>
    </row>
    <row r="827" spans="6:6" ht="15.75" customHeight="1">
      <c r="F827" s="1218"/>
    </row>
    <row r="828" spans="6:6" ht="15.75" customHeight="1">
      <c r="F828" s="1218"/>
    </row>
    <row r="829" spans="6:6" ht="15.75" customHeight="1">
      <c r="F829" s="1218"/>
    </row>
    <row r="830" spans="6:6" ht="15.75" customHeight="1">
      <c r="F830" s="1218"/>
    </row>
    <row r="831" spans="6:6" ht="15.75" customHeight="1">
      <c r="F831" s="1218"/>
    </row>
    <row r="832" spans="6:6" ht="15.75" customHeight="1">
      <c r="F832" s="1218"/>
    </row>
    <row r="833" spans="6:6" ht="15.75" customHeight="1">
      <c r="F833" s="1218"/>
    </row>
    <row r="834" spans="6:6" ht="15.75" customHeight="1">
      <c r="F834" s="1218"/>
    </row>
    <row r="835" spans="6:6" ht="15.75" customHeight="1">
      <c r="F835" s="1218"/>
    </row>
    <row r="836" spans="6:6" ht="15.75" customHeight="1">
      <c r="F836" s="1218"/>
    </row>
    <row r="837" spans="6:6" ht="15.75" customHeight="1">
      <c r="F837" s="1218"/>
    </row>
    <row r="838" spans="6:6" ht="15.75" customHeight="1">
      <c r="F838" s="1218"/>
    </row>
    <row r="839" spans="6:6" ht="15.75" customHeight="1">
      <c r="F839" s="1218"/>
    </row>
    <row r="840" spans="6:6" ht="15.75" customHeight="1">
      <c r="F840" s="1218"/>
    </row>
    <row r="841" spans="6:6" ht="15.75" customHeight="1">
      <c r="F841" s="1218"/>
    </row>
    <row r="842" spans="6:6" ht="15.75" customHeight="1">
      <c r="F842" s="1218"/>
    </row>
    <row r="843" spans="6:6" ht="15.75" customHeight="1">
      <c r="F843" s="1218"/>
    </row>
    <row r="844" spans="6:6" ht="15.75" customHeight="1">
      <c r="F844" s="1218"/>
    </row>
    <row r="845" spans="6:6" ht="15.75" customHeight="1">
      <c r="F845" s="1218"/>
    </row>
    <row r="846" spans="6:6" ht="15.75" customHeight="1">
      <c r="F846" s="1218"/>
    </row>
    <row r="847" spans="6:6" ht="15.75" customHeight="1">
      <c r="F847" s="1218"/>
    </row>
    <row r="848" spans="6:6" ht="15.75" customHeight="1">
      <c r="F848" s="1218"/>
    </row>
    <row r="849" spans="6:6" ht="15.75" customHeight="1">
      <c r="F849" s="1218"/>
    </row>
    <row r="850" spans="6:6" ht="15.75" customHeight="1">
      <c r="F850" s="1218"/>
    </row>
    <row r="851" spans="6:6" ht="15.75" customHeight="1">
      <c r="F851" s="1218"/>
    </row>
    <row r="852" spans="6:6" ht="15.75" customHeight="1">
      <c r="F852" s="1218"/>
    </row>
    <row r="853" spans="6:6" ht="15.75" customHeight="1">
      <c r="F853" s="1218"/>
    </row>
    <row r="854" spans="6:6" ht="15.75" customHeight="1">
      <c r="F854" s="1218"/>
    </row>
    <row r="855" spans="6:6" ht="15.75" customHeight="1">
      <c r="F855" s="1218"/>
    </row>
    <row r="856" spans="6:6" ht="15.75" customHeight="1">
      <c r="F856" s="1218"/>
    </row>
    <row r="857" spans="6:6" ht="15.75" customHeight="1">
      <c r="F857" s="1218"/>
    </row>
    <row r="858" spans="6:6" ht="15.75" customHeight="1">
      <c r="F858" s="1218"/>
    </row>
    <row r="859" spans="6:6" ht="15.75" customHeight="1">
      <c r="F859" s="1218"/>
    </row>
    <row r="860" spans="6:6" ht="15.75" customHeight="1">
      <c r="F860" s="1218"/>
    </row>
    <row r="861" spans="6:6" ht="15.75" customHeight="1">
      <c r="F861" s="1218"/>
    </row>
    <row r="862" spans="6:6" ht="15.75" customHeight="1">
      <c r="F862" s="1218"/>
    </row>
    <row r="863" spans="6:6" ht="15.75" customHeight="1">
      <c r="F863" s="1218"/>
    </row>
    <row r="864" spans="6:6" ht="15.75" customHeight="1">
      <c r="F864" s="1218"/>
    </row>
    <row r="865" spans="6:6" ht="15.75" customHeight="1">
      <c r="F865" s="1218"/>
    </row>
    <row r="866" spans="6:6" ht="15.75" customHeight="1">
      <c r="F866" s="1218"/>
    </row>
    <row r="867" spans="6:6" ht="15.75" customHeight="1">
      <c r="F867" s="1218"/>
    </row>
    <row r="868" spans="6:6" ht="15.75" customHeight="1">
      <c r="F868" s="1218"/>
    </row>
    <row r="869" spans="6:6" ht="15.75" customHeight="1">
      <c r="F869" s="1218"/>
    </row>
    <row r="870" spans="6:6" ht="15.75" customHeight="1">
      <c r="F870" s="1218"/>
    </row>
    <row r="871" spans="6:6" ht="15.75" customHeight="1">
      <c r="F871" s="1218"/>
    </row>
    <row r="872" spans="6:6" ht="15.75" customHeight="1">
      <c r="F872" s="1218"/>
    </row>
    <row r="873" spans="6:6" ht="15.75" customHeight="1">
      <c r="F873" s="1218"/>
    </row>
    <row r="874" spans="6:6" ht="15.75" customHeight="1">
      <c r="F874" s="1218"/>
    </row>
    <row r="875" spans="6:6" ht="15.75" customHeight="1">
      <c r="F875" s="1218"/>
    </row>
    <row r="876" spans="6:6" ht="15.75" customHeight="1">
      <c r="F876" s="1218"/>
    </row>
    <row r="877" spans="6:6" ht="15.75" customHeight="1">
      <c r="F877" s="1218"/>
    </row>
    <row r="878" spans="6:6" ht="15.75" customHeight="1">
      <c r="F878" s="1218"/>
    </row>
    <row r="879" spans="6:6" ht="15.75" customHeight="1">
      <c r="F879" s="1218"/>
    </row>
    <row r="880" spans="6:6" ht="15.75" customHeight="1">
      <c r="F880" s="1218"/>
    </row>
    <row r="881" spans="6:6" ht="15.75" customHeight="1">
      <c r="F881" s="1218"/>
    </row>
    <row r="882" spans="6:6" ht="15.75" customHeight="1">
      <c r="F882" s="1218"/>
    </row>
    <row r="883" spans="6:6" ht="15.75" customHeight="1">
      <c r="F883" s="1218"/>
    </row>
    <row r="884" spans="6:6" ht="15.75" customHeight="1">
      <c r="F884" s="1218"/>
    </row>
    <row r="885" spans="6:6" ht="15.75" customHeight="1">
      <c r="F885" s="1218"/>
    </row>
    <row r="886" spans="6:6" ht="15.75" customHeight="1">
      <c r="F886" s="1218"/>
    </row>
    <row r="887" spans="6:6" ht="15.75" customHeight="1">
      <c r="F887" s="1218"/>
    </row>
    <row r="888" spans="6:6" ht="15.75" customHeight="1">
      <c r="F888" s="1218"/>
    </row>
    <row r="889" spans="6:6" ht="15.75" customHeight="1">
      <c r="F889" s="1218"/>
    </row>
    <row r="890" spans="6:6" ht="15.75" customHeight="1">
      <c r="F890" s="1218"/>
    </row>
    <row r="891" spans="6:6" ht="15.75" customHeight="1">
      <c r="F891" s="1218"/>
    </row>
    <row r="892" spans="6:6" ht="15.75" customHeight="1">
      <c r="F892" s="1218"/>
    </row>
    <row r="893" spans="6:6" ht="15.75" customHeight="1">
      <c r="F893" s="1218"/>
    </row>
    <row r="894" spans="6:6" ht="15.75" customHeight="1">
      <c r="F894" s="1218"/>
    </row>
    <row r="895" spans="6:6" ht="15.75" customHeight="1">
      <c r="F895" s="1218"/>
    </row>
    <row r="896" spans="6:6" ht="15.75" customHeight="1">
      <c r="F896" s="1218"/>
    </row>
    <row r="897" spans="6:6" ht="15.75" customHeight="1">
      <c r="F897" s="1218"/>
    </row>
    <row r="898" spans="6:6" ht="15.75" customHeight="1">
      <c r="F898" s="1218"/>
    </row>
    <row r="899" spans="6:6" ht="15.75" customHeight="1">
      <c r="F899" s="1218"/>
    </row>
    <row r="900" spans="6:6" ht="15.75" customHeight="1">
      <c r="F900" s="1218"/>
    </row>
    <row r="901" spans="6:6" ht="15.75" customHeight="1">
      <c r="F901" s="1218"/>
    </row>
    <row r="902" spans="6:6" ht="15.75" customHeight="1">
      <c r="F902" s="1218"/>
    </row>
    <row r="903" spans="6:6" ht="15.75" customHeight="1">
      <c r="F903" s="1218"/>
    </row>
    <row r="904" spans="6:6" ht="15.75" customHeight="1">
      <c r="F904" s="1218"/>
    </row>
    <row r="905" spans="6:6" ht="15.75" customHeight="1">
      <c r="F905" s="1218"/>
    </row>
    <row r="906" spans="6:6" ht="15.75" customHeight="1">
      <c r="F906" s="1218"/>
    </row>
    <row r="907" spans="6:6" ht="15.75" customHeight="1">
      <c r="F907" s="1218"/>
    </row>
    <row r="908" spans="6:6" ht="15.75" customHeight="1">
      <c r="F908" s="1218"/>
    </row>
    <row r="909" spans="6:6" ht="15.75" customHeight="1">
      <c r="F909" s="1218"/>
    </row>
    <row r="910" spans="6:6" ht="15.75" customHeight="1">
      <c r="F910" s="1218"/>
    </row>
    <row r="911" spans="6:6" ht="15.75" customHeight="1">
      <c r="F911" s="1218"/>
    </row>
    <row r="912" spans="6:6" ht="15.75" customHeight="1">
      <c r="F912" s="1218"/>
    </row>
    <row r="913" spans="6:6" ht="15.75" customHeight="1">
      <c r="F913" s="1218"/>
    </row>
    <row r="914" spans="6:6" ht="15.75" customHeight="1">
      <c r="F914" s="1218"/>
    </row>
    <row r="915" spans="6:6" ht="15.75" customHeight="1">
      <c r="F915" s="1218"/>
    </row>
    <row r="916" spans="6:6" ht="15.75" customHeight="1">
      <c r="F916" s="1218"/>
    </row>
    <row r="917" spans="6:6" ht="15.75" customHeight="1">
      <c r="F917" s="1218"/>
    </row>
    <row r="918" spans="6:6" ht="15.75" customHeight="1">
      <c r="F918" s="1218"/>
    </row>
    <row r="919" spans="6:6" ht="15.75" customHeight="1">
      <c r="F919" s="1218"/>
    </row>
    <row r="920" spans="6:6" ht="15.75" customHeight="1">
      <c r="F920" s="1218"/>
    </row>
    <row r="921" spans="6:6" ht="15.75" customHeight="1">
      <c r="F921" s="1218"/>
    </row>
    <row r="922" spans="6:6" ht="15.75" customHeight="1">
      <c r="F922" s="1218"/>
    </row>
    <row r="923" spans="6:6" ht="15.75" customHeight="1">
      <c r="F923" s="1218"/>
    </row>
    <row r="924" spans="6:6" ht="15.75" customHeight="1">
      <c r="F924" s="1218"/>
    </row>
    <row r="925" spans="6:6" ht="15.75" customHeight="1">
      <c r="F925" s="1218"/>
    </row>
    <row r="926" spans="6:6" ht="15.75" customHeight="1">
      <c r="F926" s="1218"/>
    </row>
    <row r="927" spans="6:6" ht="15.75" customHeight="1">
      <c r="F927" s="1218"/>
    </row>
    <row r="928" spans="6:6" ht="15.75" customHeight="1">
      <c r="F928" s="1218"/>
    </row>
    <row r="929" spans="6:6" ht="15.75" customHeight="1">
      <c r="F929" s="1218"/>
    </row>
    <row r="930" spans="6:6" ht="15.75" customHeight="1">
      <c r="F930" s="1218"/>
    </row>
    <row r="931" spans="6:6" ht="15.75" customHeight="1">
      <c r="F931" s="1218"/>
    </row>
    <row r="932" spans="6:6" ht="15.75" customHeight="1">
      <c r="F932" s="1218"/>
    </row>
    <row r="933" spans="6:6" ht="15.75" customHeight="1">
      <c r="F933" s="1218"/>
    </row>
    <row r="934" spans="6:6" ht="15.75" customHeight="1">
      <c r="F934" s="1218"/>
    </row>
    <row r="935" spans="6:6" ht="15.75" customHeight="1">
      <c r="F935" s="1218"/>
    </row>
    <row r="936" spans="6:6" ht="15.75" customHeight="1">
      <c r="F936" s="1218"/>
    </row>
    <row r="937" spans="6:6" ht="15.75" customHeight="1">
      <c r="F937" s="1218"/>
    </row>
    <row r="938" spans="6:6" ht="15.75" customHeight="1">
      <c r="F938" s="1218"/>
    </row>
    <row r="939" spans="6:6" ht="15.75" customHeight="1">
      <c r="F939" s="1218"/>
    </row>
    <row r="940" spans="6:6" ht="15.75" customHeight="1">
      <c r="F940" s="1218"/>
    </row>
    <row r="941" spans="6:6" ht="15.75" customHeight="1">
      <c r="F941" s="1218"/>
    </row>
    <row r="942" spans="6:6" ht="15.75" customHeight="1">
      <c r="F942" s="1218"/>
    </row>
    <row r="943" spans="6:6" ht="15.75" customHeight="1">
      <c r="F943" s="1218"/>
    </row>
    <row r="944" spans="6:6" ht="15.75" customHeight="1">
      <c r="F944" s="1218"/>
    </row>
    <row r="945" spans="6:6" ht="15.75" customHeight="1">
      <c r="F945" s="1218"/>
    </row>
    <row r="946" spans="6:6" ht="15.75" customHeight="1">
      <c r="F946" s="1218"/>
    </row>
    <row r="947" spans="6:6" ht="15.75" customHeight="1">
      <c r="F947" s="1218"/>
    </row>
    <row r="948" spans="6:6" ht="15.75" customHeight="1">
      <c r="F948" s="1218"/>
    </row>
    <row r="949" spans="6:6" ht="15.75" customHeight="1">
      <c r="F949" s="1218"/>
    </row>
    <row r="950" spans="6:6" ht="15.75" customHeight="1">
      <c r="F950" s="1218"/>
    </row>
    <row r="951" spans="6:6" ht="15.75" customHeight="1">
      <c r="F951" s="1218"/>
    </row>
    <row r="952" spans="6:6" ht="15.75" customHeight="1">
      <c r="F952" s="1218"/>
    </row>
    <row r="953" spans="6:6" ht="15.75" customHeight="1">
      <c r="F953" s="1218"/>
    </row>
    <row r="954" spans="6:6" ht="15.75" customHeight="1">
      <c r="F954" s="1218"/>
    </row>
    <row r="955" spans="6:6" ht="15.75" customHeight="1">
      <c r="F955" s="1218"/>
    </row>
    <row r="956" spans="6:6" ht="15.75" customHeight="1">
      <c r="F956" s="1218"/>
    </row>
    <row r="957" spans="6:6" ht="15.75" customHeight="1">
      <c r="F957" s="1218"/>
    </row>
    <row r="958" spans="6:6" ht="15.75" customHeight="1">
      <c r="F958" s="1218"/>
    </row>
    <row r="959" spans="6:6" ht="15.75" customHeight="1">
      <c r="F959" s="1218"/>
    </row>
    <row r="960" spans="6:6" ht="15.75" customHeight="1">
      <c r="F960" s="1218"/>
    </row>
    <row r="961" spans="6:6" ht="15.75" customHeight="1">
      <c r="F961" s="1218"/>
    </row>
    <row r="962" spans="6:6" ht="15.75" customHeight="1">
      <c r="F962" s="1218"/>
    </row>
    <row r="963" spans="6:6" ht="15.75" customHeight="1">
      <c r="F963" s="1218"/>
    </row>
    <row r="964" spans="6:6" ht="15.75" customHeight="1">
      <c r="F964" s="1218"/>
    </row>
    <row r="965" spans="6:6" ht="15.75" customHeight="1">
      <c r="F965" s="1218"/>
    </row>
    <row r="966" spans="6:6" ht="15.75" customHeight="1">
      <c r="F966" s="1218"/>
    </row>
    <row r="967" spans="6:6" ht="15.75" customHeight="1">
      <c r="F967" s="1218"/>
    </row>
    <row r="968" spans="6:6" ht="15.75" customHeight="1">
      <c r="F968" s="1218"/>
    </row>
    <row r="969" spans="6:6" ht="15.75" customHeight="1">
      <c r="F969" s="1218"/>
    </row>
    <row r="970" spans="6:6" ht="15.75" customHeight="1">
      <c r="F970" s="1218"/>
    </row>
    <row r="971" spans="6:6" ht="15.75" customHeight="1">
      <c r="F971" s="1218"/>
    </row>
    <row r="972" spans="6:6" ht="15.75" customHeight="1">
      <c r="F972" s="1218"/>
    </row>
    <row r="973" spans="6:6" ht="15.75" customHeight="1">
      <c r="F973" s="1218"/>
    </row>
    <row r="974" spans="6:6" ht="15.75" customHeight="1">
      <c r="F974" s="1218"/>
    </row>
    <row r="975" spans="6:6" ht="15.75" customHeight="1">
      <c r="F975" s="1218"/>
    </row>
    <row r="976" spans="6:6" ht="15.75" customHeight="1">
      <c r="F976" s="1218"/>
    </row>
    <row r="977" spans="6:6" ht="15.75" customHeight="1">
      <c r="F977" s="1218"/>
    </row>
    <row r="978" spans="6:6" ht="15.75" customHeight="1">
      <c r="F978" s="1218"/>
    </row>
    <row r="979" spans="6:6" ht="15.75" customHeight="1">
      <c r="F979" s="1218"/>
    </row>
    <row r="980" spans="6:6" ht="15.75" customHeight="1">
      <c r="F980" s="1218"/>
    </row>
    <row r="981" spans="6:6" ht="15.75" customHeight="1">
      <c r="F981" s="1218"/>
    </row>
    <row r="982" spans="6:6" ht="15.75" customHeight="1">
      <c r="F982" s="1218"/>
    </row>
    <row r="983" spans="6:6" ht="15.75" customHeight="1">
      <c r="F983" s="1218"/>
    </row>
    <row r="984" spans="6:6" ht="15.75" customHeight="1">
      <c r="F984" s="1218"/>
    </row>
    <row r="985" spans="6:6" ht="15.75" customHeight="1">
      <c r="F985" s="1218"/>
    </row>
    <row r="986" spans="6:6" ht="15.75" customHeight="1">
      <c r="F986" s="1218"/>
    </row>
    <row r="987" spans="6:6" ht="15.75" customHeight="1">
      <c r="F987" s="1218"/>
    </row>
    <row r="988" spans="6:6" ht="15.75" customHeight="1">
      <c r="F988" s="1218"/>
    </row>
    <row r="989" spans="6:6" ht="15.75" customHeight="1">
      <c r="F989" s="1218"/>
    </row>
    <row r="990" spans="6:6" ht="15.75" customHeight="1">
      <c r="F990" s="1218"/>
    </row>
    <row r="991" spans="6:6" ht="15.75" customHeight="1">
      <c r="F991" s="1218"/>
    </row>
    <row r="992" spans="6:6" ht="15.75" customHeight="1">
      <c r="F992" s="1218"/>
    </row>
    <row r="993" spans="6:6" ht="15.75" customHeight="1">
      <c r="F993" s="1218"/>
    </row>
    <row r="994" spans="6:6" ht="15.75" customHeight="1">
      <c r="F994" s="1218"/>
    </row>
    <row r="995" spans="6:6" ht="15.75" customHeight="1">
      <c r="F995" s="1218"/>
    </row>
    <row r="996" spans="6:6" ht="15.75" customHeight="1">
      <c r="F996" s="1218"/>
    </row>
    <row r="997" spans="6:6" ht="15.75" customHeight="1">
      <c r="F997" s="1218"/>
    </row>
    <row r="998" spans="6:6" ht="15.75" customHeight="1">
      <c r="F998" s="1218"/>
    </row>
    <row r="999" spans="6:6" ht="15.75" customHeight="1">
      <c r="F999" s="1218"/>
    </row>
    <row r="1000" spans="6:6" ht="15.75" customHeight="1">
      <c r="F1000" s="1218"/>
    </row>
    <row r="1001" spans="6:6" ht="15.75" customHeight="1">
      <c r="F1001" s="1218"/>
    </row>
    <row r="1002" spans="6:6" ht="15.75" customHeight="1">
      <c r="F1002" s="1218"/>
    </row>
    <row r="1003" spans="6:6" ht="15.75" customHeight="1">
      <c r="F1003" s="1218"/>
    </row>
    <row r="1004" spans="6:6" ht="15.75" customHeight="1">
      <c r="F1004" s="1218"/>
    </row>
    <row r="1005" spans="6:6" ht="15.75" customHeight="1">
      <c r="F1005" s="1218"/>
    </row>
    <row r="1006" spans="6:6" ht="15.75" customHeight="1">
      <c r="F1006" s="1218"/>
    </row>
    <row r="1007" spans="6:6" ht="15.75" customHeight="1">
      <c r="F1007" s="1218"/>
    </row>
    <row r="1008" spans="6:6" ht="15.75" customHeight="1">
      <c r="F1008" s="1218"/>
    </row>
    <row r="1009" spans="6:6" ht="15.75" customHeight="1">
      <c r="F1009" s="1218"/>
    </row>
    <row r="1010" spans="6:6" ht="15.75" customHeight="1">
      <c r="F1010" s="1218"/>
    </row>
    <row r="1011" spans="6:6" ht="15.75" customHeight="1">
      <c r="F1011" s="1218"/>
    </row>
    <row r="1012" spans="6:6" ht="15.75" customHeight="1">
      <c r="F1012" s="1218"/>
    </row>
    <row r="1013" spans="6:6" ht="15.75" customHeight="1">
      <c r="F1013" s="1218"/>
    </row>
    <row r="1014" spans="6:6" ht="15.75" customHeight="1">
      <c r="F1014" s="1218"/>
    </row>
    <row r="1015" spans="6:6" ht="15.75" customHeight="1">
      <c r="F1015" s="1218"/>
    </row>
    <row r="1016" spans="6:6" ht="15.75" customHeight="1">
      <c r="F1016" s="1218"/>
    </row>
    <row r="1017" spans="6:6" ht="15.75" customHeight="1">
      <c r="F1017" s="1218"/>
    </row>
    <row r="1018" spans="6:6" ht="15.75" customHeight="1">
      <c r="F1018" s="1218"/>
    </row>
    <row r="1019" spans="6:6" ht="15.75" customHeight="1">
      <c r="F1019" s="1218"/>
    </row>
    <row r="1020" spans="6:6" ht="15.75" customHeight="1">
      <c r="F1020" s="1218"/>
    </row>
    <row r="1021" spans="6:6" ht="15.75" customHeight="1">
      <c r="F1021" s="1218"/>
    </row>
    <row r="1022" spans="6:6" ht="15.75" customHeight="1">
      <c r="F1022" s="1218"/>
    </row>
    <row r="1023" spans="6:6" ht="15.75" customHeight="1">
      <c r="F1023" s="1218"/>
    </row>
    <row r="1024" spans="6:6" ht="15.75" customHeight="1">
      <c r="F1024" s="1218"/>
    </row>
    <row r="1025" spans="6:6" ht="15.75" customHeight="1">
      <c r="F1025" s="1218"/>
    </row>
    <row r="1026" spans="6:6" ht="15.75" customHeight="1">
      <c r="F1026" s="1218"/>
    </row>
  </sheetData>
  <mergeCells count="202">
    <mergeCell ref="B103:K121"/>
    <mergeCell ref="B122:K140"/>
    <mergeCell ref="B141:K142"/>
    <mergeCell ref="B143:B148"/>
    <mergeCell ref="C143:K148"/>
    <mergeCell ref="B2:K6"/>
    <mergeCell ref="B99:D99"/>
    <mergeCell ref="E99:H99"/>
    <mergeCell ref="I99:K99"/>
    <mergeCell ref="B100:I100"/>
    <mergeCell ref="B101:I101"/>
    <mergeCell ref="B102:J102"/>
    <mergeCell ref="B95:D95"/>
    <mergeCell ref="E95:G95"/>
    <mergeCell ref="I95:K95"/>
    <mergeCell ref="B96:I96"/>
    <mergeCell ref="B97:J97"/>
    <mergeCell ref="B98:D98"/>
    <mergeCell ref="E98:H98"/>
    <mergeCell ref="I98:K98"/>
    <mergeCell ref="B93:D93"/>
    <mergeCell ref="E93:G93"/>
    <mergeCell ref="H93:H94"/>
    <mergeCell ref="I93:K94"/>
    <mergeCell ref="B94:D94"/>
    <mergeCell ref="E94:G94"/>
    <mergeCell ref="B89:D89"/>
    <mergeCell ref="E89:G89"/>
    <mergeCell ref="I89:K89"/>
    <mergeCell ref="B90:I90"/>
    <mergeCell ref="B91:J91"/>
    <mergeCell ref="B92:D92"/>
    <mergeCell ref="E92:G92"/>
    <mergeCell ref="I92:K92"/>
    <mergeCell ref="B87:D87"/>
    <mergeCell ref="E87:G87"/>
    <mergeCell ref="I87:K87"/>
    <mergeCell ref="B88:D88"/>
    <mergeCell ref="E88:G88"/>
    <mergeCell ref="I88:K88"/>
    <mergeCell ref="B82:G82"/>
    <mergeCell ref="B83:G83"/>
    <mergeCell ref="I83:K83"/>
    <mergeCell ref="B84:I84"/>
    <mergeCell ref="B85:G85"/>
    <mergeCell ref="B86:D86"/>
    <mergeCell ref="E86:G86"/>
    <mergeCell ref="I86:K86"/>
    <mergeCell ref="B78:H78"/>
    <mergeCell ref="I78:K78"/>
    <mergeCell ref="B79:I79"/>
    <mergeCell ref="B80:G80"/>
    <mergeCell ref="I80:K80"/>
    <mergeCell ref="B81:I81"/>
    <mergeCell ref="B74:K74"/>
    <mergeCell ref="B75:D75"/>
    <mergeCell ref="I75:K75"/>
    <mergeCell ref="B76:D76"/>
    <mergeCell ref="I76:K76"/>
    <mergeCell ref="B77:H77"/>
    <mergeCell ref="I77:J77"/>
    <mergeCell ref="B70:D70"/>
    <mergeCell ref="I70:K70"/>
    <mergeCell ref="B71:K71"/>
    <mergeCell ref="B72:D72"/>
    <mergeCell ref="I72:K72"/>
    <mergeCell ref="B73:D73"/>
    <mergeCell ref="I73:K73"/>
    <mergeCell ref="B66:D66"/>
    <mergeCell ref="I66:K66"/>
    <mergeCell ref="B67:D67"/>
    <mergeCell ref="I67:K67"/>
    <mergeCell ref="B68:K68"/>
    <mergeCell ref="B69:D69"/>
    <mergeCell ref="I69:K69"/>
    <mergeCell ref="B62:K62"/>
    <mergeCell ref="B63:D63"/>
    <mergeCell ref="I63:K63"/>
    <mergeCell ref="B64:D64"/>
    <mergeCell ref="I64:K64"/>
    <mergeCell ref="B65:K65"/>
    <mergeCell ref="B58:D58"/>
    <mergeCell ref="I58:K58"/>
    <mergeCell ref="B59:K59"/>
    <mergeCell ref="B60:D60"/>
    <mergeCell ref="I60:K60"/>
    <mergeCell ref="B61:D61"/>
    <mergeCell ref="I61:K61"/>
    <mergeCell ref="B54:D54"/>
    <mergeCell ref="I54:K54"/>
    <mergeCell ref="B55:D55"/>
    <mergeCell ref="I55:K55"/>
    <mergeCell ref="B56:K56"/>
    <mergeCell ref="B57:D57"/>
    <mergeCell ref="I57:K57"/>
    <mergeCell ref="B50:K50"/>
    <mergeCell ref="B51:D51"/>
    <mergeCell ref="I51:K51"/>
    <mergeCell ref="B52:D52"/>
    <mergeCell ref="I52:K52"/>
    <mergeCell ref="B53:K53"/>
    <mergeCell ref="B46:D46"/>
    <mergeCell ref="I46:K46"/>
    <mergeCell ref="B47:K47"/>
    <mergeCell ref="B48:D48"/>
    <mergeCell ref="I48:K48"/>
    <mergeCell ref="B49:D49"/>
    <mergeCell ref="I49:K49"/>
    <mergeCell ref="B42:D42"/>
    <mergeCell ref="I42:K42"/>
    <mergeCell ref="B43:D43"/>
    <mergeCell ref="I43:K43"/>
    <mergeCell ref="B44:K44"/>
    <mergeCell ref="B45:D45"/>
    <mergeCell ref="I45:K45"/>
    <mergeCell ref="B38:K38"/>
    <mergeCell ref="B39:D39"/>
    <mergeCell ref="I39:K39"/>
    <mergeCell ref="B40:D40"/>
    <mergeCell ref="I40:K40"/>
    <mergeCell ref="B41:K41"/>
    <mergeCell ref="B34:H34"/>
    <mergeCell ref="I34:K34"/>
    <mergeCell ref="B35:K35"/>
    <mergeCell ref="B36:D36"/>
    <mergeCell ref="I36:K36"/>
    <mergeCell ref="B37:D37"/>
    <mergeCell ref="I37:K37"/>
    <mergeCell ref="B32:D32"/>
    <mergeCell ref="E32:F32"/>
    <mergeCell ref="G32:H32"/>
    <mergeCell ref="I32:K32"/>
    <mergeCell ref="B33:H33"/>
    <mergeCell ref="I33:J33"/>
    <mergeCell ref="B30:D30"/>
    <mergeCell ref="E30:F30"/>
    <mergeCell ref="G30:H30"/>
    <mergeCell ref="I30:K30"/>
    <mergeCell ref="B31:D31"/>
    <mergeCell ref="E31:F31"/>
    <mergeCell ref="G31:H31"/>
    <mergeCell ref="I31:K31"/>
    <mergeCell ref="B28:D28"/>
    <mergeCell ref="E28:F28"/>
    <mergeCell ref="G28:H28"/>
    <mergeCell ref="I28:K28"/>
    <mergeCell ref="B29:D29"/>
    <mergeCell ref="E29:F29"/>
    <mergeCell ref="G29:H29"/>
    <mergeCell ref="I29:K29"/>
    <mergeCell ref="B26:D26"/>
    <mergeCell ref="E26:F26"/>
    <mergeCell ref="G26:H26"/>
    <mergeCell ref="I26:K26"/>
    <mergeCell ref="B27:D27"/>
    <mergeCell ref="E27:F27"/>
    <mergeCell ref="G27:H27"/>
    <mergeCell ref="I27:K27"/>
    <mergeCell ref="B24:D24"/>
    <mergeCell ref="E24:F24"/>
    <mergeCell ref="G24:H24"/>
    <mergeCell ref="I24:K24"/>
    <mergeCell ref="B25:D25"/>
    <mergeCell ref="E25:F25"/>
    <mergeCell ref="G25:H25"/>
    <mergeCell ref="I25:K25"/>
    <mergeCell ref="B22:D22"/>
    <mergeCell ref="E22:F22"/>
    <mergeCell ref="G22:H22"/>
    <mergeCell ref="I22:K22"/>
    <mergeCell ref="B23:D23"/>
    <mergeCell ref="E23:F23"/>
    <mergeCell ref="G23:H23"/>
    <mergeCell ref="I23:K23"/>
    <mergeCell ref="B20:D20"/>
    <mergeCell ref="E20:F20"/>
    <mergeCell ref="G20:H20"/>
    <mergeCell ref="I20:K20"/>
    <mergeCell ref="B21:D21"/>
    <mergeCell ref="E21:F21"/>
    <mergeCell ref="G21:H21"/>
    <mergeCell ref="I21:K21"/>
    <mergeCell ref="B18:G18"/>
    <mergeCell ref="I18:K18"/>
    <mergeCell ref="B19:D19"/>
    <mergeCell ref="E19:F19"/>
    <mergeCell ref="G19:H19"/>
    <mergeCell ref="I19:K19"/>
    <mergeCell ref="B14:K14"/>
    <mergeCell ref="B15:K15"/>
    <mergeCell ref="B16:D17"/>
    <mergeCell ref="E16:K16"/>
    <mergeCell ref="E17:F17"/>
    <mergeCell ref="G17:H17"/>
    <mergeCell ref="I17:K17"/>
    <mergeCell ref="B7:K8"/>
    <mergeCell ref="B9:K9"/>
    <mergeCell ref="B10:K10"/>
    <mergeCell ref="B11:K11"/>
    <mergeCell ref="B12:K12"/>
    <mergeCell ref="B13:F13"/>
    <mergeCell ref="G13:K13"/>
  </mergeCells>
  <printOptions horizontalCentered="1"/>
  <pageMargins left="0.39370078740157483" right="0.39370078740157483" top="0.39370078740157483" bottom="0.39370078740157483" header="0" footer="0"/>
  <pageSetup scale="50" orientation="portrait" r:id="rId1"/>
  <rowBreaks count="4" manualBreakCount="4">
    <brk id="33" min="1" max="10" man="1"/>
    <brk id="61" min="1" max="10" man="1"/>
    <brk id="84" min="1" max="10" man="1"/>
    <brk id="101" min="1" max="1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03"/>
  <sheetViews>
    <sheetView topLeftCell="A108" zoomScaleNormal="100" zoomScaleSheetLayoutView="90" workbookViewId="0">
      <selection activeCell="B8" sqref="B8:K9"/>
    </sheetView>
  </sheetViews>
  <sheetFormatPr baseColWidth="10" defaultColWidth="0" defaultRowHeight="15" customHeight="1" zeroHeight="1"/>
  <cols>
    <col min="1" max="1" width="4" style="1166" customWidth="1"/>
    <col min="2" max="3" width="15.5703125" style="1166" customWidth="1"/>
    <col min="4" max="4" width="36.28515625" style="1166" customWidth="1"/>
    <col min="5" max="5" width="16.42578125" style="1166" customWidth="1"/>
    <col min="6" max="6" width="19.140625" style="1166" customWidth="1"/>
    <col min="7" max="8" width="16" style="1166" customWidth="1"/>
    <col min="9" max="9" width="20.28515625" style="1166" customWidth="1"/>
    <col min="10" max="10" width="17.7109375" style="1166" customWidth="1"/>
    <col min="11" max="11" width="33.42578125" style="1166" customWidth="1"/>
    <col min="12" max="12" width="5" style="1166" customWidth="1"/>
    <col min="13" max="14" width="11.42578125" style="1167" hidden="1"/>
    <col min="15" max="15" width="6.7109375" style="1167" hidden="1"/>
    <col min="16" max="28" width="10.7109375" style="1167" hidden="1"/>
    <col min="29" max="16384" width="14.42578125" style="1167" hidden="1"/>
  </cols>
  <sheetData>
    <row r="1" spans="2:28" ht="15" customHeight="1" thickBot="1"/>
    <row r="2" spans="2:28" ht="12.75" customHeight="1">
      <c r="B2" s="787"/>
      <c r="C2" s="786"/>
      <c r="D2" s="786"/>
      <c r="E2" s="786"/>
      <c r="F2" s="786"/>
      <c r="G2" s="786"/>
      <c r="H2" s="786"/>
      <c r="I2" s="786"/>
      <c r="J2" s="786"/>
      <c r="K2" s="785"/>
      <c r="L2" s="828"/>
      <c r="M2" s="728"/>
      <c r="N2" s="728"/>
      <c r="O2" s="728"/>
      <c r="P2" s="728"/>
      <c r="Q2" s="728"/>
      <c r="R2" s="728"/>
      <c r="S2" s="728"/>
      <c r="T2" s="728"/>
      <c r="U2" s="728"/>
      <c r="V2" s="728"/>
      <c r="W2" s="728"/>
      <c r="X2" s="728"/>
      <c r="Y2" s="728"/>
      <c r="Z2" s="728"/>
      <c r="AA2" s="728"/>
      <c r="AB2" s="728"/>
    </row>
    <row r="3" spans="2:28" ht="12.75" customHeight="1">
      <c r="B3" s="784"/>
      <c r="C3" s="783"/>
      <c r="D3" s="783"/>
      <c r="E3" s="783"/>
      <c r="F3" s="783"/>
      <c r="G3" s="783"/>
      <c r="H3" s="783"/>
      <c r="I3" s="783"/>
      <c r="J3" s="783"/>
      <c r="K3" s="782"/>
      <c r="L3" s="828"/>
      <c r="M3" s="728"/>
      <c r="N3" s="728"/>
      <c r="O3" s="728"/>
      <c r="P3" s="728"/>
      <c r="Q3" s="728"/>
      <c r="R3" s="728"/>
      <c r="S3" s="728"/>
      <c r="T3" s="728"/>
      <c r="U3" s="728"/>
      <c r="V3" s="728"/>
      <c r="W3" s="728"/>
      <c r="X3" s="728"/>
      <c r="Y3" s="728"/>
      <c r="Z3" s="728"/>
      <c r="AA3" s="728"/>
      <c r="AB3" s="728"/>
    </row>
    <row r="4" spans="2:28" ht="12.75" customHeight="1">
      <c r="B4" s="784"/>
      <c r="C4" s="783"/>
      <c r="D4" s="783"/>
      <c r="E4" s="783"/>
      <c r="F4" s="783"/>
      <c r="G4" s="783"/>
      <c r="H4" s="783"/>
      <c r="I4" s="783"/>
      <c r="J4" s="783"/>
      <c r="K4" s="782"/>
      <c r="L4" s="828"/>
      <c r="M4" s="728"/>
      <c r="N4" s="728"/>
      <c r="O4" s="728"/>
      <c r="P4" s="728"/>
      <c r="Q4" s="728"/>
      <c r="R4" s="728"/>
      <c r="S4" s="728"/>
      <c r="T4" s="728"/>
      <c r="U4" s="728"/>
      <c r="V4" s="728"/>
      <c r="W4" s="728"/>
      <c r="X4" s="728"/>
      <c r="Y4" s="728"/>
      <c r="Z4" s="728"/>
      <c r="AA4" s="728"/>
      <c r="AB4" s="728"/>
    </row>
    <row r="5" spans="2:28" ht="12.75" customHeight="1">
      <c r="B5" s="784"/>
      <c r="C5" s="783"/>
      <c r="D5" s="783"/>
      <c r="E5" s="783"/>
      <c r="F5" s="783"/>
      <c r="G5" s="783"/>
      <c r="H5" s="783"/>
      <c r="I5" s="783"/>
      <c r="J5" s="783"/>
      <c r="K5" s="782"/>
      <c r="L5" s="828"/>
      <c r="M5" s="728"/>
      <c r="N5" s="728"/>
      <c r="O5" s="728"/>
      <c r="P5" s="728"/>
      <c r="Q5" s="728"/>
      <c r="R5" s="728"/>
      <c r="S5" s="728"/>
      <c r="T5" s="728"/>
      <c r="U5" s="728"/>
      <c r="V5" s="728"/>
      <c r="W5" s="728"/>
      <c r="X5" s="728"/>
      <c r="Y5" s="728"/>
      <c r="Z5" s="728"/>
      <c r="AA5" s="728"/>
      <c r="AB5" s="728"/>
    </row>
    <row r="6" spans="2:28" ht="12.75" customHeight="1">
      <c r="B6" s="784"/>
      <c r="C6" s="783"/>
      <c r="D6" s="783"/>
      <c r="E6" s="783"/>
      <c r="F6" s="783"/>
      <c r="G6" s="783"/>
      <c r="H6" s="783"/>
      <c r="I6" s="783"/>
      <c r="J6" s="783"/>
      <c r="K6" s="782"/>
      <c r="L6" s="828"/>
      <c r="M6" s="728"/>
      <c r="N6" s="728"/>
      <c r="O6" s="728"/>
      <c r="P6" s="728"/>
      <c r="Q6" s="728"/>
      <c r="R6" s="728"/>
      <c r="S6" s="728"/>
      <c r="T6" s="728"/>
      <c r="U6" s="728"/>
      <c r="V6" s="728"/>
      <c r="W6" s="728"/>
      <c r="X6" s="728"/>
      <c r="Y6" s="728"/>
      <c r="Z6" s="728"/>
      <c r="AA6" s="728"/>
      <c r="AB6" s="728"/>
    </row>
    <row r="7" spans="2:28" ht="12.75" customHeight="1">
      <c r="B7" s="784"/>
      <c r="C7" s="783"/>
      <c r="D7" s="783"/>
      <c r="E7" s="783"/>
      <c r="F7" s="783"/>
      <c r="G7" s="783"/>
      <c r="H7" s="783"/>
      <c r="I7" s="783"/>
      <c r="J7" s="783"/>
      <c r="K7" s="782"/>
      <c r="L7" s="828"/>
      <c r="M7" s="728"/>
      <c r="N7" s="728"/>
      <c r="O7" s="728"/>
      <c r="P7" s="728"/>
      <c r="Q7" s="728"/>
      <c r="R7" s="728"/>
      <c r="S7" s="728"/>
      <c r="T7" s="728"/>
      <c r="U7" s="728"/>
      <c r="V7" s="728"/>
      <c r="W7" s="728"/>
      <c r="X7" s="728"/>
      <c r="Y7" s="728"/>
      <c r="Z7" s="728"/>
      <c r="AA7" s="728"/>
      <c r="AB7" s="728"/>
    </row>
    <row r="8" spans="2:28" ht="15" customHeight="1">
      <c r="B8" s="780" t="s">
        <v>0</v>
      </c>
      <c r="C8" s="1168"/>
      <c r="D8" s="1168"/>
      <c r="E8" s="1168"/>
      <c r="F8" s="1168"/>
      <c r="G8" s="1168"/>
      <c r="H8" s="1168"/>
      <c r="I8" s="1168"/>
      <c r="J8" s="1168"/>
      <c r="K8" s="1169"/>
      <c r="L8" s="828"/>
      <c r="M8" s="728"/>
      <c r="N8" s="728"/>
      <c r="O8" s="728"/>
      <c r="P8" s="728"/>
      <c r="Q8" s="728"/>
      <c r="R8" s="728"/>
      <c r="S8" s="728"/>
      <c r="T8" s="728"/>
      <c r="U8" s="728"/>
      <c r="V8" s="728"/>
      <c r="W8" s="728"/>
      <c r="X8" s="728"/>
      <c r="Y8" s="728"/>
      <c r="Z8" s="728"/>
      <c r="AA8" s="728"/>
      <c r="AB8" s="728"/>
    </row>
    <row r="9" spans="2:28" ht="12.75" customHeight="1">
      <c r="B9" s="1170"/>
      <c r="C9" s="1168"/>
      <c r="D9" s="1168"/>
      <c r="E9" s="1168"/>
      <c r="F9" s="1168"/>
      <c r="G9" s="1168"/>
      <c r="H9" s="1168"/>
      <c r="I9" s="1168"/>
      <c r="J9" s="1168"/>
      <c r="K9" s="1169"/>
      <c r="L9" s="828"/>
      <c r="M9" s="728"/>
      <c r="N9" s="728"/>
      <c r="O9" s="728"/>
      <c r="P9" s="728"/>
      <c r="Q9" s="728"/>
      <c r="R9" s="728"/>
      <c r="S9" s="728"/>
      <c r="T9" s="728"/>
      <c r="U9" s="728"/>
      <c r="V9" s="728"/>
      <c r="W9" s="728"/>
      <c r="X9" s="728"/>
      <c r="Y9" s="728"/>
      <c r="Z9" s="728"/>
      <c r="AA9" s="728"/>
      <c r="AB9" s="728"/>
    </row>
    <row r="10" spans="2:28" ht="12.75" customHeight="1">
      <c r="B10" s="781" t="s">
        <v>1</v>
      </c>
      <c r="C10" s="1168"/>
      <c r="D10" s="1168"/>
      <c r="E10" s="1168"/>
      <c r="F10" s="1168"/>
      <c r="G10" s="1168"/>
      <c r="H10" s="1168"/>
      <c r="I10" s="1168"/>
      <c r="J10" s="1168"/>
      <c r="K10" s="1169"/>
      <c r="L10" s="828"/>
      <c r="M10" s="728"/>
      <c r="N10" s="728"/>
      <c r="O10" s="728"/>
      <c r="P10" s="728"/>
      <c r="Q10" s="728"/>
      <c r="R10" s="728"/>
      <c r="S10" s="728"/>
      <c r="T10" s="728"/>
      <c r="U10" s="728"/>
      <c r="V10" s="728"/>
      <c r="W10" s="728"/>
      <c r="X10" s="728"/>
      <c r="Y10" s="728"/>
      <c r="Z10" s="728"/>
      <c r="AA10" s="728"/>
      <c r="AB10" s="728"/>
    </row>
    <row r="11" spans="2:28" ht="12.75" customHeight="1">
      <c r="B11" s="780" t="s">
        <v>2</v>
      </c>
      <c r="C11" s="1168"/>
      <c r="D11" s="1168"/>
      <c r="E11" s="1168"/>
      <c r="F11" s="1168"/>
      <c r="G11" s="1168"/>
      <c r="H11" s="1168"/>
      <c r="I11" s="1168"/>
      <c r="J11" s="1168"/>
      <c r="K11" s="1169"/>
      <c r="L11" s="828"/>
      <c r="M11" s="728"/>
      <c r="N11" s="728"/>
      <c r="O11" s="728"/>
      <c r="P11" s="728"/>
      <c r="Q11" s="728"/>
      <c r="R11" s="728"/>
      <c r="S11" s="728"/>
      <c r="T11" s="728"/>
      <c r="U11" s="728"/>
      <c r="V11" s="728"/>
      <c r="W11" s="728"/>
      <c r="X11" s="728"/>
      <c r="Y11" s="728"/>
      <c r="Z11" s="728"/>
      <c r="AA11" s="728"/>
      <c r="AB11" s="728"/>
    </row>
    <row r="12" spans="2:28" ht="12.75" customHeight="1">
      <c r="B12" s="780" t="s">
        <v>3</v>
      </c>
      <c r="C12" s="1168"/>
      <c r="D12" s="1168"/>
      <c r="E12" s="1168"/>
      <c r="F12" s="1168"/>
      <c r="G12" s="1168"/>
      <c r="H12" s="1168"/>
      <c r="I12" s="1168"/>
      <c r="J12" s="1168"/>
      <c r="K12" s="1169"/>
      <c r="L12" s="828"/>
      <c r="M12" s="728"/>
      <c r="N12" s="728"/>
      <c r="O12" s="728"/>
      <c r="P12" s="728"/>
      <c r="Q12" s="728"/>
      <c r="R12" s="728"/>
      <c r="S12" s="728"/>
      <c r="T12" s="728"/>
      <c r="U12" s="728"/>
      <c r="V12" s="728"/>
      <c r="W12" s="728"/>
      <c r="X12" s="728"/>
      <c r="Y12" s="728"/>
      <c r="Z12" s="728"/>
      <c r="AA12" s="728"/>
      <c r="AB12" s="728"/>
    </row>
    <row r="13" spans="2:28" ht="12.75" customHeight="1" thickBot="1">
      <c r="B13" s="777" t="s">
        <v>4</v>
      </c>
      <c r="C13" s="1171"/>
      <c r="D13" s="1171"/>
      <c r="E13" s="1171"/>
      <c r="F13" s="1171"/>
      <c r="G13" s="1171"/>
      <c r="H13" s="1171"/>
      <c r="I13" s="1171"/>
      <c r="J13" s="1171"/>
      <c r="K13" s="1172"/>
      <c r="L13" s="828"/>
      <c r="M13" s="728"/>
      <c r="N13" s="728"/>
      <c r="O13" s="728"/>
      <c r="P13" s="728"/>
      <c r="Q13" s="728"/>
      <c r="R13" s="728"/>
      <c r="S13" s="728"/>
      <c r="T13" s="728"/>
      <c r="U13" s="728"/>
      <c r="V13" s="728"/>
      <c r="W13" s="728"/>
      <c r="X13" s="728"/>
      <c r="Y13" s="728"/>
      <c r="Z13" s="728"/>
      <c r="AA13" s="728"/>
      <c r="AB13" s="728"/>
    </row>
    <row r="14" spans="2:28" ht="29.25" customHeight="1" thickBot="1">
      <c r="B14" s="674" t="s">
        <v>79</v>
      </c>
      <c r="C14" s="1173"/>
      <c r="D14" s="1173"/>
      <c r="E14" s="1174"/>
      <c r="F14" s="674" t="s">
        <v>569</v>
      </c>
      <c r="G14" s="774"/>
      <c r="H14" s="774"/>
      <c r="I14" s="774"/>
      <c r="J14" s="774"/>
      <c r="K14" s="773"/>
      <c r="L14" s="828"/>
      <c r="M14" s="728"/>
      <c r="N14" s="728"/>
      <c r="O14" s="728"/>
      <c r="P14" s="728"/>
      <c r="Q14" s="728"/>
      <c r="R14" s="728"/>
      <c r="S14" s="728"/>
      <c r="T14" s="728"/>
      <c r="U14" s="728"/>
      <c r="V14" s="728"/>
      <c r="W14" s="728"/>
      <c r="X14" s="728"/>
      <c r="Y14" s="728"/>
      <c r="Z14" s="728"/>
      <c r="AA14" s="728"/>
      <c r="AB14" s="728"/>
    </row>
    <row r="15" spans="2:28" ht="187.5" customHeight="1" thickBot="1">
      <c r="B15" s="1367" t="s">
        <v>570</v>
      </c>
      <c r="C15" s="1173"/>
      <c r="D15" s="1173"/>
      <c r="E15" s="1173"/>
      <c r="F15" s="1173"/>
      <c r="G15" s="1173"/>
      <c r="H15" s="1173"/>
      <c r="I15" s="1173"/>
      <c r="J15" s="1173"/>
      <c r="K15" s="1174"/>
      <c r="L15" s="828"/>
      <c r="M15" s="728"/>
      <c r="N15" s="728"/>
      <c r="O15" s="728"/>
      <c r="P15" s="728"/>
      <c r="Q15" s="728"/>
      <c r="R15" s="728"/>
      <c r="S15" s="728"/>
      <c r="T15" s="728"/>
      <c r="U15" s="728"/>
      <c r="V15" s="728"/>
      <c r="W15" s="728"/>
      <c r="X15" s="728"/>
      <c r="Y15" s="728"/>
      <c r="Z15" s="728"/>
      <c r="AA15" s="728"/>
      <c r="AB15" s="728"/>
    </row>
    <row r="16" spans="2:28" ht="332.25" customHeight="1" thickBot="1">
      <c r="B16" s="674" t="s">
        <v>571</v>
      </c>
      <c r="C16" s="1173"/>
      <c r="D16" s="1173"/>
      <c r="E16" s="1173"/>
      <c r="F16" s="1173"/>
      <c r="G16" s="1173"/>
      <c r="H16" s="1173"/>
      <c r="I16" s="1173"/>
      <c r="J16" s="1173"/>
      <c r="K16" s="1174"/>
      <c r="L16" s="828"/>
      <c r="M16" s="728"/>
      <c r="N16" s="728"/>
      <c r="O16" s="728"/>
      <c r="P16" s="728"/>
      <c r="Q16" s="728"/>
      <c r="R16" s="728"/>
      <c r="S16" s="728"/>
      <c r="T16" s="728"/>
      <c r="U16" s="728"/>
      <c r="V16" s="728"/>
      <c r="W16" s="728"/>
      <c r="X16" s="728"/>
      <c r="Y16" s="728"/>
      <c r="Z16" s="728"/>
      <c r="AA16" s="728"/>
      <c r="AB16" s="728"/>
    </row>
    <row r="17" spans="2:28" ht="24" customHeight="1">
      <c r="B17" s="1352" t="s">
        <v>5</v>
      </c>
      <c r="C17" s="1353"/>
      <c r="D17" s="1354"/>
      <c r="E17" s="792" t="s">
        <v>6</v>
      </c>
      <c r="F17" s="1175"/>
      <c r="G17" s="1175"/>
      <c r="H17" s="1175"/>
      <c r="I17" s="1177"/>
      <c r="J17" s="1177"/>
      <c r="K17" s="1178"/>
      <c r="L17" s="828"/>
      <c r="M17" s="728"/>
      <c r="N17" s="728"/>
      <c r="O17" s="728"/>
      <c r="P17" s="728"/>
      <c r="Q17" s="728"/>
      <c r="R17" s="728"/>
      <c r="S17" s="728"/>
      <c r="T17" s="728"/>
      <c r="U17" s="728"/>
      <c r="V17" s="728"/>
      <c r="W17" s="728"/>
      <c r="X17" s="728"/>
      <c r="Y17" s="728"/>
      <c r="Z17" s="728"/>
      <c r="AA17" s="728"/>
      <c r="AB17" s="728"/>
    </row>
    <row r="18" spans="2:28" ht="24" customHeight="1">
      <c r="B18" s="1355"/>
      <c r="C18" s="1317"/>
      <c r="D18" s="1317"/>
      <c r="E18" s="771" t="s">
        <v>8</v>
      </c>
      <c r="F18" s="771"/>
      <c r="G18" s="771" t="s">
        <v>9</v>
      </c>
      <c r="H18" s="771"/>
      <c r="I18" s="770" t="s">
        <v>290</v>
      </c>
      <c r="J18" s="1044"/>
      <c r="K18" s="1181"/>
      <c r="L18" s="828"/>
      <c r="M18" s="728"/>
      <c r="N18" s="728"/>
      <c r="O18" s="728"/>
      <c r="P18" s="728"/>
      <c r="Q18" s="728"/>
      <c r="R18" s="728"/>
      <c r="S18" s="728"/>
      <c r="T18" s="728"/>
      <c r="U18" s="728"/>
      <c r="V18" s="728"/>
      <c r="W18" s="728"/>
      <c r="X18" s="728"/>
      <c r="Y18" s="728"/>
      <c r="Z18" s="728"/>
      <c r="AA18" s="728"/>
      <c r="AB18" s="728"/>
    </row>
    <row r="19" spans="2:28" ht="24" customHeight="1">
      <c r="B19" s="1077" t="s">
        <v>11</v>
      </c>
      <c r="C19" s="763"/>
      <c r="D19" s="763"/>
      <c r="E19" s="788"/>
      <c r="F19" s="788"/>
      <c r="G19" s="788"/>
      <c r="H19" s="993"/>
      <c r="I19" s="1002">
        <v>0.7</v>
      </c>
      <c r="J19" s="763"/>
      <c r="K19" s="1157"/>
      <c r="L19" s="828"/>
      <c r="M19" s="728"/>
      <c r="N19" s="728"/>
      <c r="O19" s="728"/>
      <c r="P19" s="728"/>
      <c r="Q19" s="728"/>
      <c r="R19" s="728"/>
      <c r="S19" s="728"/>
      <c r="T19" s="728"/>
      <c r="U19" s="728"/>
      <c r="V19" s="728"/>
      <c r="W19" s="728"/>
      <c r="X19" s="728"/>
      <c r="Y19" s="728"/>
      <c r="Z19" s="728"/>
      <c r="AA19" s="728"/>
      <c r="AB19" s="728"/>
    </row>
    <row r="20" spans="2:28" ht="24" customHeight="1">
      <c r="B20" s="1072" t="s">
        <v>16</v>
      </c>
      <c r="C20" s="992"/>
      <c r="D20" s="992"/>
      <c r="E20" s="996" t="s">
        <v>363</v>
      </c>
      <c r="F20" s="992"/>
      <c r="G20" s="996" t="s">
        <v>364</v>
      </c>
      <c r="H20" s="992"/>
      <c r="I20" s="996"/>
      <c r="J20" s="992"/>
      <c r="K20" s="1069"/>
      <c r="L20" s="828"/>
      <c r="M20" s="728"/>
      <c r="N20" s="728"/>
      <c r="O20" s="728"/>
      <c r="P20" s="728"/>
      <c r="Q20" s="728"/>
      <c r="R20" s="728"/>
      <c r="S20" s="728"/>
      <c r="T20" s="728"/>
      <c r="U20" s="728"/>
      <c r="V20" s="728"/>
      <c r="W20" s="728"/>
      <c r="X20" s="728"/>
      <c r="Y20" s="728"/>
      <c r="Z20" s="728"/>
      <c r="AA20" s="728"/>
      <c r="AB20" s="728"/>
    </row>
    <row r="21" spans="2:28" ht="50.1" customHeight="1">
      <c r="B21" s="1356" t="s">
        <v>572</v>
      </c>
      <c r="C21" s="741"/>
      <c r="D21" s="740"/>
      <c r="E21" s="1318">
        <v>86</v>
      </c>
      <c r="F21" s="669"/>
      <c r="G21" s="1319">
        <f>(100%+100%)/2</f>
        <v>1</v>
      </c>
      <c r="H21" s="1320"/>
      <c r="I21" s="736" t="s">
        <v>573</v>
      </c>
      <c r="J21" s="744"/>
      <c r="K21" s="1357"/>
      <c r="L21" s="828"/>
      <c r="M21" s="728"/>
      <c r="N21" s="728"/>
      <c r="O21" s="728"/>
      <c r="P21" s="728"/>
      <c r="Q21" s="728"/>
      <c r="R21" s="728"/>
      <c r="S21" s="728"/>
      <c r="T21" s="728"/>
      <c r="U21" s="728"/>
      <c r="V21" s="728"/>
      <c r="W21" s="728"/>
      <c r="X21" s="728"/>
      <c r="Y21" s="728"/>
      <c r="Z21" s="728"/>
      <c r="AA21" s="728"/>
      <c r="AB21" s="728"/>
    </row>
    <row r="22" spans="2:28" ht="50.1" customHeight="1">
      <c r="B22" s="1356" t="s">
        <v>574</v>
      </c>
      <c r="C22" s="741"/>
      <c r="D22" s="740"/>
      <c r="E22" s="1321">
        <v>108</v>
      </c>
      <c r="F22" s="624"/>
      <c r="G22" s="1319">
        <f>(100%+95.26%)/2</f>
        <v>0.97629999999999995</v>
      </c>
      <c r="H22" s="1320"/>
      <c r="I22" s="736" t="s">
        <v>575</v>
      </c>
      <c r="J22" s="744"/>
      <c r="K22" s="1357"/>
      <c r="L22" s="828"/>
      <c r="M22" s="728"/>
      <c r="N22" s="728"/>
      <c r="O22" s="728"/>
      <c r="P22" s="728"/>
      <c r="Q22" s="728"/>
      <c r="R22" s="728"/>
      <c r="S22" s="728"/>
      <c r="T22" s="728"/>
      <c r="U22" s="728"/>
      <c r="V22" s="728"/>
      <c r="W22" s="728"/>
      <c r="X22" s="728"/>
      <c r="Y22" s="728"/>
      <c r="Z22" s="728"/>
      <c r="AA22" s="728"/>
      <c r="AB22" s="728"/>
    </row>
    <row r="23" spans="2:28" ht="50.1" customHeight="1">
      <c r="B23" s="1356" t="s">
        <v>576</v>
      </c>
      <c r="C23" s="741"/>
      <c r="D23" s="740"/>
      <c r="E23" s="1321">
        <v>260</v>
      </c>
      <c r="F23" s="624"/>
      <c r="G23" s="1319">
        <f>(100%+63.36%)/2</f>
        <v>0.81679999999999997</v>
      </c>
      <c r="H23" s="1320"/>
      <c r="I23" s="736" t="s">
        <v>577</v>
      </c>
      <c r="J23" s="744"/>
      <c r="K23" s="1357"/>
      <c r="L23" s="828"/>
      <c r="M23" s="728"/>
      <c r="N23" s="728"/>
      <c r="O23" s="728"/>
      <c r="P23" s="728"/>
      <c r="Q23" s="728"/>
      <c r="R23" s="728"/>
      <c r="S23" s="728"/>
      <c r="T23" s="728"/>
      <c r="U23" s="728"/>
      <c r="V23" s="728"/>
      <c r="W23" s="728"/>
      <c r="X23" s="728"/>
      <c r="Y23" s="728"/>
      <c r="Z23" s="728"/>
      <c r="AA23" s="728"/>
      <c r="AB23" s="728"/>
    </row>
    <row r="24" spans="2:28" ht="50.1" customHeight="1">
      <c r="B24" s="1356" t="s">
        <v>578</v>
      </c>
      <c r="C24" s="741"/>
      <c r="D24" s="740"/>
      <c r="E24" s="1321">
        <v>5</v>
      </c>
      <c r="F24" s="624"/>
      <c r="G24" s="1319">
        <f>(100%+78.12%)/2</f>
        <v>0.89060000000000006</v>
      </c>
      <c r="H24" s="1320"/>
      <c r="I24" s="736" t="s">
        <v>579</v>
      </c>
      <c r="J24" s="744"/>
      <c r="K24" s="1357"/>
      <c r="L24" s="828"/>
      <c r="M24" s="728"/>
      <c r="N24" s="728"/>
      <c r="O24" s="728"/>
      <c r="P24" s="728"/>
      <c r="Q24" s="728"/>
      <c r="R24" s="728"/>
      <c r="S24" s="728"/>
      <c r="T24" s="728"/>
      <c r="U24" s="728"/>
      <c r="V24" s="728"/>
      <c r="W24" s="728"/>
      <c r="X24" s="728"/>
      <c r="Y24" s="728"/>
      <c r="Z24" s="728"/>
      <c r="AA24" s="728"/>
      <c r="AB24" s="728"/>
    </row>
    <row r="25" spans="2:28" ht="50.1" customHeight="1">
      <c r="B25" s="1356" t="s">
        <v>580</v>
      </c>
      <c r="C25" s="741"/>
      <c r="D25" s="740"/>
      <c r="E25" s="1321">
        <v>265</v>
      </c>
      <c r="F25" s="624"/>
      <c r="G25" s="1319">
        <f>(100%+96.97%)/2</f>
        <v>0.98485</v>
      </c>
      <c r="H25" s="1320"/>
      <c r="I25" s="736" t="s">
        <v>581</v>
      </c>
      <c r="J25" s="744"/>
      <c r="K25" s="1357"/>
      <c r="L25" s="828"/>
      <c r="M25" s="728"/>
      <c r="N25" s="728"/>
      <c r="O25" s="728"/>
      <c r="P25" s="728"/>
      <c r="Q25" s="728"/>
      <c r="R25" s="728"/>
      <c r="S25" s="728"/>
      <c r="T25" s="728"/>
      <c r="U25" s="728"/>
      <c r="V25" s="728"/>
      <c r="W25" s="728"/>
      <c r="X25" s="728"/>
      <c r="Y25" s="728"/>
      <c r="Z25" s="728"/>
      <c r="AA25" s="728"/>
      <c r="AB25" s="728"/>
    </row>
    <row r="26" spans="2:28" ht="50.1" customHeight="1">
      <c r="B26" s="1356" t="s">
        <v>582</v>
      </c>
      <c r="C26" s="741"/>
      <c r="D26" s="740"/>
      <c r="E26" s="1321">
        <v>329</v>
      </c>
      <c r="F26" s="624"/>
      <c r="G26" s="1319">
        <f>(100%+90.01%)/2</f>
        <v>0.95005000000000006</v>
      </c>
      <c r="H26" s="1320"/>
      <c r="I26" s="736" t="s">
        <v>583</v>
      </c>
      <c r="J26" s="744"/>
      <c r="K26" s="1357"/>
      <c r="L26" s="828"/>
      <c r="M26" s="728"/>
      <c r="N26" s="728"/>
      <c r="O26" s="728"/>
      <c r="P26" s="728"/>
      <c r="Q26" s="728"/>
      <c r="R26" s="728"/>
      <c r="S26" s="728"/>
      <c r="T26" s="728"/>
      <c r="U26" s="728"/>
      <c r="V26" s="728"/>
      <c r="W26" s="728"/>
      <c r="X26" s="728"/>
      <c r="Y26" s="728"/>
      <c r="Z26" s="728"/>
      <c r="AA26" s="728"/>
      <c r="AB26" s="728"/>
    </row>
    <row r="27" spans="2:28" ht="24" customHeight="1">
      <c r="B27" s="801" t="s">
        <v>584</v>
      </c>
      <c r="C27" s="623"/>
      <c r="D27" s="623"/>
      <c r="E27" s="623"/>
      <c r="F27" s="623"/>
      <c r="G27" s="623"/>
      <c r="H27" s="623"/>
      <c r="I27" s="1124">
        <f>AVERAGE(G21:H26)</f>
        <v>0.93643333333333334</v>
      </c>
      <c r="J27" s="623"/>
      <c r="K27" s="802">
        <f>(I27*I19)</f>
        <v>0.65550333333333333</v>
      </c>
      <c r="L27" s="828"/>
      <c r="M27" s="728"/>
      <c r="N27" s="728"/>
      <c r="O27" s="728"/>
      <c r="P27" s="728"/>
      <c r="Q27" s="728"/>
      <c r="R27" s="728"/>
      <c r="S27" s="728"/>
      <c r="T27" s="728"/>
      <c r="U27" s="728"/>
      <c r="V27" s="728"/>
      <c r="W27" s="728"/>
      <c r="X27" s="728"/>
      <c r="Y27" s="728"/>
      <c r="Z27" s="728"/>
      <c r="AA27" s="728"/>
      <c r="AB27" s="728"/>
    </row>
    <row r="28" spans="2:28" ht="18" customHeight="1">
      <c r="B28" s="797" t="s">
        <v>12</v>
      </c>
      <c r="C28" s="1044"/>
      <c r="D28" s="1044"/>
      <c r="E28" s="1044"/>
      <c r="F28" s="1044"/>
      <c r="G28" s="1044"/>
      <c r="H28" s="1045"/>
      <c r="I28" s="764">
        <v>0.1</v>
      </c>
      <c r="J28" s="1044"/>
      <c r="K28" s="1181"/>
      <c r="L28" s="828"/>
      <c r="M28" s="728"/>
      <c r="N28" s="728"/>
      <c r="O28" s="728"/>
      <c r="P28" s="728"/>
      <c r="Q28" s="728"/>
      <c r="R28" s="728"/>
      <c r="S28" s="728"/>
      <c r="T28" s="728"/>
      <c r="U28" s="728"/>
      <c r="V28" s="728"/>
      <c r="W28" s="728"/>
      <c r="X28" s="728"/>
      <c r="Y28" s="728"/>
      <c r="Z28" s="728"/>
      <c r="AA28" s="728"/>
      <c r="AB28" s="728"/>
    </row>
    <row r="29" spans="2:28" ht="18" customHeight="1">
      <c r="B29" s="798" t="s">
        <v>13</v>
      </c>
      <c r="C29" s="1044"/>
      <c r="D29" s="1044"/>
      <c r="E29" s="1044"/>
      <c r="F29" s="1044"/>
      <c r="G29" s="1044"/>
      <c r="H29" s="1044"/>
      <c r="I29" s="1044"/>
      <c r="J29" s="1044"/>
      <c r="K29" s="1181"/>
      <c r="L29" s="828"/>
      <c r="M29" s="728"/>
      <c r="N29" s="728"/>
      <c r="O29" s="728"/>
      <c r="P29" s="728"/>
      <c r="Q29" s="728"/>
      <c r="R29" s="728"/>
      <c r="S29" s="728"/>
      <c r="T29" s="728"/>
      <c r="U29" s="728"/>
      <c r="V29" s="728"/>
      <c r="W29" s="728"/>
      <c r="X29" s="728"/>
      <c r="Y29" s="728"/>
      <c r="Z29" s="728"/>
      <c r="AA29" s="728"/>
      <c r="AB29" s="728"/>
    </row>
    <row r="30" spans="2:28" ht="18" customHeight="1">
      <c r="B30" s="799" t="s">
        <v>14</v>
      </c>
      <c r="C30" s="1044"/>
      <c r="D30" s="1044"/>
      <c r="E30" s="769" t="s">
        <v>15</v>
      </c>
      <c r="F30" s="769" t="s">
        <v>17</v>
      </c>
      <c r="G30" s="769" t="s">
        <v>18</v>
      </c>
      <c r="H30" s="768" t="s">
        <v>19</v>
      </c>
      <c r="I30" s="767"/>
      <c r="J30" s="1044"/>
      <c r="K30" s="1181"/>
      <c r="L30" s="828"/>
      <c r="M30" s="728"/>
      <c r="N30" s="728"/>
      <c r="O30" s="728"/>
      <c r="P30" s="728"/>
      <c r="Q30" s="728"/>
      <c r="R30" s="728"/>
      <c r="S30" s="728"/>
      <c r="T30" s="728"/>
      <c r="U30" s="728"/>
      <c r="V30" s="728"/>
      <c r="W30" s="728"/>
      <c r="X30" s="728"/>
      <c r="Y30" s="728"/>
      <c r="Z30" s="728"/>
      <c r="AA30" s="728"/>
      <c r="AB30" s="728"/>
    </row>
    <row r="31" spans="2:28" ht="214.5" customHeight="1">
      <c r="B31" s="800" t="s">
        <v>585</v>
      </c>
      <c r="C31" s="1259"/>
      <c r="D31" s="1259"/>
      <c r="E31" s="1182"/>
      <c r="F31" s="1182" t="s">
        <v>69</v>
      </c>
      <c r="G31" s="1182"/>
      <c r="H31" s="766">
        <v>0.5</v>
      </c>
      <c r="I31" s="1322" t="s">
        <v>586</v>
      </c>
      <c r="J31" s="1323"/>
      <c r="K31" s="1358"/>
      <c r="L31" s="828"/>
      <c r="M31" s="728"/>
      <c r="N31" s="747"/>
      <c r="O31" s="728"/>
      <c r="P31" s="728"/>
      <c r="Q31" s="728"/>
      <c r="R31" s="728"/>
      <c r="S31" s="728"/>
      <c r="T31" s="728"/>
      <c r="U31" s="728"/>
      <c r="V31" s="728"/>
      <c r="W31" s="728"/>
      <c r="X31" s="728"/>
      <c r="Y31" s="728"/>
      <c r="Z31" s="728"/>
      <c r="AA31" s="728"/>
      <c r="AB31" s="728"/>
    </row>
    <row r="32" spans="2:28" ht="18" customHeight="1">
      <c r="B32" s="798" t="s">
        <v>21</v>
      </c>
      <c r="C32" s="1044"/>
      <c r="D32" s="1044"/>
      <c r="E32" s="1044"/>
      <c r="F32" s="1044"/>
      <c r="G32" s="1044"/>
      <c r="H32" s="1044"/>
      <c r="I32" s="1044"/>
      <c r="J32" s="1044"/>
      <c r="K32" s="1181"/>
      <c r="L32" s="828"/>
      <c r="M32" s="728"/>
      <c r="N32" s="733"/>
      <c r="O32" s="728"/>
      <c r="P32" s="728"/>
      <c r="Q32" s="728"/>
      <c r="R32" s="728"/>
      <c r="S32" s="728"/>
      <c r="T32" s="728"/>
      <c r="U32" s="728"/>
      <c r="V32" s="728"/>
      <c r="W32" s="728"/>
      <c r="X32" s="728"/>
      <c r="Y32" s="728"/>
      <c r="Z32" s="728"/>
      <c r="AA32" s="728"/>
      <c r="AB32" s="728"/>
    </row>
    <row r="33" spans="2:28" ht="30" customHeight="1">
      <c r="B33" s="799" t="s">
        <v>14</v>
      </c>
      <c r="C33" s="1044"/>
      <c r="D33" s="1044"/>
      <c r="E33" s="769" t="s">
        <v>15</v>
      </c>
      <c r="F33" s="769" t="s">
        <v>17</v>
      </c>
      <c r="G33" s="769" t="s">
        <v>18</v>
      </c>
      <c r="H33" s="768" t="s">
        <v>19</v>
      </c>
      <c r="I33" s="767"/>
      <c r="J33" s="1044"/>
      <c r="K33" s="1181"/>
      <c r="L33" s="828"/>
      <c r="M33" s="728"/>
      <c r="N33" s="747"/>
      <c r="O33" s="728"/>
      <c r="P33" s="728"/>
      <c r="Q33" s="728"/>
      <c r="R33" s="728"/>
      <c r="S33" s="728"/>
      <c r="T33" s="728"/>
      <c r="U33" s="728"/>
      <c r="V33" s="728"/>
      <c r="W33" s="728"/>
      <c r="X33" s="728"/>
      <c r="Y33" s="728"/>
      <c r="Z33" s="728"/>
      <c r="AA33" s="728"/>
      <c r="AB33" s="728"/>
    </row>
    <row r="34" spans="2:28" ht="151.5" customHeight="1">
      <c r="B34" s="800" t="s">
        <v>587</v>
      </c>
      <c r="C34" s="1259"/>
      <c r="D34" s="1259"/>
      <c r="E34" s="1182"/>
      <c r="F34" s="1182" t="s">
        <v>69</v>
      </c>
      <c r="G34" s="1182"/>
      <c r="H34" s="766">
        <v>0.5</v>
      </c>
      <c r="I34" s="1322" t="s">
        <v>588</v>
      </c>
      <c r="J34" s="1323"/>
      <c r="K34" s="1358"/>
      <c r="L34" s="828"/>
      <c r="M34" s="728"/>
      <c r="N34" s="728"/>
      <c r="O34" s="728"/>
      <c r="P34" s="728"/>
      <c r="Q34" s="728"/>
      <c r="R34" s="728"/>
      <c r="S34" s="728"/>
      <c r="T34" s="728"/>
      <c r="U34" s="728"/>
      <c r="V34" s="728"/>
      <c r="W34" s="728"/>
      <c r="X34" s="728"/>
      <c r="Y34" s="728"/>
      <c r="Z34" s="728"/>
      <c r="AA34" s="728"/>
      <c r="AB34" s="728"/>
    </row>
    <row r="35" spans="2:28" ht="18" customHeight="1">
      <c r="B35" s="798" t="s">
        <v>84</v>
      </c>
      <c r="C35" s="1044"/>
      <c r="D35" s="1044"/>
      <c r="E35" s="1044"/>
      <c r="F35" s="1044"/>
      <c r="G35" s="1044"/>
      <c r="H35" s="1044"/>
      <c r="I35" s="1044"/>
      <c r="J35" s="1044"/>
      <c r="K35" s="1181"/>
      <c r="L35" s="828"/>
      <c r="M35" s="728"/>
      <c r="N35" s="728"/>
      <c r="O35" s="728"/>
      <c r="P35" s="728"/>
      <c r="Q35" s="728"/>
      <c r="R35" s="728"/>
      <c r="S35" s="728"/>
      <c r="T35" s="728"/>
      <c r="U35" s="728"/>
      <c r="V35" s="728"/>
      <c r="W35" s="728"/>
      <c r="X35" s="728"/>
      <c r="Y35" s="728"/>
      <c r="Z35" s="728"/>
      <c r="AA35" s="728"/>
      <c r="AB35" s="728"/>
    </row>
    <row r="36" spans="2:28" ht="27" customHeight="1">
      <c r="B36" s="799" t="s">
        <v>14</v>
      </c>
      <c r="C36" s="1044"/>
      <c r="D36" s="1044"/>
      <c r="E36" s="769" t="s">
        <v>15</v>
      </c>
      <c r="F36" s="769" t="s">
        <v>17</v>
      </c>
      <c r="G36" s="769" t="s">
        <v>18</v>
      </c>
      <c r="H36" s="768" t="s">
        <v>19</v>
      </c>
      <c r="I36" s="767"/>
      <c r="J36" s="1044"/>
      <c r="K36" s="1181"/>
      <c r="L36" s="828"/>
      <c r="M36" s="728"/>
      <c r="N36" s="728"/>
      <c r="O36" s="728"/>
      <c r="P36" s="728"/>
      <c r="Q36" s="728"/>
      <c r="R36" s="728"/>
      <c r="S36" s="728"/>
      <c r="T36" s="728"/>
      <c r="U36" s="728"/>
      <c r="V36" s="728"/>
      <c r="W36" s="728"/>
      <c r="X36" s="728"/>
      <c r="Y36" s="728"/>
      <c r="Z36" s="728"/>
      <c r="AA36" s="728"/>
      <c r="AB36" s="728"/>
    </row>
    <row r="37" spans="2:28" ht="90" customHeight="1">
      <c r="B37" s="800" t="s">
        <v>589</v>
      </c>
      <c r="C37" s="1259"/>
      <c r="D37" s="1259"/>
      <c r="E37" s="1182"/>
      <c r="F37" s="1182"/>
      <c r="G37" s="1182" t="s">
        <v>69</v>
      </c>
      <c r="H37" s="766">
        <v>0</v>
      </c>
      <c r="I37" s="1046" t="s">
        <v>590</v>
      </c>
      <c r="J37" s="1259"/>
      <c r="K37" s="1359"/>
      <c r="L37" s="828"/>
      <c r="M37" s="728"/>
      <c r="N37" s="728"/>
      <c r="O37" s="728"/>
      <c r="P37" s="728"/>
      <c r="Q37" s="728"/>
      <c r="R37" s="728"/>
      <c r="S37" s="728"/>
      <c r="T37" s="728"/>
      <c r="U37" s="728"/>
      <c r="V37" s="728"/>
      <c r="W37" s="728"/>
      <c r="X37" s="728"/>
      <c r="Y37" s="728"/>
      <c r="Z37" s="728"/>
      <c r="AA37" s="728"/>
      <c r="AB37" s="728"/>
    </row>
    <row r="38" spans="2:28" ht="18" customHeight="1">
      <c r="B38" s="798" t="s">
        <v>65</v>
      </c>
      <c r="C38" s="1044"/>
      <c r="D38" s="1044"/>
      <c r="E38" s="1044"/>
      <c r="F38" s="1044"/>
      <c r="G38" s="1044"/>
      <c r="H38" s="1044"/>
      <c r="I38" s="1044"/>
      <c r="J38" s="1044"/>
      <c r="K38" s="1181"/>
      <c r="L38" s="828"/>
      <c r="M38" s="728"/>
      <c r="N38" s="728"/>
      <c r="O38" s="728"/>
      <c r="P38" s="728"/>
      <c r="Q38" s="728"/>
      <c r="R38" s="728"/>
      <c r="S38" s="728"/>
      <c r="T38" s="728"/>
      <c r="U38" s="728"/>
      <c r="V38" s="728"/>
      <c r="W38" s="728"/>
      <c r="X38" s="728"/>
      <c r="Y38" s="728"/>
      <c r="Z38" s="728"/>
      <c r="AA38" s="728"/>
      <c r="AB38" s="728"/>
    </row>
    <row r="39" spans="2:28" ht="29.25" customHeight="1">
      <c r="B39" s="799" t="s">
        <v>14</v>
      </c>
      <c r="C39" s="1044"/>
      <c r="D39" s="1044"/>
      <c r="E39" s="769" t="s">
        <v>15</v>
      </c>
      <c r="F39" s="769" t="s">
        <v>17</v>
      </c>
      <c r="G39" s="769" t="s">
        <v>18</v>
      </c>
      <c r="H39" s="768" t="s">
        <v>19</v>
      </c>
      <c r="I39" s="767"/>
      <c r="J39" s="1044"/>
      <c r="K39" s="1181"/>
      <c r="L39" s="828"/>
      <c r="M39" s="728"/>
      <c r="N39" s="728"/>
      <c r="O39" s="728"/>
      <c r="P39" s="728"/>
      <c r="Q39" s="728"/>
      <c r="R39" s="728"/>
      <c r="S39" s="728"/>
      <c r="T39" s="728"/>
      <c r="U39" s="728"/>
      <c r="V39" s="728"/>
      <c r="W39" s="728"/>
      <c r="X39" s="728"/>
      <c r="Y39" s="728"/>
      <c r="Z39" s="728"/>
      <c r="AA39" s="728"/>
      <c r="AB39" s="728"/>
    </row>
    <row r="40" spans="2:28" ht="255.75" customHeight="1">
      <c r="B40" s="800" t="s">
        <v>591</v>
      </c>
      <c r="C40" s="1259"/>
      <c r="D40" s="1259"/>
      <c r="E40" s="1182" t="s">
        <v>69</v>
      </c>
      <c r="F40" s="1183"/>
      <c r="G40" s="1183"/>
      <c r="H40" s="766">
        <v>1</v>
      </c>
      <c r="I40" s="1046" t="s">
        <v>592</v>
      </c>
      <c r="J40" s="1259"/>
      <c r="K40" s="1359"/>
      <c r="L40" s="828"/>
      <c r="M40" s="728"/>
      <c r="N40" s="728"/>
      <c r="O40" s="728"/>
      <c r="P40" s="728"/>
      <c r="Q40" s="728"/>
      <c r="R40" s="728"/>
      <c r="S40" s="728"/>
      <c r="T40" s="728"/>
      <c r="U40" s="728"/>
      <c r="V40" s="728"/>
      <c r="W40" s="728"/>
      <c r="X40" s="728"/>
      <c r="Y40" s="728"/>
      <c r="Z40" s="728"/>
      <c r="AA40" s="728"/>
      <c r="AB40" s="728"/>
    </row>
    <row r="41" spans="2:28" ht="18" customHeight="1">
      <c r="B41" s="798" t="s">
        <v>66</v>
      </c>
      <c r="C41" s="1044"/>
      <c r="D41" s="1044"/>
      <c r="E41" s="1044"/>
      <c r="F41" s="1044"/>
      <c r="G41" s="1044"/>
      <c r="H41" s="1044"/>
      <c r="I41" s="1044"/>
      <c r="J41" s="1044"/>
      <c r="K41" s="1181"/>
      <c r="L41" s="828"/>
      <c r="M41" s="728"/>
      <c r="N41" s="728"/>
      <c r="O41" s="728"/>
      <c r="P41" s="728"/>
      <c r="Q41" s="728"/>
      <c r="R41" s="728"/>
      <c r="S41" s="728"/>
      <c r="T41" s="728"/>
      <c r="U41" s="728"/>
      <c r="V41" s="728"/>
      <c r="W41" s="728"/>
      <c r="X41" s="728"/>
      <c r="Y41" s="728"/>
      <c r="Z41" s="728"/>
      <c r="AA41" s="728"/>
      <c r="AB41" s="728"/>
    </row>
    <row r="42" spans="2:28" ht="34.5" customHeight="1">
      <c r="B42" s="799" t="s">
        <v>14</v>
      </c>
      <c r="C42" s="1044"/>
      <c r="D42" s="1044"/>
      <c r="E42" s="769" t="s">
        <v>15</v>
      </c>
      <c r="F42" s="769" t="s">
        <v>17</v>
      </c>
      <c r="G42" s="769" t="s">
        <v>18</v>
      </c>
      <c r="H42" s="768" t="s">
        <v>19</v>
      </c>
      <c r="I42" s="767"/>
      <c r="J42" s="1044"/>
      <c r="K42" s="1181"/>
      <c r="L42" s="828"/>
      <c r="M42" s="728"/>
      <c r="N42" s="728"/>
      <c r="O42" s="728"/>
      <c r="P42" s="728"/>
      <c r="Q42" s="728"/>
      <c r="R42" s="728"/>
      <c r="S42" s="728"/>
      <c r="T42" s="728"/>
      <c r="U42" s="728"/>
      <c r="V42" s="728"/>
      <c r="W42" s="728"/>
      <c r="X42" s="728"/>
      <c r="Y42" s="728"/>
      <c r="Z42" s="728"/>
      <c r="AA42" s="728"/>
      <c r="AB42" s="728"/>
    </row>
    <row r="43" spans="2:28" ht="131.25" customHeight="1">
      <c r="B43" s="800" t="s">
        <v>593</v>
      </c>
      <c r="C43" s="1259"/>
      <c r="D43" s="1259"/>
      <c r="E43" s="1182" t="s">
        <v>69</v>
      </c>
      <c r="F43" s="1183"/>
      <c r="G43" s="1183"/>
      <c r="H43" s="766">
        <v>1</v>
      </c>
      <c r="I43" s="1046" t="s">
        <v>594</v>
      </c>
      <c r="J43" s="1259"/>
      <c r="K43" s="1359"/>
      <c r="L43" s="828"/>
      <c r="M43" s="728"/>
      <c r="N43" s="728"/>
      <c r="O43" s="728"/>
      <c r="P43" s="728"/>
      <c r="Q43" s="728"/>
      <c r="R43" s="728"/>
      <c r="S43" s="728"/>
      <c r="T43" s="728"/>
      <c r="U43" s="728"/>
      <c r="V43" s="728"/>
      <c r="W43" s="728"/>
      <c r="X43" s="728"/>
      <c r="Y43" s="728"/>
      <c r="Z43" s="728"/>
      <c r="AA43" s="728"/>
      <c r="AB43" s="728"/>
    </row>
    <row r="44" spans="2:28" ht="18" customHeight="1">
      <c r="B44" s="798" t="s">
        <v>67</v>
      </c>
      <c r="C44" s="1044"/>
      <c r="D44" s="1044"/>
      <c r="E44" s="1044"/>
      <c r="F44" s="1044"/>
      <c r="G44" s="1044"/>
      <c r="H44" s="1044"/>
      <c r="I44" s="1044"/>
      <c r="J44" s="1044"/>
      <c r="K44" s="1181"/>
      <c r="L44" s="828"/>
      <c r="M44" s="728"/>
      <c r="N44" s="728"/>
      <c r="O44" s="728"/>
      <c r="P44" s="728"/>
      <c r="Q44" s="728"/>
      <c r="R44" s="728"/>
      <c r="S44" s="728"/>
      <c r="T44" s="728"/>
      <c r="U44" s="728"/>
      <c r="V44" s="728"/>
      <c r="W44" s="728"/>
      <c r="X44" s="728"/>
      <c r="Y44" s="728"/>
      <c r="Z44" s="728"/>
      <c r="AA44" s="728"/>
      <c r="AB44" s="728"/>
    </row>
    <row r="45" spans="2:28" ht="19.5" customHeight="1">
      <c r="B45" s="799" t="s">
        <v>14</v>
      </c>
      <c r="C45" s="1044"/>
      <c r="D45" s="1044"/>
      <c r="E45" s="769" t="s">
        <v>15</v>
      </c>
      <c r="F45" s="769" t="s">
        <v>17</v>
      </c>
      <c r="G45" s="769" t="s">
        <v>18</v>
      </c>
      <c r="H45" s="768" t="s">
        <v>19</v>
      </c>
      <c r="I45" s="767"/>
      <c r="J45" s="1044"/>
      <c r="K45" s="1181"/>
      <c r="L45" s="828"/>
      <c r="M45" s="728"/>
      <c r="N45" s="728"/>
      <c r="O45" s="728"/>
      <c r="P45" s="728"/>
      <c r="Q45" s="728"/>
      <c r="R45" s="728"/>
      <c r="S45" s="728"/>
      <c r="T45" s="728"/>
      <c r="U45" s="728"/>
      <c r="V45" s="728"/>
      <c r="W45" s="728"/>
      <c r="X45" s="728"/>
      <c r="Y45" s="728"/>
      <c r="Z45" s="728"/>
      <c r="AA45" s="728"/>
      <c r="AB45" s="728"/>
    </row>
    <row r="46" spans="2:28" ht="120.75" customHeight="1">
      <c r="B46" s="800" t="s">
        <v>595</v>
      </c>
      <c r="C46" s="1259"/>
      <c r="D46" s="1259"/>
      <c r="E46" s="1182" t="s">
        <v>69</v>
      </c>
      <c r="F46" s="1183"/>
      <c r="G46" s="1183"/>
      <c r="H46" s="766">
        <v>1</v>
      </c>
      <c r="I46" s="1046" t="s">
        <v>596</v>
      </c>
      <c r="J46" s="1259"/>
      <c r="K46" s="1359"/>
      <c r="L46" s="828"/>
      <c r="M46" s="728"/>
      <c r="N46" s="728"/>
      <c r="O46" s="728"/>
      <c r="P46" s="728"/>
      <c r="Q46" s="728"/>
      <c r="R46" s="728"/>
      <c r="S46" s="728"/>
      <c r="T46" s="728"/>
      <c r="U46" s="728"/>
      <c r="V46" s="728"/>
      <c r="W46" s="728"/>
      <c r="X46" s="728"/>
      <c r="Y46" s="728"/>
      <c r="Z46" s="728"/>
      <c r="AA46" s="728"/>
      <c r="AB46" s="728"/>
    </row>
    <row r="47" spans="2:28" ht="18" customHeight="1">
      <c r="B47" s="798" t="s">
        <v>208</v>
      </c>
      <c r="C47" s="1044"/>
      <c r="D47" s="1044"/>
      <c r="E47" s="1044"/>
      <c r="F47" s="1044"/>
      <c r="G47" s="1044"/>
      <c r="H47" s="1044"/>
      <c r="I47" s="1044"/>
      <c r="J47" s="1044"/>
      <c r="K47" s="1181"/>
      <c r="L47" s="828"/>
      <c r="M47" s="728"/>
      <c r="N47" s="728"/>
      <c r="O47" s="728"/>
      <c r="P47" s="728"/>
      <c r="Q47" s="728"/>
      <c r="R47" s="728"/>
      <c r="S47" s="728"/>
      <c r="T47" s="728"/>
      <c r="U47" s="728"/>
      <c r="V47" s="728"/>
      <c r="W47" s="728"/>
      <c r="X47" s="728"/>
      <c r="Y47" s="728"/>
      <c r="Z47" s="728"/>
      <c r="AA47" s="728"/>
      <c r="AB47" s="728"/>
    </row>
    <row r="48" spans="2:28" ht="19.5" customHeight="1">
      <c r="B48" s="799" t="s">
        <v>14</v>
      </c>
      <c r="C48" s="1044"/>
      <c r="D48" s="1044"/>
      <c r="E48" s="769" t="s">
        <v>15</v>
      </c>
      <c r="F48" s="769" t="s">
        <v>17</v>
      </c>
      <c r="G48" s="769" t="s">
        <v>18</v>
      </c>
      <c r="H48" s="768" t="s">
        <v>19</v>
      </c>
      <c r="I48" s="767"/>
      <c r="J48" s="1044"/>
      <c r="K48" s="1181"/>
      <c r="L48" s="828"/>
      <c r="M48" s="728"/>
      <c r="N48" s="728"/>
      <c r="O48" s="728"/>
      <c r="P48" s="728"/>
      <c r="Q48" s="728"/>
      <c r="R48" s="728"/>
      <c r="S48" s="728"/>
      <c r="T48" s="728"/>
      <c r="U48" s="728"/>
      <c r="V48" s="728"/>
      <c r="W48" s="728"/>
      <c r="X48" s="728"/>
      <c r="Y48" s="728"/>
      <c r="Z48" s="728"/>
      <c r="AA48" s="728"/>
      <c r="AB48" s="728"/>
    </row>
    <row r="49" spans="2:28" ht="85.5" customHeight="1">
      <c r="B49" s="1149" t="s">
        <v>597</v>
      </c>
      <c r="C49" s="1044"/>
      <c r="D49" s="1044"/>
      <c r="E49" s="1182" t="s">
        <v>69</v>
      </c>
      <c r="F49" s="1183"/>
      <c r="G49" s="1183"/>
      <c r="H49" s="766">
        <v>1</v>
      </c>
      <c r="I49" s="1046" t="s">
        <v>598</v>
      </c>
      <c r="J49" s="1259"/>
      <c r="K49" s="1359"/>
      <c r="L49" s="828"/>
      <c r="M49" s="728"/>
      <c r="N49" s="728"/>
      <c r="O49" s="728"/>
      <c r="P49" s="728"/>
      <c r="Q49" s="728"/>
      <c r="R49" s="728"/>
      <c r="S49" s="728"/>
      <c r="T49" s="728"/>
      <c r="U49" s="728"/>
      <c r="V49" s="728"/>
      <c r="W49" s="728"/>
      <c r="X49" s="728"/>
      <c r="Y49" s="728"/>
      <c r="Z49" s="728"/>
      <c r="AA49" s="728"/>
      <c r="AB49" s="728"/>
    </row>
    <row r="50" spans="2:28" ht="18" customHeight="1">
      <c r="B50" s="798" t="s">
        <v>212</v>
      </c>
      <c r="C50" s="1044"/>
      <c r="D50" s="1044"/>
      <c r="E50" s="1044"/>
      <c r="F50" s="1044"/>
      <c r="G50" s="1044"/>
      <c r="H50" s="1044"/>
      <c r="I50" s="1044"/>
      <c r="J50" s="1044"/>
      <c r="K50" s="1181"/>
      <c r="L50" s="828"/>
      <c r="M50" s="728"/>
      <c r="N50" s="728"/>
      <c r="O50" s="728"/>
      <c r="P50" s="728"/>
      <c r="Q50" s="728"/>
      <c r="R50" s="728"/>
      <c r="S50" s="728"/>
      <c r="T50" s="728"/>
      <c r="U50" s="728"/>
      <c r="V50" s="728"/>
      <c r="W50" s="728"/>
      <c r="X50" s="728"/>
      <c r="Y50" s="728"/>
      <c r="Z50" s="728"/>
      <c r="AA50" s="728"/>
      <c r="AB50" s="728"/>
    </row>
    <row r="51" spans="2:28" ht="19.5" customHeight="1">
      <c r="B51" s="799" t="s">
        <v>14</v>
      </c>
      <c r="C51" s="1044"/>
      <c r="D51" s="1044"/>
      <c r="E51" s="769" t="s">
        <v>15</v>
      </c>
      <c r="F51" s="769" t="s">
        <v>17</v>
      </c>
      <c r="G51" s="769" t="s">
        <v>18</v>
      </c>
      <c r="H51" s="768" t="s">
        <v>19</v>
      </c>
      <c r="I51" s="767"/>
      <c r="J51" s="1044"/>
      <c r="K51" s="1181"/>
      <c r="L51" s="828"/>
      <c r="M51" s="728"/>
      <c r="N51" s="728"/>
      <c r="O51" s="728"/>
      <c r="P51" s="728"/>
      <c r="Q51" s="728"/>
      <c r="R51" s="728"/>
      <c r="S51" s="728"/>
      <c r="T51" s="728"/>
      <c r="U51" s="728"/>
      <c r="V51" s="728"/>
      <c r="W51" s="728"/>
      <c r="X51" s="728"/>
      <c r="Y51" s="728"/>
      <c r="Z51" s="728"/>
      <c r="AA51" s="728"/>
      <c r="AB51" s="728"/>
    </row>
    <row r="52" spans="2:28" ht="159.75" customHeight="1">
      <c r="B52" s="1149" t="s">
        <v>599</v>
      </c>
      <c r="C52" s="1044"/>
      <c r="D52" s="1044"/>
      <c r="E52" s="1183"/>
      <c r="F52" s="1182" t="s">
        <v>69</v>
      </c>
      <c r="G52" s="1183"/>
      <c r="H52" s="766">
        <v>0.5</v>
      </c>
      <c r="I52" s="1046" t="s">
        <v>600</v>
      </c>
      <c r="J52" s="1259"/>
      <c r="K52" s="1359"/>
      <c r="L52" s="828"/>
      <c r="M52" s="728"/>
      <c r="N52" s="728"/>
      <c r="O52" s="728"/>
      <c r="P52" s="728"/>
      <c r="Q52" s="728"/>
      <c r="R52" s="728"/>
      <c r="S52" s="728"/>
      <c r="T52" s="728"/>
      <c r="U52" s="728"/>
      <c r="V52" s="728"/>
      <c r="W52" s="728"/>
      <c r="X52" s="728"/>
      <c r="Y52" s="728"/>
      <c r="Z52" s="728"/>
      <c r="AA52" s="728"/>
      <c r="AB52" s="728"/>
    </row>
    <row r="53" spans="2:28" ht="18" customHeight="1">
      <c r="B53" s="798" t="s">
        <v>215</v>
      </c>
      <c r="C53" s="1044"/>
      <c r="D53" s="1044"/>
      <c r="E53" s="1044"/>
      <c r="F53" s="1044"/>
      <c r="G53" s="1044"/>
      <c r="H53" s="1044"/>
      <c r="I53" s="1044"/>
      <c r="J53" s="1044"/>
      <c r="K53" s="1181"/>
      <c r="L53" s="828"/>
      <c r="M53" s="728"/>
      <c r="N53" s="728"/>
      <c r="O53" s="728"/>
      <c r="P53" s="728"/>
      <c r="Q53" s="728"/>
      <c r="R53" s="728"/>
      <c r="S53" s="728"/>
      <c r="T53" s="728"/>
      <c r="U53" s="728"/>
      <c r="V53" s="728"/>
      <c r="W53" s="728"/>
      <c r="X53" s="728"/>
      <c r="Y53" s="728"/>
      <c r="Z53" s="728"/>
      <c r="AA53" s="728"/>
      <c r="AB53" s="728"/>
    </row>
    <row r="54" spans="2:28" ht="19.5" customHeight="1">
      <c r="B54" s="799" t="s">
        <v>14</v>
      </c>
      <c r="C54" s="1044"/>
      <c r="D54" s="1044"/>
      <c r="E54" s="769" t="s">
        <v>15</v>
      </c>
      <c r="F54" s="769" t="s">
        <v>17</v>
      </c>
      <c r="G54" s="769" t="s">
        <v>18</v>
      </c>
      <c r="H54" s="768" t="s">
        <v>19</v>
      </c>
      <c r="I54" s="767"/>
      <c r="J54" s="1044"/>
      <c r="K54" s="1181"/>
      <c r="L54" s="828"/>
      <c r="M54" s="728"/>
      <c r="N54" s="728"/>
      <c r="O54" s="728"/>
      <c r="P54" s="728"/>
      <c r="Q54" s="728"/>
      <c r="R54" s="728"/>
      <c r="S54" s="728"/>
      <c r="T54" s="728"/>
      <c r="U54" s="728"/>
      <c r="V54" s="728"/>
      <c r="W54" s="728"/>
      <c r="X54" s="728"/>
      <c r="Y54" s="728"/>
      <c r="Z54" s="728"/>
      <c r="AA54" s="728"/>
      <c r="AB54" s="728"/>
    </row>
    <row r="55" spans="2:28" ht="122.25" customHeight="1">
      <c r="B55" s="800" t="s">
        <v>601</v>
      </c>
      <c r="C55" s="1259"/>
      <c r="D55" s="1259"/>
      <c r="E55" s="1182" t="s">
        <v>69</v>
      </c>
      <c r="F55" s="1183"/>
      <c r="G55" s="1183"/>
      <c r="H55" s="766">
        <v>1</v>
      </c>
      <c r="I55" s="1046" t="s">
        <v>602</v>
      </c>
      <c r="J55" s="1259"/>
      <c r="K55" s="1359"/>
      <c r="L55" s="828"/>
      <c r="M55" s="728"/>
      <c r="N55" s="728"/>
      <c r="O55" s="728"/>
      <c r="P55" s="728"/>
      <c r="Q55" s="728"/>
      <c r="R55" s="728"/>
      <c r="S55" s="728"/>
      <c r="T55" s="728"/>
      <c r="U55" s="728"/>
      <c r="V55" s="728"/>
      <c r="W55" s="728"/>
      <c r="X55" s="728"/>
      <c r="Y55" s="728"/>
      <c r="Z55" s="728"/>
      <c r="AA55" s="728"/>
      <c r="AB55" s="728"/>
    </row>
    <row r="56" spans="2:28" ht="18" customHeight="1">
      <c r="B56" s="798" t="s">
        <v>219</v>
      </c>
      <c r="C56" s="1044"/>
      <c r="D56" s="1044"/>
      <c r="E56" s="1044"/>
      <c r="F56" s="1044"/>
      <c r="G56" s="1044"/>
      <c r="H56" s="1044"/>
      <c r="I56" s="1044"/>
      <c r="J56" s="1044"/>
      <c r="K56" s="1181"/>
      <c r="L56" s="1120"/>
      <c r="M56" s="1014"/>
      <c r="N56" s="1014"/>
      <c r="O56" s="1014"/>
      <c r="P56" s="1014"/>
      <c r="Q56" s="1014"/>
      <c r="R56" s="1014"/>
      <c r="S56" s="1014"/>
      <c r="T56" s="1014"/>
      <c r="U56" s="1014"/>
      <c r="V56" s="1014"/>
      <c r="W56" s="1014"/>
      <c r="X56" s="1014"/>
      <c r="Y56" s="1014"/>
      <c r="Z56" s="1014"/>
      <c r="AA56" s="1014"/>
      <c r="AB56" s="1014"/>
    </row>
    <row r="57" spans="2:28" ht="19.5" customHeight="1">
      <c r="B57" s="799" t="s">
        <v>14</v>
      </c>
      <c r="C57" s="1044"/>
      <c r="D57" s="1044"/>
      <c r="E57" s="769" t="s">
        <v>15</v>
      </c>
      <c r="F57" s="769" t="s">
        <v>17</v>
      </c>
      <c r="G57" s="769" t="s">
        <v>18</v>
      </c>
      <c r="H57" s="768" t="s">
        <v>19</v>
      </c>
      <c r="I57" s="767"/>
      <c r="J57" s="1044"/>
      <c r="K57" s="1181"/>
      <c r="L57" s="828"/>
      <c r="M57" s="728"/>
      <c r="N57" s="728"/>
      <c r="O57" s="728"/>
      <c r="P57" s="728"/>
      <c r="Q57" s="728"/>
      <c r="R57" s="728"/>
      <c r="S57" s="728"/>
      <c r="T57" s="728"/>
      <c r="U57" s="728"/>
      <c r="V57" s="728"/>
      <c r="W57" s="728"/>
      <c r="X57" s="728"/>
      <c r="Y57" s="728"/>
      <c r="Z57" s="728"/>
      <c r="AA57" s="728"/>
      <c r="AB57" s="728"/>
    </row>
    <row r="58" spans="2:28" ht="95.25" customHeight="1">
      <c r="B58" s="800" t="s">
        <v>603</v>
      </c>
      <c r="C58" s="1259"/>
      <c r="D58" s="1259"/>
      <c r="E58" s="1182" t="s">
        <v>69</v>
      </c>
      <c r="F58" s="1183"/>
      <c r="G58" s="1183"/>
      <c r="H58" s="766">
        <v>1</v>
      </c>
      <c r="I58" s="1046" t="s">
        <v>604</v>
      </c>
      <c r="J58" s="1259"/>
      <c r="K58" s="1359"/>
      <c r="L58" s="828"/>
      <c r="M58" s="728"/>
      <c r="N58" s="728"/>
      <c r="O58" s="728"/>
      <c r="P58" s="728"/>
      <c r="Q58" s="728"/>
      <c r="R58" s="728"/>
      <c r="S58" s="728"/>
      <c r="T58" s="728"/>
      <c r="U58" s="728"/>
      <c r="V58" s="728"/>
      <c r="W58" s="728"/>
      <c r="X58" s="728"/>
      <c r="Y58" s="728"/>
      <c r="Z58" s="728"/>
      <c r="AA58" s="728"/>
      <c r="AB58" s="728"/>
    </row>
    <row r="59" spans="2:28" ht="18" customHeight="1">
      <c r="B59" s="798" t="s">
        <v>228</v>
      </c>
      <c r="C59" s="1044"/>
      <c r="D59" s="1044"/>
      <c r="E59" s="1044"/>
      <c r="F59" s="1044"/>
      <c r="G59" s="1044"/>
      <c r="H59" s="1044"/>
      <c r="I59" s="1044"/>
      <c r="J59" s="1044"/>
      <c r="K59" s="1181"/>
      <c r="L59" s="828"/>
      <c r="M59" s="728"/>
      <c r="N59" s="728"/>
      <c r="O59" s="728"/>
      <c r="P59" s="728"/>
      <c r="Q59" s="728"/>
      <c r="R59" s="728"/>
      <c r="S59" s="728"/>
      <c r="T59" s="728"/>
      <c r="U59" s="728"/>
      <c r="V59" s="728"/>
      <c r="W59" s="728"/>
      <c r="X59" s="728"/>
      <c r="Y59" s="728"/>
      <c r="Z59" s="728"/>
      <c r="AA59" s="728"/>
      <c r="AB59" s="728"/>
    </row>
    <row r="60" spans="2:28" ht="19.5" customHeight="1">
      <c r="B60" s="799" t="s">
        <v>14</v>
      </c>
      <c r="C60" s="1044"/>
      <c r="D60" s="1044"/>
      <c r="E60" s="769" t="s">
        <v>15</v>
      </c>
      <c r="F60" s="769" t="s">
        <v>17</v>
      </c>
      <c r="G60" s="769" t="s">
        <v>18</v>
      </c>
      <c r="H60" s="768" t="s">
        <v>19</v>
      </c>
      <c r="I60" s="767"/>
      <c r="J60" s="1044"/>
      <c r="K60" s="1181"/>
      <c r="L60" s="828"/>
      <c r="M60" s="728"/>
      <c r="N60" s="728"/>
      <c r="O60" s="728"/>
      <c r="P60" s="728"/>
      <c r="Q60" s="728"/>
      <c r="R60" s="728"/>
      <c r="S60" s="728"/>
      <c r="T60" s="728"/>
      <c r="U60" s="728"/>
      <c r="V60" s="728"/>
      <c r="W60" s="728"/>
      <c r="X60" s="728"/>
      <c r="Y60" s="728"/>
      <c r="Z60" s="728"/>
      <c r="AA60" s="728"/>
      <c r="AB60" s="728"/>
    </row>
    <row r="61" spans="2:28" ht="91.5" customHeight="1">
      <c r="B61" s="800" t="s">
        <v>605</v>
      </c>
      <c r="C61" s="1259"/>
      <c r="D61" s="1259"/>
      <c r="E61" s="1182" t="s">
        <v>69</v>
      </c>
      <c r="F61" s="1183"/>
      <c r="G61" s="1183"/>
      <c r="H61" s="766">
        <v>1</v>
      </c>
      <c r="I61" s="1046" t="s">
        <v>606</v>
      </c>
      <c r="J61" s="1259"/>
      <c r="K61" s="1359"/>
      <c r="L61" s="828"/>
      <c r="M61" s="728"/>
      <c r="N61" s="728"/>
      <c r="O61" s="728"/>
      <c r="P61" s="728"/>
      <c r="Q61" s="728"/>
      <c r="R61" s="728"/>
      <c r="S61" s="728"/>
      <c r="T61" s="728"/>
      <c r="U61" s="728"/>
      <c r="V61" s="728"/>
      <c r="W61" s="728"/>
      <c r="X61" s="728"/>
      <c r="Y61" s="728"/>
      <c r="Z61" s="728"/>
      <c r="AA61" s="728"/>
      <c r="AB61" s="728"/>
    </row>
    <row r="62" spans="2:28" ht="18" customHeight="1">
      <c r="B62" s="798" t="s">
        <v>231</v>
      </c>
      <c r="C62" s="1044"/>
      <c r="D62" s="1044"/>
      <c r="E62" s="1044"/>
      <c r="F62" s="1044"/>
      <c r="G62" s="1044"/>
      <c r="H62" s="1044"/>
      <c r="I62" s="1044"/>
      <c r="J62" s="1044"/>
      <c r="K62" s="1181"/>
      <c r="L62" s="1120"/>
      <c r="M62" s="1014"/>
      <c r="N62" s="1014"/>
      <c r="O62" s="1014"/>
      <c r="P62" s="1014"/>
      <c r="Q62" s="1014"/>
      <c r="R62" s="1014"/>
      <c r="S62" s="1014"/>
      <c r="T62" s="1014"/>
      <c r="U62" s="1014"/>
      <c r="V62" s="1014"/>
      <c r="W62" s="1014"/>
      <c r="X62" s="1014"/>
      <c r="Y62" s="1014"/>
      <c r="Z62" s="1014"/>
      <c r="AA62" s="1014"/>
      <c r="AB62" s="1014"/>
    </row>
    <row r="63" spans="2:28" ht="19.5" customHeight="1">
      <c r="B63" s="799" t="s">
        <v>14</v>
      </c>
      <c r="C63" s="1044"/>
      <c r="D63" s="1044"/>
      <c r="E63" s="769" t="s">
        <v>15</v>
      </c>
      <c r="F63" s="769" t="s">
        <v>17</v>
      </c>
      <c r="G63" s="769" t="s">
        <v>18</v>
      </c>
      <c r="H63" s="768" t="s">
        <v>19</v>
      </c>
      <c r="I63" s="767"/>
      <c r="J63" s="1044"/>
      <c r="K63" s="1181"/>
      <c r="L63" s="828"/>
      <c r="M63" s="728"/>
      <c r="N63" s="728"/>
      <c r="O63" s="728"/>
      <c r="P63" s="728"/>
      <c r="Q63" s="728"/>
      <c r="R63" s="728"/>
      <c r="S63" s="728"/>
      <c r="T63" s="728"/>
      <c r="U63" s="728"/>
      <c r="V63" s="728"/>
      <c r="W63" s="728"/>
      <c r="X63" s="728"/>
      <c r="Y63" s="728"/>
      <c r="Z63" s="728"/>
      <c r="AA63" s="728"/>
      <c r="AB63" s="728"/>
    </row>
    <row r="64" spans="2:28" ht="225.75" customHeight="1">
      <c r="B64" s="800" t="s">
        <v>607</v>
      </c>
      <c r="C64" s="1259"/>
      <c r="D64" s="1259"/>
      <c r="E64" s="1182" t="s">
        <v>69</v>
      </c>
      <c r="F64" s="1183"/>
      <c r="G64" s="1183"/>
      <c r="H64" s="766">
        <v>1</v>
      </c>
      <c r="I64" s="1322" t="s">
        <v>608</v>
      </c>
      <c r="J64" s="1323"/>
      <c r="K64" s="1358"/>
      <c r="L64" s="828"/>
      <c r="M64" s="728"/>
      <c r="N64" s="728"/>
      <c r="O64" s="728"/>
      <c r="P64" s="728"/>
      <c r="Q64" s="728"/>
      <c r="R64" s="728"/>
      <c r="S64" s="728"/>
      <c r="T64" s="728"/>
      <c r="U64" s="728"/>
      <c r="V64" s="728"/>
      <c r="W64" s="728"/>
      <c r="X64" s="728"/>
      <c r="Y64" s="728"/>
      <c r="Z64" s="728"/>
      <c r="AA64" s="728"/>
      <c r="AB64" s="728"/>
    </row>
    <row r="65" spans="2:28" ht="18" customHeight="1">
      <c r="B65" s="798" t="s">
        <v>234</v>
      </c>
      <c r="C65" s="1044"/>
      <c r="D65" s="1044"/>
      <c r="E65" s="1044"/>
      <c r="F65" s="1044"/>
      <c r="G65" s="1044"/>
      <c r="H65" s="1044"/>
      <c r="I65" s="1044"/>
      <c r="J65" s="1044"/>
      <c r="K65" s="1181"/>
      <c r="L65" s="828"/>
      <c r="M65" s="728"/>
      <c r="N65" s="728"/>
      <c r="O65" s="728"/>
      <c r="P65" s="728"/>
      <c r="Q65" s="728"/>
      <c r="R65" s="728"/>
      <c r="S65" s="728"/>
      <c r="T65" s="728"/>
      <c r="U65" s="728"/>
      <c r="V65" s="728"/>
      <c r="W65" s="728"/>
      <c r="X65" s="728"/>
      <c r="Y65" s="728"/>
      <c r="Z65" s="728"/>
      <c r="AA65" s="728"/>
      <c r="AB65" s="728"/>
    </row>
    <row r="66" spans="2:28" ht="19.5" customHeight="1">
      <c r="B66" s="799" t="s">
        <v>14</v>
      </c>
      <c r="C66" s="1044"/>
      <c r="D66" s="1044"/>
      <c r="E66" s="769" t="s">
        <v>15</v>
      </c>
      <c r="F66" s="769" t="s">
        <v>17</v>
      </c>
      <c r="G66" s="769" t="s">
        <v>18</v>
      </c>
      <c r="H66" s="768" t="s">
        <v>19</v>
      </c>
      <c r="I66" s="767"/>
      <c r="J66" s="1044"/>
      <c r="K66" s="1181"/>
      <c r="L66" s="828"/>
      <c r="M66" s="728"/>
      <c r="N66" s="728"/>
      <c r="O66" s="728"/>
      <c r="P66" s="728"/>
      <c r="Q66" s="728"/>
      <c r="R66" s="728"/>
      <c r="S66" s="728"/>
      <c r="T66" s="728"/>
      <c r="U66" s="728"/>
      <c r="V66" s="728"/>
      <c r="W66" s="728"/>
      <c r="X66" s="728"/>
      <c r="Y66" s="728"/>
      <c r="Z66" s="728"/>
      <c r="AA66" s="728"/>
      <c r="AB66" s="728"/>
    </row>
    <row r="67" spans="2:28" ht="97.5" customHeight="1">
      <c r="B67" s="800" t="s">
        <v>609</v>
      </c>
      <c r="C67" s="1259"/>
      <c r="D67" s="1259"/>
      <c r="E67" s="1182"/>
      <c r="F67" s="1182" t="s">
        <v>69</v>
      </c>
      <c r="G67" s="1183"/>
      <c r="H67" s="766">
        <v>0.5</v>
      </c>
      <c r="I67" s="1046" t="s">
        <v>610</v>
      </c>
      <c r="J67" s="1259"/>
      <c r="K67" s="1359"/>
      <c r="L67" s="828"/>
      <c r="M67" s="728"/>
      <c r="N67" s="728"/>
      <c r="O67" s="728"/>
      <c r="P67" s="728"/>
      <c r="Q67" s="728"/>
      <c r="R67" s="728"/>
      <c r="S67" s="728"/>
      <c r="T67" s="728"/>
      <c r="U67" s="728"/>
      <c r="V67" s="728"/>
      <c r="W67" s="728"/>
      <c r="X67" s="728"/>
      <c r="Y67" s="728"/>
      <c r="Z67" s="728"/>
      <c r="AA67" s="728"/>
      <c r="AB67" s="728"/>
    </row>
    <row r="68" spans="2:28" ht="18" customHeight="1">
      <c r="B68" s="798" t="s">
        <v>237</v>
      </c>
      <c r="C68" s="1044"/>
      <c r="D68" s="1044"/>
      <c r="E68" s="1044"/>
      <c r="F68" s="1044"/>
      <c r="G68" s="1044"/>
      <c r="H68" s="1044"/>
      <c r="I68" s="1044"/>
      <c r="J68" s="1044"/>
      <c r="K68" s="1181"/>
      <c r="L68" s="828"/>
      <c r="M68" s="728"/>
      <c r="N68" s="728"/>
      <c r="O68" s="728"/>
      <c r="P68" s="728"/>
      <c r="Q68" s="728"/>
      <c r="R68" s="728"/>
      <c r="S68" s="728"/>
      <c r="T68" s="728"/>
      <c r="U68" s="728"/>
      <c r="V68" s="728"/>
      <c r="W68" s="728"/>
      <c r="X68" s="728"/>
      <c r="Y68" s="728"/>
      <c r="Z68" s="728"/>
      <c r="AA68" s="728"/>
      <c r="AB68" s="728"/>
    </row>
    <row r="69" spans="2:28" ht="19.5" customHeight="1">
      <c r="B69" s="799" t="s">
        <v>14</v>
      </c>
      <c r="C69" s="1044"/>
      <c r="D69" s="1044"/>
      <c r="E69" s="769" t="s">
        <v>15</v>
      </c>
      <c r="F69" s="769" t="s">
        <v>17</v>
      </c>
      <c r="G69" s="769" t="s">
        <v>18</v>
      </c>
      <c r="H69" s="768" t="s">
        <v>19</v>
      </c>
      <c r="I69" s="767"/>
      <c r="J69" s="1044"/>
      <c r="K69" s="1181"/>
      <c r="L69" s="828"/>
      <c r="M69" s="728"/>
      <c r="N69" s="728"/>
      <c r="O69" s="728"/>
      <c r="P69" s="728"/>
      <c r="Q69" s="728"/>
      <c r="R69" s="728"/>
      <c r="S69" s="728"/>
      <c r="T69" s="728"/>
      <c r="U69" s="728"/>
      <c r="V69" s="728"/>
      <c r="W69" s="728"/>
      <c r="X69" s="728"/>
      <c r="Y69" s="728"/>
      <c r="Z69" s="728"/>
      <c r="AA69" s="728"/>
      <c r="AB69" s="728"/>
    </row>
    <row r="70" spans="2:28" ht="119.25" customHeight="1">
      <c r="B70" s="800" t="s">
        <v>611</v>
      </c>
      <c r="C70" s="1259"/>
      <c r="D70" s="1259"/>
      <c r="E70" s="1182" t="s">
        <v>69</v>
      </c>
      <c r="F70" s="1183"/>
      <c r="G70" s="1183"/>
      <c r="H70" s="766">
        <v>1</v>
      </c>
      <c r="I70" s="1046" t="s">
        <v>612</v>
      </c>
      <c r="J70" s="1259"/>
      <c r="K70" s="1359"/>
      <c r="L70" s="828"/>
      <c r="M70" s="728"/>
      <c r="N70" s="728"/>
      <c r="O70" s="728"/>
      <c r="P70" s="728"/>
      <c r="Q70" s="728"/>
      <c r="R70" s="728"/>
      <c r="S70" s="728"/>
      <c r="T70" s="728"/>
      <c r="U70" s="728"/>
      <c r="V70" s="728"/>
      <c r="W70" s="728"/>
      <c r="X70" s="728"/>
      <c r="Y70" s="728"/>
      <c r="Z70" s="728"/>
      <c r="AA70" s="728"/>
      <c r="AB70" s="728"/>
    </row>
    <row r="71" spans="2:28" ht="18" customHeight="1">
      <c r="B71" s="798" t="s">
        <v>240</v>
      </c>
      <c r="C71" s="1044"/>
      <c r="D71" s="1044"/>
      <c r="E71" s="1044"/>
      <c r="F71" s="1044"/>
      <c r="G71" s="1044"/>
      <c r="H71" s="1044"/>
      <c r="I71" s="1044"/>
      <c r="J71" s="1044"/>
      <c r="K71" s="1181"/>
      <c r="L71" s="1120"/>
      <c r="M71" s="1014"/>
      <c r="N71" s="1014"/>
      <c r="O71" s="1014"/>
      <c r="P71" s="1014"/>
      <c r="Q71" s="1014"/>
      <c r="R71" s="1014"/>
      <c r="S71" s="1014"/>
      <c r="T71" s="1014"/>
      <c r="U71" s="1014"/>
      <c r="V71" s="1014"/>
      <c r="W71" s="1014"/>
      <c r="X71" s="1014"/>
      <c r="Y71" s="1014"/>
      <c r="Z71" s="1014"/>
      <c r="AA71" s="1014"/>
      <c r="AB71" s="1014"/>
    </row>
    <row r="72" spans="2:28" ht="19.5" customHeight="1">
      <c r="B72" s="799" t="s">
        <v>14</v>
      </c>
      <c r="C72" s="1044"/>
      <c r="D72" s="1044"/>
      <c r="E72" s="769" t="s">
        <v>15</v>
      </c>
      <c r="F72" s="769" t="s">
        <v>17</v>
      </c>
      <c r="G72" s="769" t="s">
        <v>18</v>
      </c>
      <c r="H72" s="768" t="s">
        <v>19</v>
      </c>
      <c r="I72" s="767"/>
      <c r="J72" s="1044"/>
      <c r="K72" s="1181"/>
      <c r="L72" s="828"/>
      <c r="M72" s="728"/>
      <c r="N72" s="728"/>
      <c r="O72" s="728"/>
      <c r="P72" s="728"/>
      <c r="Q72" s="728"/>
      <c r="R72" s="728"/>
      <c r="S72" s="728"/>
      <c r="T72" s="728"/>
      <c r="U72" s="728"/>
      <c r="V72" s="728"/>
      <c r="W72" s="728"/>
      <c r="X72" s="728"/>
      <c r="Y72" s="728"/>
      <c r="Z72" s="728"/>
      <c r="AA72" s="728"/>
      <c r="AB72" s="728"/>
    </row>
    <row r="73" spans="2:28" ht="93" customHeight="1">
      <c r="B73" s="800" t="s">
        <v>613</v>
      </c>
      <c r="C73" s="1259"/>
      <c r="D73" s="1259"/>
      <c r="E73" s="1182"/>
      <c r="F73" s="1182"/>
      <c r="G73" s="1182" t="s">
        <v>69</v>
      </c>
      <c r="H73" s="766">
        <v>0</v>
      </c>
      <c r="I73" s="1046" t="s">
        <v>614</v>
      </c>
      <c r="J73" s="1259"/>
      <c r="K73" s="1359"/>
      <c r="L73" s="828"/>
      <c r="M73" s="728"/>
      <c r="N73" s="728"/>
      <c r="O73" s="728"/>
      <c r="P73" s="728"/>
      <c r="Q73" s="728"/>
      <c r="R73" s="728"/>
      <c r="S73" s="728"/>
      <c r="T73" s="728"/>
      <c r="U73" s="728"/>
      <c r="V73" s="728"/>
      <c r="W73" s="728"/>
      <c r="X73" s="728"/>
      <c r="Y73" s="728"/>
      <c r="Z73" s="728"/>
      <c r="AA73" s="728"/>
      <c r="AB73" s="728"/>
    </row>
    <row r="74" spans="2:28" ht="24" customHeight="1">
      <c r="B74" s="801" t="s">
        <v>350</v>
      </c>
      <c r="C74" s="1044"/>
      <c r="D74" s="1044"/>
      <c r="E74" s="1044"/>
      <c r="F74" s="1044"/>
      <c r="G74" s="1044"/>
      <c r="H74" s="1044"/>
      <c r="I74" s="1124">
        <f>AVERAGE(H31:H73)</f>
        <v>0.73333333333333328</v>
      </c>
      <c r="J74" s="1044"/>
      <c r="K74" s="802">
        <f>(I74*I28)</f>
        <v>7.3333333333333334E-2</v>
      </c>
      <c r="L74" s="828"/>
      <c r="M74" s="728"/>
      <c r="N74" s="728"/>
      <c r="O74" s="728"/>
      <c r="P74" s="728"/>
      <c r="Q74" s="728"/>
      <c r="R74" s="728"/>
      <c r="S74" s="728"/>
      <c r="T74" s="728"/>
      <c r="U74" s="728"/>
      <c r="V74" s="728"/>
      <c r="W74" s="728"/>
      <c r="X74" s="728"/>
      <c r="Y74" s="728"/>
      <c r="Z74" s="728"/>
      <c r="AA74" s="728"/>
      <c r="AB74" s="728"/>
    </row>
    <row r="75" spans="2:28" ht="19.5" customHeight="1">
      <c r="B75" s="797" t="s">
        <v>27</v>
      </c>
      <c r="C75" s="1044"/>
      <c r="D75" s="1044"/>
      <c r="E75" s="1044"/>
      <c r="F75" s="1044"/>
      <c r="G75" s="1044"/>
      <c r="H75" s="1045"/>
      <c r="I75" s="764">
        <v>0.2</v>
      </c>
      <c r="J75" s="1044"/>
      <c r="K75" s="1181"/>
      <c r="L75" s="828"/>
      <c r="M75" s="728"/>
      <c r="N75" s="728"/>
      <c r="O75" s="728"/>
      <c r="P75" s="728"/>
      <c r="Q75" s="728"/>
      <c r="R75" s="728"/>
      <c r="S75" s="728"/>
      <c r="T75" s="728"/>
      <c r="U75" s="728"/>
      <c r="V75" s="728"/>
      <c r="W75" s="728"/>
      <c r="X75" s="728"/>
      <c r="Y75" s="728"/>
      <c r="Z75" s="728"/>
      <c r="AA75" s="728"/>
      <c r="AB75" s="728"/>
    </row>
    <row r="76" spans="2:28" ht="20.100000000000001" customHeight="1">
      <c r="B76" s="803" t="s">
        <v>28</v>
      </c>
      <c r="C76" s="1044"/>
      <c r="D76" s="1044"/>
      <c r="E76" s="1044"/>
      <c r="F76" s="1044"/>
      <c r="G76" s="1044"/>
      <c r="H76" s="1044"/>
      <c r="I76" s="1044"/>
      <c r="J76" s="1130"/>
      <c r="K76" s="1360">
        <v>0.5</v>
      </c>
      <c r="L76" s="1164" t="s">
        <v>30</v>
      </c>
      <c r="M76" s="728"/>
      <c r="N76" s="728"/>
      <c r="O76" s="728"/>
      <c r="P76" s="728"/>
      <c r="Q76" s="728"/>
      <c r="R76" s="728"/>
      <c r="S76" s="728"/>
      <c r="T76" s="728"/>
      <c r="U76" s="728"/>
      <c r="V76" s="728"/>
      <c r="W76" s="728"/>
      <c r="X76" s="728"/>
      <c r="Y76" s="728"/>
      <c r="Z76" s="728"/>
      <c r="AA76" s="728"/>
      <c r="AB76" s="728"/>
    </row>
    <row r="77" spans="2:28" ht="158.25" customHeight="1">
      <c r="B77" s="805" t="s">
        <v>615</v>
      </c>
      <c r="C77" s="1047"/>
      <c r="D77" s="1047"/>
      <c r="E77" s="1047"/>
      <c r="F77" s="1047"/>
      <c r="G77" s="1048"/>
      <c r="H77" s="1258">
        <v>0.97499999999999998</v>
      </c>
      <c r="I77" s="1046" t="s">
        <v>616</v>
      </c>
      <c r="J77" s="1259"/>
      <c r="K77" s="1359"/>
      <c r="L77" s="828" t="s">
        <v>32</v>
      </c>
      <c r="M77" s="728"/>
      <c r="N77" s="728"/>
      <c r="O77" s="728"/>
      <c r="P77" s="728"/>
      <c r="Q77" s="728"/>
      <c r="R77" s="728"/>
      <c r="S77" s="728"/>
      <c r="T77" s="728"/>
      <c r="U77" s="728"/>
      <c r="V77" s="728"/>
      <c r="W77" s="728"/>
      <c r="X77" s="728"/>
      <c r="Y77" s="728"/>
      <c r="Z77" s="728"/>
      <c r="AA77" s="728"/>
      <c r="AB77" s="728"/>
    </row>
    <row r="78" spans="2:28" ht="20.100000000000001" customHeight="1">
      <c r="B78" s="806" t="s">
        <v>33</v>
      </c>
      <c r="C78" s="1044"/>
      <c r="D78" s="1044"/>
      <c r="E78" s="1044"/>
      <c r="F78" s="1044"/>
      <c r="G78" s="1044"/>
      <c r="H78" s="1044"/>
      <c r="I78" s="1044"/>
      <c r="J78" s="732">
        <f>SUM(H77)</f>
        <v>0.97499999999999998</v>
      </c>
      <c r="K78" s="809">
        <f>+(H77*K76)/100%</f>
        <v>0.48749999999999999</v>
      </c>
      <c r="L78" s="831"/>
      <c r="M78" s="730"/>
      <c r="N78" s="1324"/>
      <c r="O78" s="730"/>
      <c r="P78" s="730"/>
      <c r="Q78" s="730"/>
      <c r="R78" s="730"/>
      <c r="S78" s="730"/>
      <c r="T78" s="730"/>
      <c r="U78" s="730"/>
      <c r="V78" s="730"/>
      <c r="W78" s="730"/>
      <c r="X78" s="730"/>
      <c r="Y78" s="730"/>
      <c r="Z78" s="730"/>
      <c r="AA78" s="730"/>
      <c r="AB78" s="730"/>
    </row>
    <row r="79" spans="2:28" ht="20.100000000000001" customHeight="1">
      <c r="B79" s="803" t="s">
        <v>35</v>
      </c>
      <c r="C79" s="1044"/>
      <c r="D79" s="1044"/>
      <c r="E79" s="1044"/>
      <c r="F79" s="1044"/>
      <c r="G79" s="1044"/>
      <c r="H79" s="759"/>
      <c r="I79" s="758"/>
      <c r="J79" s="757"/>
      <c r="K79" s="808">
        <v>0.2</v>
      </c>
      <c r="L79" s="831"/>
      <c r="M79" s="1029"/>
      <c r="N79" s="651"/>
      <c r="O79" s="730"/>
      <c r="P79" s="730"/>
      <c r="Q79" s="730"/>
      <c r="R79" s="730"/>
      <c r="S79" s="730"/>
      <c r="T79" s="730"/>
      <c r="U79" s="730"/>
      <c r="V79" s="730"/>
      <c r="W79" s="730"/>
      <c r="X79" s="730"/>
      <c r="Y79" s="730"/>
      <c r="Z79" s="730"/>
      <c r="AA79" s="730"/>
      <c r="AB79" s="730"/>
    </row>
    <row r="80" spans="2:28" ht="356.25" customHeight="1">
      <c r="B80" s="811" t="s">
        <v>617</v>
      </c>
      <c r="C80" s="1190"/>
      <c r="D80" s="1190"/>
      <c r="E80" s="1190"/>
      <c r="F80" s="1190"/>
      <c r="G80" s="1191"/>
      <c r="H80" s="753">
        <v>0.8</v>
      </c>
      <c r="I80" s="1322" t="s">
        <v>618</v>
      </c>
      <c r="J80" s="1323"/>
      <c r="K80" s="1358"/>
      <c r="L80" s="831"/>
      <c r="M80" s="730"/>
      <c r="N80" s="651"/>
      <c r="O80" s="1324"/>
      <c r="P80" s="730"/>
      <c r="Q80" s="730"/>
      <c r="R80" s="730"/>
      <c r="S80" s="730"/>
      <c r="T80" s="730"/>
      <c r="U80" s="730"/>
      <c r="V80" s="730"/>
      <c r="W80" s="730"/>
      <c r="X80" s="730"/>
      <c r="Y80" s="730"/>
      <c r="Z80" s="730"/>
      <c r="AA80" s="730"/>
      <c r="AB80" s="730"/>
    </row>
    <row r="81" spans="2:28" ht="20.100000000000001" customHeight="1">
      <c r="B81" s="806" t="s">
        <v>75</v>
      </c>
      <c r="C81" s="1044"/>
      <c r="D81" s="1044"/>
      <c r="E81" s="1044"/>
      <c r="F81" s="1044"/>
      <c r="G81" s="1044"/>
      <c r="H81" s="1044"/>
      <c r="I81" s="1044"/>
      <c r="J81" s="732">
        <f>SUM(H80)</f>
        <v>0.8</v>
      </c>
      <c r="K81" s="809">
        <f>+(H80*K79)/100%</f>
        <v>0.16000000000000003</v>
      </c>
      <c r="L81" s="831"/>
      <c r="M81" s="730"/>
      <c r="N81" s="651"/>
      <c r="O81" s="1324"/>
      <c r="P81" s="730"/>
      <c r="Q81" s="730"/>
      <c r="R81" s="730"/>
      <c r="S81" s="730"/>
      <c r="T81" s="730"/>
      <c r="U81" s="730"/>
      <c r="V81" s="730"/>
      <c r="W81" s="730"/>
      <c r="X81" s="730"/>
      <c r="Y81" s="730"/>
      <c r="Z81" s="730"/>
      <c r="AA81" s="730"/>
      <c r="AB81" s="730"/>
    </row>
    <row r="82" spans="2:28" ht="20.100000000000001" customHeight="1">
      <c r="B82" s="803" t="s">
        <v>38</v>
      </c>
      <c r="C82" s="1044"/>
      <c r="D82" s="1044"/>
      <c r="E82" s="1044"/>
      <c r="F82" s="1044"/>
      <c r="G82" s="1044"/>
      <c r="H82" s="759"/>
      <c r="I82" s="758"/>
      <c r="J82" s="757"/>
      <c r="K82" s="808">
        <v>0.15</v>
      </c>
      <c r="L82" s="831"/>
      <c r="M82" s="1029"/>
      <c r="N82" s="1325"/>
      <c r="O82" s="1324"/>
      <c r="P82" s="730"/>
      <c r="Q82" s="730"/>
      <c r="R82" s="730"/>
      <c r="S82" s="730"/>
      <c r="T82" s="730"/>
      <c r="U82" s="730"/>
      <c r="V82" s="730"/>
      <c r="W82" s="730"/>
      <c r="X82" s="730"/>
      <c r="Y82" s="730"/>
      <c r="Z82" s="730"/>
      <c r="AA82" s="730"/>
      <c r="AB82" s="730"/>
    </row>
    <row r="83" spans="2:28" ht="36" customHeight="1">
      <c r="B83" s="1242" t="s">
        <v>39</v>
      </c>
      <c r="C83" s="1044"/>
      <c r="D83" s="1045"/>
      <c r="E83" s="1243" t="s">
        <v>40</v>
      </c>
      <c r="F83" s="1044"/>
      <c r="G83" s="1045"/>
      <c r="H83" s="1244" t="s">
        <v>41</v>
      </c>
      <c r="I83" s="1243" t="s">
        <v>339</v>
      </c>
      <c r="J83" s="1044"/>
      <c r="K83" s="1181"/>
      <c r="L83" s="831"/>
      <c r="M83" s="730"/>
      <c r="N83" s="1324"/>
      <c r="O83" s="1324"/>
      <c r="P83" s="730"/>
      <c r="Q83" s="730"/>
      <c r="R83" s="730"/>
      <c r="S83" s="730"/>
      <c r="T83" s="730"/>
      <c r="U83" s="730"/>
      <c r="V83" s="730"/>
      <c r="W83" s="730"/>
      <c r="X83" s="730"/>
      <c r="Y83" s="730"/>
      <c r="Z83" s="730"/>
      <c r="AA83" s="730"/>
      <c r="AB83" s="730"/>
    </row>
    <row r="84" spans="2:28" ht="136.5" customHeight="1">
      <c r="B84" s="812" t="s">
        <v>43</v>
      </c>
      <c r="C84" s="1044"/>
      <c r="D84" s="1045"/>
      <c r="E84" s="756" t="s">
        <v>338</v>
      </c>
      <c r="F84" s="755"/>
      <c r="G84" s="754"/>
      <c r="H84" s="760">
        <v>0.5</v>
      </c>
      <c r="I84" s="1322" t="s">
        <v>619</v>
      </c>
      <c r="J84" s="1323"/>
      <c r="K84" s="1358"/>
      <c r="L84" s="831"/>
      <c r="M84" s="730"/>
      <c r="N84" s="1325"/>
      <c r="O84" s="1324"/>
      <c r="P84" s="730"/>
      <c r="Q84" s="730"/>
      <c r="R84" s="730"/>
      <c r="S84" s="730"/>
      <c r="T84" s="730"/>
      <c r="U84" s="730"/>
      <c r="V84" s="730"/>
      <c r="W84" s="730"/>
      <c r="X84" s="730"/>
      <c r="Y84" s="730"/>
      <c r="Z84" s="730"/>
      <c r="AA84" s="730"/>
      <c r="AB84" s="730"/>
    </row>
    <row r="85" spans="2:28" ht="212.25" customHeight="1">
      <c r="B85" s="812" t="s">
        <v>45</v>
      </c>
      <c r="C85" s="1044"/>
      <c r="D85" s="1045"/>
      <c r="E85" s="756" t="s">
        <v>46</v>
      </c>
      <c r="F85" s="755"/>
      <c r="G85" s="754"/>
      <c r="H85" s="760">
        <f>7/11</f>
        <v>0.63636363636363635</v>
      </c>
      <c r="I85" s="1046" t="s">
        <v>620</v>
      </c>
      <c r="J85" s="1259"/>
      <c r="K85" s="1359"/>
      <c r="L85" s="831"/>
      <c r="M85" s="1324"/>
      <c r="N85" s="730"/>
      <c r="O85" s="1324"/>
      <c r="P85" s="730"/>
      <c r="Q85" s="730"/>
      <c r="R85" s="730"/>
      <c r="S85" s="730"/>
      <c r="T85" s="730"/>
      <c r="U85" s="730"/>
      <c r="V85" s="730"/>
      <c r="W85" s="730"/>
      <c r="X85" s="730"/>
      <c r="Y85" s="730"/>
      <c r="Z85" s="730"/>
      <c r="AA85" s="730"/>
      <c r="AB85" s="730"/>
    </row>
    <row r="86" spans="2:28" ht="141" customHeight="1">
      <c r="B86" s="812" t="s">
        <v>47</v>
      </c>
      <c r="C86" s="1044"/>
      <c r="D86" s="1045"/>
      <c r="E86" s="756" t="s">
        <v>48</v>
      </c>
      <c r="F86" s="755"/>
      <c r="G86" s="754"/>
      <c r="H86" s="760">
        <v>0</v>
      </c>
      <c r="I86" s="1046" t="s">
        <v>621</v>
      </c>
      <c r="J86" s="1259"/>
      <c r="K86" s="1359"/>
      <c r="L86" s="831"/>
      <c r="M86" s="651"/>
      <c r="N86" s="1324"/>
      <c r="O86" s="1324"/>
      <c r="P86" s="730"/>
      <c r="Q86" s="730"/>
      <c r="R86" s="730"/>
      <c r="S86" s="730"/>
      <c r="T86" s="730"/>
      <c r="U86" s="730"/>
      <c r="V86" s="730"/>
      <c r="W86" s="730"/>
      <c r="X86" s="730"/>
      <c r="Y86" s="730"/>
      <c r="Z86" s="730"/>
      <c r="AA86" s="730"/>
      <c r="AB86" s="730"/>
    </row>
    <row r="87" spans="2:28" ht="20.100000000000001" customHeight="1">
      <c r="B87" s="806" t="s">
        <v>49</v>
      </c>
      <c r="C87" s="1044"/>
      <c r="D87" s="1044"/>
      <c r="E87" s="1044"/>
      <c r="F87" s="1044"/>
      <c r="G87" s="1044"/>
      <c r="H87" s="1044"/>
      <c r="I87" s="1044"/>
      <c r="J87" s="732">
        <f>AVERAGEA(H84:H86)</f>
        <v>0.37878787878787873</v>
      </c>
      <c r="K87" s="809">
        <f>+(J87*K82)/100%</f>
        <v>5.6818181818181809E-2</v>
      </c>
      <c r="L87" s="831"/>
      <c r="M87" s="730"/>
      <c r="N87" s="651"/>
      <c r="O87" s="730"/>
      <c r="P87" s="730"/>
      <c r="Q87" s="730"/>
      <c r="R87" s="730"/>
      <c r="S87" s="730"/>
      <c r="T87" s="730"/>
      <c r="U87" s="730"/>
      <c r="V87" s="730"/>
      <c r="W87" s="730"/>
      <c r="X87" s="730"/>
      <c r="Y87" s="730"/>
      <c r="Z87" s="730"/>
      <c r="AA87" s="730"/>
      <c r="AB87" s="730"/>
    </row>
    <row r="88" spans="2:28" ht="20.100000000000001" customHeight="1">
      <c r="B88" s="803" t="s">
        <v>50</v>
      </c>
      <c r="C88" s="1044"/>
      <c r="D88" s="1044"/>
      <c r="E88" s="1044"/>
      <c r="F88" s="1044"/>
      <c r="G88" s="1044"/>
      <c r="H88" s="1044"/>
      <c r="I88" s="1044"/>
      <c r="J88" s="1045"/>
      <c r="K88" s="1361">
        <v>0.1</v>
      </c>
      <c r="L88" s="831"/>
      <c r="M88" s="730"/>
      <c r="N88" s="730"/>
      <c r="O88" s="730"/>
      <c r="P88" s="730"/>
      <c r="Q88" s="730"/>
      <c r="R88" s="730"/>
      <c r="S88" s="730"/>
      <c r="T88" s="730"/>
      <c r="U88" s="730"/>
      <c r="V88" s="730"/>
      <c r="W88" s="730"/>
      <c r="X88" s="730"/>
      <c r="Y88" s="730"/>
      <c r="Z88" s="730"/>
      <c r="AA88" s="730"/>
      <c r="AB88" s="730"/>
    </row>
    <row r="89" spans="2:28" ht="39" customHeight="1">
      <c r="B89" s="1242" t="s">
        <v>39</v>
      </c>
      <c r="C89" s="1044"/>
      <c r="D89" s="1045"/>
      <c r="E89" s="1243" t="s">
        <v>40</v>
      </c>
      <c r="F89" s="1044"/>
      <c r="G89" s="1045"/>
      <c r="H89" s="1244" t="s">
        <v>41</v>
      </c>
      <c r="I89" s="1243" t="s">
        <v>339</v>
      </c>
      <c r="J89" s="1044"/>
      <c r="K89" s="1181"/>
      <c r="L89" s="831"/>
      <c r="M89" s="730"/>
      <c r="N89" s="730"/>
      <c r="O89" s="730"/>
      <c r="P89" s="730"/>
      <c r="Q89" s="730"/>
      <c r="R89" s="730"/>
      <c r="S89" s="730"/>
      <c r="T89" s="730"/>
      <c r="U89" s="730"/>
      <c r="V89" s="730"/>
      <c r="W89" s="730"/>
      <c r="X89" s="730"/>
      <c r="Y89" s="730"/>
      <c r="Z89" s="730"/>
      <c r="AA89" s="730"/>
      <c r="AB89" s="730"/>
    </row>
    <row r="90" spans="2:28" ht="51" customHeight="1">
      <c r="B90" s="812" t="s">
        <v>51</v>
      </c>
      <c r="C90" s="1044"/>
      <c r="D90" s="1045"/>
      <c r="E90" s="1143" t="s">
        <v>622</v>
      </c>
      <c r="F90" s="1326"/>
      <c r="G90" s="1327"/>
      <c r="H90" s="1131">
        <v>1</v>
      </c>
      <c r="I90" s="1328" t="s">
        <v>623</v>
      </c>
      <c r="J90" s="1329"/>
      <c r="K90" s="1362"/>
      <c r="L90" s="831"/>
      <c r="M90" s="730"/>
      <c r="N90" s="730"/>
      <c r="O90" s="730"/>
      <c r="P90" s="730"/>
      <c r="Q90" s="730"/>
      <c r="R90" s="730"/>
      <c r="S90" s="730"/>
      <c r="T90" s="730"/>
      <c r="U90" s="730"/>
      <c r="V90" s="730"/>
      <c r="W90" s="730"/>
      <c r="X90" s="730"/>
      <c r="Y90" s="730"/>
      <c r="Z90" s="730"/>
      <c r="AA90" s="730"/>
      <c r="AB90" s="730"/>
    </row>
    <row r="91" spans="2:28" ht="56.25" customHeight="1">
      <c r="B91" s="812" t="s">
        <v>93</v>
      </c>
      <c r="C91" s="1044"/>
      <c r="D91" s="1045"/>
      <c r="E91" s="1330"/>
      <c r="F91" s="1331"/>
      <c r="G91" s="1332"/>
      <c r="H91" s="1262"/>
      <c r="I91" s="1333"/>
      <c r="J91" s="1334"/>
      <c r="K91" s="1363"/>
      <c r="L91" s="831"/>
      <c r="M91" s="730"/>
      <c r="N91" s="730"/>
      <c r="O91" s="730"/>
      <c r="P91" s="730"/>
      <c r="Q91" s="730"/>
      <c r="R91" s="730"/>
      <c r="S91" s="730"/>
      <c r="T91" s="730"/>
      <c r="U91" s="730"/>
      <c r="V91" s="730"/>
      <c r="W91" s="730"/>
      <c r="X91" s="730"/>
      <c r="Y91" s="730"/>
      <c r="Z91" s="730"/>
      <c r="AA91" s="730"/>
      <c r="AB91" s="730"/>
    </row>
    <row r="92" spans="2:28" ht="99" customHeight="1">
      <c r="B92" s="815" t="s">
        <v>53</v>
      </c>
      <c r="C92" s="1044"/>
      <c r="D92" s="1045"/>
      <c r="E92" s="1335"/>
      <c r="F92" s="1336"/>
      <c r="G92" s="1337"/>
      <c r="H92" s="760">
        <v>1</v>
      </c>
      <c r="I92" s="1046" t="s">
        <v>624</v>
      </c>
      <c r="J92" s="1259"/>
      <c r="K92" s="1359"/>
      <c r="L92" s="831"/>
      <c r="M92" s="730"/>
      <c r="N92" s="730"/>
      <c r="O92" s="730"/>
      <c r="P92" s="730"/>
      <c r="Q92" s="730"/>
      <c r="R92" s="730"/>
      <c r="S92" s="730"/>
      <c r="T92" s="730"/>
      <c r="U92" s="730"/>
      <c r="V92" s="730"/>
      <c r="W92" s="730"/>
      <c r="X92" s="730"/>
      <c r="Y92" s="730"/>
      <c r="Z92" s="730"/>
      <c r="AA92" s="730"/>
      <c r="AB92" s="730"/>
    </row>
    <row r="93" spans="2:28" ht="20.100000000000001" customHeight="1">
      <c r="B93" s="806" t="s">
        <v>54</v>
      </c>
      <c r="C93" s="1044"/>
      <c r="D93" s="1044"/>
      <c r="E93" s="1044"/>
      <c r="F93" s="1044"/>
      <c r="G93" s="1044"/>
      <c r="H93" s="1044"/>
      <c r="I93" s="1044"/>
      <c r="J93" s="732">
        <f>AVERAGEA(H90:H92)</f>
        <v>1</v>
      </c>
      <c r="K93" s="809">
        <f>+(J93*K88)/100%</f>
        <v>0.1</v>
      </c>
      <c r="L93" s="831"/>
      <c r="M93" s="730"/>
      <c r="N93" s="730"/>
      <c r="O93" s="730"/>
      <c r="P93" s="730"/>
      <c r="Q93" s="730"/>
      <c r="R93" s="730"/>
      <c r="S93" s="730"/>
      <c r="T93" s="730"/>
      <c r="U93" s="730"/>
      <c r="V93" s="730"/>
      <c r="W93" s="730"/>
      <c r="X93" s="730"/>
      <c r="Y93" s="730"/>
      <c r="Z93" s="730"/>
      <c r="AA93" s="730"/>
      <c r="AB93" s="730"/>
    </row>
    <row r="94" spans="2:28" ht="20.100000000000001" customHeight="1">
      <c r="B94" s="803" t="s">
        <v>55</v>
      </c>
      <c r="C94" s="1044"/>
      <c r="D94" s="1044"/>
      <c r="E94" s="1044"/>
      <c r="F94" s="1044"/>
      <c r="G94" s="1044"/>
      <c r="H94" s="1044"/>
      <c r="I94" s="1044"/>
      <c r="J94" s="1045"/>
      <c r="K94" s="1361">
        <v>0.05</v>
      </c>
      <c r="L94" s="831"/>
      <c r="M94" s="730"/>
      <c r="N94" s="730"/>
      <c r="O94" s="730"/>
      <c r="P94" s="730"/>
      <c r="Q94" s="730"/>
      <c r="R94" s="730"/>
      <c r="S94" s="730"/>
      <c r="T94" s="730"/>
      <c r="U94" s="730"/>
      <c r="V94" s="730"/>
      <c r="W94" s="730"/>
      <c r="X94" s="730"/>
      <c r="Y94" s="730"/>
      <c r="Z94" s="730"/>
      <c r="AA94" s="730"/>
      <c r="AB94" s="730"/>
    </row>
    <row r="95" spans="2:28" ht="15" customHeight="1">
      <c r="B95" s="1364" t="s">
        <v>39</v>
      </c>
      <c r="C95" s="1188"/>
      <c r="D95" s="1253"/>
      <c r="E95" s="1338" t="s">
        <v>56</v>
      </c>
      <c r="F95" s="1188"/>
      <c r="G95" s="1188"/>
      <c r="H95" s="1253"/>
      <c r="I95" s="1338" t="s">
        <v>625</v>
      </c>
      <c r="J95" s="1188"/>
      <c r="K95" s="1189"/>
      <c r="L95" s="831"/>
      <c r="M95" s="730"/>
      <c r="N95" s="730"/>
      <c r="O95" s="730"/>
      <c r="P95" s="730"/>
      <c r="Q95" s="730"/>
      <c r="R95" s="730"/>
      <c r="S95" s="730"/>
      <c r="T95" s="730"/>
      <c r="U95" s="730"/>
      <c r="V95" s="730"/>
      <c r="W95" s="730"/>
      <c r="X95" s="730"/>
      <c r="Y95" s="730"/>
      <c r="Z95" s="730"/>
      <c r="AA95" s="730"/>
      <c r="AB95" s="730"/>
    </row>
    <row r="96" spans="2:28" ht="307.5" customHeight="1">
      <c r="B96" s="1365" t="s">
        <v>626</v>
      </c>
      <c r="C96" s="1145"/>
      <c r="D96" s="1145"/>
      <c r="E96" s="1127">
        <v>0.76339999999999997</v>
      </c>
      <c r="F96" s="1127"/>
      <c r="G96" s="1127"/>
      <c r="H96" s="1127"/>
      <c r="I96" s="1038" t="s">
        <v>627</v>
      </c>
      <c r="J96" s="1038"/>
      <c r="K96" s="1366"/>
      <c r="L96" s="831"/>
      <c r="M96" s="1325"/>
      <c r="N96" s="1324"/>
      <c r="O96" s="730"/>
      <c r="P96" s="730"/>
      <c r="Q96" s="730"/>
      <c r="R96" s="730"/>
      <c r="S96" s="730"/>
      <c r="T96" s="730"/>
      <c r="U96" s="730"/>
      <c r="V96" s="730"/>
      <c r="W96" s="730"/>
      <c r="X96" s="730"/>
      <c r="Y96" s="730"/>
      <c r="Z96" s="730"/>
      <c r="AA96" s="730"/>
      <c r="AB96" s="730"/>
    </row>
    <row r="97" spans="2:28" ht="153.75" customHeight="1">
      <c r="B97" s="1365"/>
      <c r="C97" s="1145"/>
      <c r="D97" s="1145"/>
      <c r="E97" s="1127"/>
      <c r="F97" s="1127"/>
      <c r="G97" s="1127"/>
      <c r="H97" s="1127"/>
      <c r="I97" s="1038"/>
      <c r="J97" s="1038"/>
      <c r="K97" s="1366"/>
      <c r="L97" s="831"/>
      <c r="M97" s="1325"/>
      <c r="N97" s="1324"/>
      <c r="O97" s="730"/>
      <c r="P97" s="730"/>
      <c r="Q97" s="730"/>
      <c r="R97" s="730"/>
      <c r="S97" s="730"/>
      <c r="T97" s="730"/>
      <c r="U97" s="730"/>
      <c r="V97" s="730"/>
      <c r="W97" s="730"/>
      <c r="X97" s="730"/>
      <c r="Y97" s="730"/>
      <c r="Z97" s="730"/>
      <c r="AA97" s="730"/>
      <c r="AB97" s="730"/>
    </row>
    <row r="98" spans="2:28" ht="20.100000000000001" customHeight="1">
      <c r="B98" s="1092" t="s">
        <v>60</v>
      </c>
      <c r="C98" s="1180"/>
      <c r="D98" s="1180"/>
      <c r="E98" s="1180"/>
      <c r="F98" s="1180"/>
      <c r="G98" s="1180"/>
      <c r="H98" s="1180"/>
      <c r="I98" s="1180"/>
      <c r="J98" s="761">
        <f>E96</f>
        <v>0.76339999999999997</v>
      </c>
      <c r="K98" s="807">
        <f>+(J98*K94)/100%</f>
        <v>3.8170000000000003E-2</v>
      </c>
      <c r="L98" s="832"/>
      <c r="M98" s="1325"/>
      <c r="N98" s="731"/>
      <c r="O98" s="730"/>
      <c r="P98" s="730"/>
      <c r="Q98" s="730"/>
      <c r="R98" s="730"/>
      <c r="S98" s="730"/>
      <c r="T98" s="730"/>
      <c r="U98" s="730"/>
      <c r="V98" s="730"/>
      <c r="W98" s="730"/>
      <c r="X98" s="730"/>
      <c r="Y98" s="730"/>
      <c r="Z98" s="730"/>
      <c r="AA98" s="730"/>
      <c r="AB98" s="730"/>
    </row>
    <row r="99" spans="2:28" ht="24" customHeight="1">
      <c r="B99" s="801" t="s">
        <v>313</v>
      </c>
      <c r="C99" s="1044"/>
      <c r="D99" s="1044"/>
      <c r="E99" s="1044"/>
      <c r="F99" s="1044"/>
      <c r="G99" s="1044"/>
      <c r="H99" s="1044"/>
      <c r="I99" s="1044"/>
      <c r="J99" s="729">
        <f>+K78+K81+K87+K93+K98</f>
        <v>0.84248818181818175</v>
      </c>
      <c r="K99" s="817">
        <f>J99*I75</f>
        <v>0.16849763636363635</v>
      </c>
      <c r="L99" s="828"/>
      <c r="M99" s="728"/>
      <c r="N99" s="728"/>
      <c r="O99" s="728"/>
      <c r="P99" s="728"/>
      <c r="Q99" s="728"/>
      <c r="R99" s="728"/>
      <c r="S99" s="728"/>
      <c r="T99" s="728"/>
      <c r="U99" s="728"/>
      <c r="V99" s="728"/>
      <c r="W99" s="728"/>
      <c r="X99" s="728"/>
      <c r="Y99" s="728"/>
      <c r="Z99" s="728"/>
      <c r="AA99" s="728"/>
      <c r="AB99" s="728"/>
    </row>
    <row r="100" spans="2:28" ht="24" customHeight="1" thickBot="1">
      <c r="B100" s="818" t="s">
        <v>314</v>
      </c>
      <c r="C100" s="1199"/>
      <c r="D100" s="1199"/>
      <c r="E100" s="1199"/>
      <c r="F100" s="1199"/>
      <c r="G100" s="1199"/>
      <c r="H100" s="1199"/>
      <c r="I100" s="1199"/>
      <c r="J100" s="1299"/>
      <c r="K100" s="1286">
        <f>K27+K74+K99</f>
        <v>0.89733430303030304</v>
      </c>
      <c r="L100" s="828"/>
      <c r="M100" s="1339"/>
      <c r="N100" s="1049"/>
      <c r="O100" s="728"/>
      <c r="P100" s="728"/>
      <c r="Q100" s="728"/>
      <c r="R100" s="728"/>
      <c r="S100" s="728"/>
      <c r="T100" s="728"/>
      <c r="U100" s="728"/>
      <c r="V100" s="728"/>
      <c r="W100" s="728"/>
      <c r="X100" s="728"/>
      <c r="Y100" s="728"/>
      <c r="Z100" s="728"/>
      <c r="AA100" s="728"/>
      <c r="AB100" s="728"/>
    </row>
    <row r="101" spans="2:28" ht="19.5" customHeight="1">
      <c r="B101" s="1350" t="s">
        <v>628</v>
      </c>
      <c r="C101" s="1342"/>
      <c r="D101" s="1342"/>
      <c r="E101" s="1342"/>
      <c r="F101" s="1342"/>
      <c r="G101" s="1342"/>
      <c r="H101" s="1342"/>
      <c r="I101" s="1342"/>
      <c r="J101" s="1342"/>
      <c r="K101" s="1343"/>
      <c r="L101" s="828"/>
      <c r="M101" s="728"/>
      <c r="N101" s="728"/>
      <c r="O101" s="728"/>
      <c r="P101" s="728"/>
      <c r="Q101" s="728"/>
      <c r="R101" s="728"/>
      <c r="S101" s="728"/>
      <c r="T101" s="728"/>
      <c r="U101" s="728"/>
      <c r="V101" s="728"/>
      <c r="W101" s="728"/>
      <c r="X101" s="728"/>
      <c r="Y101" s="728"/>
      <c r="Z101" s="728"/>
      <c r="AA101" s="728"/>
      <c r="AB101" s="728"/>
    </row>
    <row r="102" spans="2:28" ht="19.5" customHeight="1">
      <c r="B102" s="1344"/>
      <c r="C102" s="1345"/>
      <c r="D102" s="1345"/>
      <c r="E102" s="1345"/>
      <c r="F102" s="1345"/>
      <c r="G102" s="1345"/>
      <c r="H102" s="1345"/>
      <c r="I102" s="1345"/>
      <c r="J102" s="1345"/>
      <c r="K102" s="1346"/>
      <c r="L102" s="828"/>
      <c r="M102" s="728"/>
      <c r="N102" s="728"/>
      <c r="O102" s="728"/>
      <c r="P102" s="728"/>
      <c r="Q102" s="728"/>
      <c r="R102" s="728"/>
      <c r="S102" s="728"/>
      <c r="T102" s="728"/>
      <c r="U102" s="728"/>
      <c r="V102" s="728"/>
      <c r="W102" s="728"/>
      <c r="X102" s="728"/>
      <c r="Y102" s="728"/>
      <c r="Z102" s="728"/>
      <c r="AA102" s="728"/>
      <c r="AB102" s="728"/>
    </row>
    <row r="103" spans="2:28" ht="259.5" customHeight="1" thickBot="1">
      <c r="B103" s="1347"/>
      <c r="C103" s="1351"/>
      <c r="D103" s="1351"/>
      <c r="E103" s="1351"/>
      <c r="F103" s="1351"/>
      <c r="G103" s="1351"/>
      <c r="H103" s="1351"/>
      <c r="I103" s="1351"/>
      <c r="J103" s="1351"/>
      <c r="K103" s="1349"/>
      <c r="L103" s="828"/>
      <c r="M103" s="728"/>
      <c r="N103" s="728"/>
      <c r="O103" s="728"/>
      <c r="P103" s="728"/>
      <c r="Q103" s="728"/>
      <c r="R103" s="728"/>
      <c r="S103" s="728"/>
      <c r="T103" s="728"/>
      <c r="U103" s="728"/>
      <c r="V103" s="728"/>
      <c r="W103" s="728"/>
      <c r="X103" s="728"/>
      <c r="Y103" s="728"/>
      <c r="Z103" s="728"/>
      <c r="AA103" s="728"/>
      <c r="AB103" s="728"/>
    </row>
    <row r="104" spans="2:28" ht="69" customHeight="1">
      <c r="B104" s="1341" t="s">
        <v>629</v>
      </c>
      <c r="C104" s="1342"/>
      <c r="D104" s="1342"/>
      <c r="E104" s="1342"/>
      <c r="F104" s="1342"/>
      <c r="G104" s="1342"/>
      <c r="H104" s="1342"/>
      <c r="I104" s="1342"/>
      <c r="J104" s="1342"/>
      <c r="K104" s="1343"/>
      <c r="L104" s="828"/>
      <c r="M104" s="728"/>
      <c r="N104" s="728"/>
      <c r="O104" s="728"/>
      <c r="P104" s="728"/>
      <c r="Q104" s="728"/>
      <c r="R104" s="728"/>
      <c r="S104" s="728"/>
      <c r="T104" s="728"/>
      <c r="U104" s="728"/>
      <c r="V104" s="728"/>
      <c r="W104" s="728"/>
      <c r="X104" s="728"/>
      <c r="Y104" s="728"/>
      <c r="Z104" s="728"/>
      <c r="AA104" s="728"/>
      <c r="AB104" s="728"/>
    </row>
    <row r="105" spans="2:28" ht="49.5" customHeight="1">
      <c r="B105" s="1344"/>
      <c r="C105" s="1345"/>
      <c r="D105" s="1345"/>
      <c r="E105" s="1345"/>
      <c r="F105" s="1345"/>
      <c r="G105" s="1345"/>
      <c r="H105" s="1345"/>
      <c r="I105" s="1345"/>
      <c r="J105" s="1345"/>
      <c r="K105" s="1346"/>
      <c r="L105" s="828"/>
      <c r="M105" s="728"/>
      <c r="N105" s="728"/>
      <c r="O105" s="728"/>
      <c r="P105" s="728"/>
      <c r="Q105" s="728"/>
      <c r="R105" s="728"/>
      <c r="S105" s="728"/>
      <c r="T105" s="728"/>
      <c r="U105" s="728"/>
      <c r="V105" s="728"/>
      <c r="W105" s="728"/>
      <c r="X105" s="728"/>
      <c r="Y105" s="728"/>
      <c r="Z105" s="728"/>
      <c r="AA105" s="728"/>
      <c r="AB105" s="728"/>
    </row>
    <row r="106" spans="2:28" ht="64.5" customHeight="1">
      <c r="B106" s="1344"/>
      <c r="C106" s="1345"/>
      <c r="D106" s="1345"/>
      <c r="E106" s="1345"/>
      <c r="F106" s="1345"/>
      <c r="G106" s="1345"/>
      <c r="H106" s="1345"/>
      <c r="I106" s="1345"/>
      <c r="J106" s="1345"/>
      <c r="K106" s="1346"/>
      <c r="L106" s="828"/>
      <c r="M106" s="728"/>
      <c r="N106" s="728"/>
      <c r="O106" s="728"/>
      <c r="P106" s="728"/>
      <c r="Q106" s="728"/>
      <c r="R106" s="728"/>
      <c r="S106" s="728"/>
      <c r="T106" s="728"/>
      <c r="U106" s="728"/>
      <c r="V106" s="728"/>
      <c r="W106" s="728"/>
      <c r="X106" s="728"/>
      <c r="Y106" s="728"/>
      <c r="Z106" s="728"/>
      <c r="AA106" s="728"/>
      <c r="AB106" s="728"/>
    </row>
    <row r="107" spans="2:28" ht="112.5" customHeight="1" thickBot="1">
      <c r="B107" s="1347"/>
      <c r="C107" s="1348"/>
      <c r="D107" s="1348"/>
      <c r="E107" s="1348"/>
      <c r="F107" s="1348"/>
      <c r="G107" s="1348"/>
      <c r="H107" s="1348"/>
      <c r="I107" s="1348"/>
      <c r="J107" s="1348"/>
      <c r="K107" s="1349"/>
      <c r="L107" s="828"/>
      <c r="M107" s="728"/>
      <c r="N107" s="728"/>
      <c r="O107" s="728"/>
      <c r="P107" s="728"/>
      <c r="Q107" s="728"/>
      <c r="R107" s="728"/>
      <c r="S107" s="728"/>
      <c r="T107" s="728"/>
      <c r="U107" s="728"/>
      <c r="V107" s="728"/>
      <c r="W107" s="728"/>
      <c r="X107" s="728"/>
      <c r="Y107" s="728"/>
      <c r="Z107" s="728"/>
      <c r="AA107" s="728"/>
      <c r="AB107" s="728"/>
    </row>
    <row r="108" spans="2:28" ht="12.75" customHeight="1">
      <c r="B108" s="1162" t="s">
        <v>82</v>
      </c>
      <c r="C108" s="1175"/>
      <c r="D108" s="1175"/>
      <c r="E108" s="1175"/>
      <c r="F108" s="1175"/>
      <c r="G108" s="1175"/>
      <c r="H108" s="1175"/>
      <c r="I108" s="1175"/>
      <c r="J108" s="1175"/>
      <c r="K108" s="1208"/>
      <c r="L108" s="828"/>
      <c r="M108" s="728"/>
      <c r="N108" s="728"/>
      <c r="O108" s="728"/>
      <c r="P108" s="728"/>
      <c r="Q108" s="728"/>
      <c r="R108" s="728"/>
      <c r="S108" s="728"/>
      <c r="T108" s="728"/>
      <c r="U108" s="728"/>
      <c r="V108" s="728"/>
      <c r="W108" s="728"/>
      <c r="X108" s="728"/>
      <c r="Y108" s="728"/>
      <c r="Z108" s="728"/>
      <c r="AA108" s="728"/>
      <c r="AB108" s="728"/>
    </row>
    <row r="109" spans="2:28" ht="12.75" customHeight="1" thickBot="1">
      <c r="B109" s="1211"/>
      <c r="C109" s="1212"/>
      <c r="D109" s="1212"/>
      <c r="E109" s="1212"/>
      <c r="F109" s="1212"/>
      <c r="G109" s="1212"/>
      <c r="H109" s="1212"/>
      <c r="I109" s="1212"/>
      <c r="J109" s="1212"/>
      <c r="K109" s="1213"/>
      <c r="L109" s="828"/>
      <c r="M109" s="728"/>
      <c r="N109" s="728"/>
      <c r="O109" s="728"/>
      <c r="P109" s="728"/>
      <c r="Q109" s="728"/>
      <c r="R109" s="728"/>
      <c r="S109" s="728"/>
      <c r="T109" s="728"/>
      <c r="U109" s="728"/>
      <c r="V109" s="728"/>
      <c r="W109" s="728"/>
      <c r="X109" s="728"/>
      <c r="Y109" s="728"/>
      <c r="Z109" s="728"/>
      <c r="AA109" s="728"/>
      <c r="AB109" s="728"/>
    </row>
    <row r="110" spans="2:28" ht="12.75" customHeight="1">
      <c r="B110" s="1340" t="s">
        <v>62</v>
      </c>
      <c r="C110" s="1163" t="s">
        <v>630</v>
      </c>
      <c r="D110" s="1175"/>
      <c r="E110" s="1175"/>
      <c r="F110" s="1175"/>
      <c r="G110" s="1175"/>
      <c r="H110" s="1175"/>
      <c r="I110" s="1175"/>
      <c r="J110" s="1175"/>
      <c r="K110" s="1208"/>
      <c r="L110" s="828"/>
      <c r="M110" s="728"/>
      <c r="N110" s="728"/>
      <c r="O110" s="728"/>
      <c r="P110" s="728"/>
      <c r="Q110" s="728"/>
      <c r="R110" s="728"/>
      <c r="S110" s="728"/>
      <c r="T110" s="728"/>
      <c r="U110" s="728"/>
      <c r="V110" s="728"/>
      <c r="W110" s="728"/>
      <c r="X110" s="728"/>
      <c r="Y110" s="728"/>
      <c r="Z110" s="728"/>
      <c r="AA110" s="728"/>
      <c r="AB110" s="728"/>
    </row>
    <row r="111" spans="2:28" ht="12.75" customHeight="1">
      <c r="B111" s="1214"/>
      <c r="C111" s="1215"/>
      <c r="D111" s="1168"/>
      <c r="E111" s="1168"/>
      <c r="F111" s="1168"/>
      <c r="G111" s="1168"/>
      <c r="H111" s="1168"/>
      <c r="I111" s="1168"/>
      <c r="J111" s="1168"/>
      <c r="K111" s="1210"/>
      <c r="L111" s="828"/>
      <c r="M111" s="728"/>
      <c r="N111" s="728"/>
      <c r="O111" s="728"/>
      <c r="P111" s="728"/>
      <c r="Q111" s="728"/>
      <c r="R111" s="728"/>
      <c r="S111" s="728"/>
      <c r="T111" s="728"/>
      <c r="U111" s="728"/>
      <c r="V111" s="728"/>
      <c r="W111" s="728"/>
      <c r="X111" s="728"/>
      <c r="Y111" s="728"/>
      <c r="Z111" s="728"/>
      <c r="AA111" s="728"/>
      <c r="AB111" s="728"/>
    </row>
    <row r="112" spans="2:28" ht="12.75" customHeight="1">
      <c r="B112" s="1214"/>
      <c r="C112" s="1215"/>
      <c r="D112" s="1168"/>
      <c r="E112" s="1168"/>
      <c r="F112" s="1168"/>
      <c r="G112" s="1168"/>
      <c r="H112" s="1168"/>
      <c r="I112" s="1168"/>
      <c r="J112" s="1168"/>
      <c r="K112" s="1210"/>
      <c r="L112" s="828"/>
      <c r="M112" s="728"/>
      <c r="N112" s="728"/>
      <c r="O112" s="728"/>
      <c r="P112" s="728"/>
      <c r="Q112" s="728"/>
      <c r="R112" s="728"/>
      <c r="S112" s="728"/>
      <c r="T112" s="728"/>
      <c r="U112" s="728"/>
      <c r="V112" s="728"/>
      <c r="W112" s="728"/>
      <c r="X112" s="728"/>
      <c r="Y112" s="728"/>
      <c r="Z112" s="728"/>
      <c r="AA112" s="728"/>
      <c r="AB112" s="728"/>
    </row>
    <row r="113" spans="2:28" ht="12.75" customHeight="1">
      <c r="B113" s="1214"/>
      <c r="C113" s="1215"/>
      <c r="D113" s="1168"/>
      <c r="E113" s="1168"/>
      <c r="F113" s="1168"/>
      <c r="G113" s="1168"/>
      <c r="H113" s="1168"/>
      <c r="I113" s="1168"/>
      <c r="J113" s="1168"/>
      <c r="K113" s="1210"/>
      <c r="L113" s="828"/>
      <c r="M113" s="728"/>
      <c r="N113" s="728"/>
      <c r="O113" s="728"/>
      <c r="P113" s="728"/>
      <c r="Q113" s="728"/>
      <c r="R113" s="728"/>
      <c r="S113" s="728"/>
      <c r="T113" s="728"/>
      <c r="U113" s="728"/>
      <c r="V113" s="728"/>
      <c r="W113" s="728"/>
      <c r="X113" s="728"/>
      <c r="Y113" s="728"/>
      <c r="Z113" s="728"/>
      <c r="AA113" s="728"/>
      <c r="AB113" s="728"/>
    </row>
    <row r="114" spans="2:28" ht="12.75" customHeight="1">
      <c r="B114" s="1214"/>
      <c r="C114" s="1215"/>
      <c r="D114" s="1168"/>
      <c r="E114" s="1168"/>
      <c r="F114" s="1168"/>
      <c r="G114" s="1168"/>
      <c r="H114" s="1168"/>
      <c r="I114" s="1168"/>
      <c r="J114" s="1168"/>
      <c r="K114" s="1210"/>
      <c r="L114" s="828"/>
      <c r="M114" s="728"/>
      <c r="N114" s="728"/>
      <c r="O114" s="728"/>
      <c r="P114" s="728"/>
      <c r="Q114" s="728"/>
      <c r="R114" s="728"/>
      <c r="S114" s="728"/>
      <c r="T114" s="728"/>
      <c r="U114" s="728"/>
      <c r="V114" s="728"/>
      <c r="W114" s="728"/>
      <c r="X114" s="728"/>
      <c r="Y114" s="728"/>
      <c r="Z114" s="728"/>
      <c r="AA114" s="728"/>
      <c r="AB114" s="728"/>
    </row>
    <row r="115" spans="2:28" ht="12.75" customHeight="1">
      <c r="B115" s="1214"/>
      <c r="C115" s="1215"/>
      <c r="D115" s="1168"/>
      <c r="E115" s="1168"/>
      <c r="F115" s="1168"/>
      <c r="G115" s="1168"/>
      <c r="H115" s="1168"/>
      <c r="I115" s="1168"/>
      <c r="J115" s="1168"/>
      <c r="K115" s="1210"/>
      <c r="L115" s="828"/>
      <c r="M115" s="728"/>
      <c r="N115" s="728"/>
      <c r="O115" s="728"/>
      <c r="P115" s="728"/>
      <c r="Q115" s="728"/>
      <c r="R115" s="728"/>
      <c r="S115" s="728"/>
      <c r="T115" s="728"/>
      <c r="U115" s="728"/>
      <c r="V115" s="728"/>
      <c r="W115" s="728"/>
      <c r="X115" s="728"/>
      <c r="Y115" s="728"/>
      <c r="Z115" s="728"/>
      <c r="AA115" s="728"/>
      <c r="AB115" s="728"/>
    </row>
    <row r="116" spans="2:28" ht="12.75" customHeight="1" thickBot="1">
      <c r="B116" s="1216"/>
      <c r="C116" s="1217"/>
      <c r="D116" s="1212"/>
      <c r="E116" s="1212"/>
      <c r="F116" s="1212"/>
      <c r="G116" s="1212"/>
      <c r="H116" s="1212"/>
      <c r="I116" s="1212"/>
      <c r="J116" s="1212"/>
      <c r="K116" s="1213"/>
      <c r="L116" s="828"/>
      <c r="M116" s="728"/>
      <c r="N116" s="728"/>
      <c r="O116" s="728"/>
      <c r="P116" s="728"/>
      <c r="Q116" s="728"/>
      <c r="R116" s="728"/>
      <c r="S116" s="728"/>
      <c r="T116" s="728"/>
      <c r="U116" s="728"/>
      <c r="V116" s="728"/>
      <c r="W116" s="728"/>
      <c r="X116" s="728"/>
      <c r="Y116" s="728"/>
      <c r="Z116" s="728"/>
      <c r="AA116" s="728"/>
      <c r="AB116" s="728"/>
    </row>
    <row r="117" spans="2:28" ht="12.75" customHeight="1">
      <c r="B117" s="828"/>
      <c r="C117" s="828"/>
      <c r="D117" s="828"/>
      <c r="E117" s="828"/>
      <c r="F117" s="828"/>
      <c r="G117" s="828"/>
      <c r="H117" s="828"/>
      <c r="I117" s="828"/>
      <c r="J117" s="828"/>
      <c r="K117" s="828"/>
      <c r="L117" s="828"/>
      <c r="M117" s="728"/>
      <c r="N117" s="728"/>
      <c r="O117" s="728"/>
      <c r="P117" s="728"/>
      <c r="Q117" s="728"/>
      <c r="R117" s="728"/>
      <c r="S117" s="728"/>
      <c r="T117" s="728"/>
      <c r="U117" s="728"/>
      <c r="V117" s="728"/>
      <c r="W117" s="728"/>
      <c r="X117" s="728"/>
      <c r="Y117" s="728"/>
      <c r="Z117" s="728"/>
      <c r="AA117" s="728"/>
      <c r="AB117" s="728"/>
    </row>
    <row r="118" spans="2:28" ht="12.75" hidden="1" customHeight="1">
      <c r="B118" s="828"/>
      <c r="C118" s="828"/>
      <c r="D118" s="828"/>
      <c r="E118" s="828"/>
      <c r="F118" s="828"/>
      <c r="G118" s="828"/>
      <c r="H118" s="828"/>
      <c r="I118" s="828"/>
      <c r="J118" s="828"/>
      <c r="K118" s="828"/>
      <c r="L118" s="828"/>
      <c r="M118" s="728"/>
      <c r="N118" s="728"/>
      <c r="O118" s="728"/>
      <c r="P118" s="728"/>
      <c r="Q118" s="728"/>
      <c r="R118" s="728"/>
      <c r="S118" s="728"/>
      <c r="T118" s="728"/>
      <c r="U118" s="728"/>
      <c r="V118" s="728"/>
      <c r="W118" s="728"/>
      <c r="X118" s="728"/>
      <c r="Y118" s="728"/>
      <c r="Z118" s="728"/>
      <c r="AA118" s="728"/>
      <c r="AB118" s="728"/>
    </row>
    <row r="119" spans="2:28" ht="12.75" hidden="1" customHeight="1">
      <c r="B119" s="828"/>
      <c r="C119" s="828"/>
      <c r="D119" s="828"/>
      <c r="E119" s="828"/>
      <c r="F119" s="828"/>
      <c r="G119" s="828"/>
      <c r="H119" s="828"/>
      <c r="I119" s="828"/>
      <c r="J119" s="828"/>
      <c r="K119" s="828"/>
      <c r="L119" s="828"/>
      <c r="M119" s="728"/>
      <c r="N119" s="728"/>
      <c r="O119" s="728"/>
      <c r="P119" s="728"/>
      <c r="Q119" s="728"/>
      <c r="R119" s="728"/>
      <c r="S119" s="728"/>
      <c r="T119" s="728"/>
      <c r="U119" s="728"/>
      <c r="V119" s="728"/>
      <c r="W119" s="728"/>
      <c r="X119" s="728"/>
      <c r="Y119" s="728"/>
      <c r="Z119" s="728"/>
      <c r="AA119" s="728"/>
      <c r="AB119" s="728"/>
    </row>
    <row r="120" spans="2:28" ht="12.75" hidden="1" customHeight="1">
      <c r="B120" s="828"/>
      <c r="C120" s="828"/>
      <c r="D120" s="828"/>
      <c r="E120" s="828"/>
      <c r="F120" s="828"/>
      <c r="G120" s="828"/>
      <c r="H120" s="828"/>
      <c r="I120" s="828"/>
      <c r="J120" s="828"/>
      <c r="K120" s="828"/>
      <c r="L120" s="828"/>
      <c r="M120" s="728"/>
      <c r="N120" s="728"/>
      <c r="O120" s="728"/>
      <c r="P120" s="728"/>
      <c r="Q120" s="728"/>
      <c r="R120" s="728"/>
      <c r="S120" s="728"/>
      <c r="T120" s="728"/>
      <c r="U120" s="728"/>
      <c r="V120" s="728"/>
      <c r="W120" s="728"/>
      <c r="X120" s="728"/>
      <c r="Y120" s="728"/>
      <c r="Z120" s="728"/>
      <c r="AA120" s="728"/>
      <c r="AB120" s="728"/>
    </row>
    <row r="121" spans="2:28" ht="12.75" hidden="1" customHeight="1">
      <c r="B121" s="828"/>
      <c r="C121" s="828"/>
      <c r="D121" s="828"/>
      <c r="E121" s="828"/>
      <c r="F121" s="828"/>
      <c r="G121" s="828"/>
      <c r="H121" s="828"/>
      <c r="I121" s="828"/>
      <c r="J121" s="828"/>
      <c r="K121" s="828"/>
      <c r="L121" s="828"/>
      <c r="M121" s="728"/>
      <c r="N121" s="728"/>
      <c r="O121" s="728"/>
      <c r="P121" s="728"/>
      <c r="Q121" s="728"/>
      <c r="R121" s="728"/>
      <c r="S121" s="728"/>
      <c r="T121" s="728"/>
      <c r="U121" s="728"/>
      <c r="V121" s="728"/>
      <c r="W121" s="728"/>
      <c r="X121" s="728"/>
      <c r="Y121" s="728"/>
      <c r="Z121" s="728"/>
      <c r="AA121" s="728"/>
      <c r="AB121" s="728"/>
    </row>
    <row r="122" spans="2:28" ht="12.75" hidden="1" customHeight="1">
      <c r="B122" s="828"/>
      <c r="C122" s="828"/>
      <c r="D122" s="828"/>
      <c r="E122" s="828"/>
      <c r="F122" s="828"/>
      <c r="G122" s="828"/>
      <c r="H122" s="828"/>
      <c r="I122" s="828"/>
      <c r="J122" s="828"/>
      <c r="K122" s="828"/>
      <c r="L122" s="828"/>
      <c r="M122" s="728"/>
      <c r="N122" s="728"/>
      <c r="O122" s="728"/>
      <c r="P122" s="728"/>
      <c r="Q122" s="728"/>
      <c r="R122" s="728"/>
      <c r="S122" s="728"/>
      <c r="T122" s="728"/>
      <c r="U122" s="728"/>
      <c r="V122" s="728"/>
      <c r="W122" s="728"/>
      <c r="X122" s="728"/>
      <c r="Y122" s="728"/>
      <c r="Z122" s="728"/>
      <c r="AA122" s="728"/>
      <c r="AB122" s="728"/>
    </row>
    <row r="123" spans="2:28" ht="12.75" hidden="1" customHeight="1">
      <c r="B123" s="828"/>
      <c r="C123" s="828"/>
      <c r="D123" s="828"/>
      <c r="E123" s="828"/>
      <c r="F123" s="828"/>
      <c r="G123" s="828"/>
      <c r="H123" s="828"/>
      <c r="I123" s="828"/>
      <c r="J123" s="828"/>
      <c r="K123" s="828"/>
      <c r="L123" s="828"/>
      <c r="M123" s="728"/>
      <c r="N123" s="728"/>
      <c r="O123" s="728"/>
      <c r="P123" s="728"/>
      <c r="Q123" s="728"/>
      <c r="R123" s="728"/>
      <c r="S123" s="728"/>
      <c r="T123" s="728"/>
      <c r="U123" s="728"/>
      <c r="V123" s="728"/>
      <c r="W123" s="728"/>
      <c r="X123" s="728"/>
      <c r="Y123" s="728"/>
      <c r="Z123" s="728"/>
      <c r="AA123" s="728"/>
      <c r="AB123" s="728"/>
    </row>
    <row r="124" spans="2:28" ht="12.75" hidden="1" customHeight="1">
      <c r="B124" s="828"/>
      <c r="C124" s="828"/>
      <c r="D124" s="828"/>
      <c r="E124" s="828"/>
      <c r="F124" s="828"/>
      <c r="G124" s="828"/>
      <c r="H124" s="828"/>
      <c r="I124" s="828"/>
      <c r="J124" s="828"/>
      <c r="K124" s="828"/>
      <c r="L124" s="828"/>
      <c r="M124" s="728"/>
      <c r="N124" s="728"/>
      <c r="O124" s="728"/>
      <c r="P124" s="728"/>
      <c r="Q124" s="728"/>
      <c r="R124" s="728"/>
      <c r="S124" s="728"/>
      <c r="T124" s="728"/>
      <c r="U124" s="728"/>
      <c r="V124" s="728"/>
      <c r="W124" s="728"/>
      <c r="X124" s="728"/>
      <c r="Y124" s="728"/>
      <c r="Z124" s="728"/>
      <c r="AA124" s="728"/>
      <c r="AB124" s="728"/>
    </row>
    <row r="125" spans="2:28" ht="12.75" hidden="1" customHeight="1">
      <c r="B125" s="828"/>
      <c r="C125" s="828"/>
      <c r="D125" s="828"/>
      <c r="E125" s="828"/>
      <c r="F125" s="828"/>
      <c r="G125" s="828"/>
      <c r="H125" s="828"/>
      <c r="I125" s="828"/>
      <c r="J125" s="828"/>
      <c r="K125" s="828"/>
      <c r="L125" s="828"/>
      <c r="M125" s="728"/>
      <c r="N125" s="728"/>
      <c r="O125" s="728"/>
      <c r="P125" s="728"/>
      <c r="Q125" s="728"/>
      <c r="R125" s="728"/>
      <c r="S125" s="728"/>
      <c r="T125" s="728"/>
      <c r="U125" s="728"/>
      <c r="V125" s="728"/>
      <c r="W125" s="728"/>
      <c r="X125" s="728"/>
      <c r="Y125" s="728"/>
      <c r="Z125" s="728"/>
      <c r="AA125" s="728"/>
      <c r="AB125" s="728"/>
    </row>
    <row r="126" spans="2:28" ht="12.75" hidden="1" customHeight="1">
      <c r="B126" s="828"/>
      <c r="C126" s="828"/>
      <c r="D126" s="828"/>
      <c r="E126" s="828"/>
      <c r="F126" s="828"/>
      <c r="G126" s="828"/>
      <c r="H126" s="828"/>
      <c r="I126" s="828"/>
      <c r="J126" s="828"/>
      <c r="K126" s="828"/>
      <c r="L126" s="828"/>
      <c r="M126" s="728"/>
      <c r="N126" s="728"/>
      <c r="O126" s="728"/>
      <c r="P126" s="728"/>
      <c r="Q126" s="728"/>
      <c r="R126" s="728"/>
      <c r="S126" s="728"/>
      <c r="T126" s="728"/>
      <c r="U126" s="728"/>
      <c r="V126" s="728"/>
      <c r="W126" s="728"/>
      <c r="X126" s="728"/>
      <c r="Y126" s="728"/>
      <c r="Z126" s="728"/>
      <c r="AA126" s="728"/>
      <c r="AB126" s="728"/>
    </row>
    <row r="127" spans="2:28" ht="12.75" hidden="1" customHeight="1">
      <c r="B127" s="828"/>
      <c r="C127" s="828"/>
      <c r="D127" s="828"/>
      <c r="E127" s="828"/>
      <c r="F127" s="828"/>
      <c r="G127" s="828"/>
      <c r="H127" s="828"/>
      <c r="I127" s="828"/>
      <c r="J127" s="828"/>
      <c r="K127" s="828"/>
      <c r="L127" s="828"/>
      <c r="M127" s="728"/>
      <c r="N127" s="728"/>
      <c r="O127" s="728"/>
      <c r="P127" s="728"/>
      <c r="Q127" s="728"/>
      <c r="R127" s="728"/>
      <c r="S127" s="728"/>
      <c r="T127" s="728"/>
      <c r="U127" s="728"/>
      <c r="V127" s="728"/>
      <c r="W127" s="728"/>
      <c r="X127" s="728"/>
      <c r="Y127" s="728"/>
      <c r="Z127" s="728"/>
      <c r="AA127" s="728"/>
      <c r="AB127" s="728"/>
    </row>
    <row r="128" spans="2:28" ht="12.75" hidden="1" customHeight="1">
      <c r="B128" s="828"/>
      <c r="C128" s="828"/>
      <c r="D128" s="828"/>
      <c r="E128" s="828"/>
      <c r="F128" s="828"/>
      <c r="G128" s="828"/>
      <c r="H128" s="828"/>
      <c r="I128" s="828"/>
      <c r="J128" s="828"/>
      <c r="K128" s="828"/>
      <c r="L128" s="828"/>
      <c r="M128" s="728"/>
      <c r="N128" s="728"/>
      <c r="O128" s="728"/>
      <c r="P128" s="728"/>
      <c r="Q128" s="728"/>
      <c r="R128" s="728"/>
      <c r="S128" s="728"/>
      <c r="T128" s="728"/>
      <c r="U128" s="728"/>
      <c r="V128" s="728"/>
      <c r="W128" s="728"/>
      <c r="X128" s="728"/>
      <c r="Y128" s="728"/>
      <c r="Z128" s="728"/>
      <c r="AA128" s="728"/>
      <c r="AB128" s="728"/>
    </row>
    <row r="129" spans="2:28" ht="12.75" hidden="1" customHeight="1">
      <c r="B129" s="828"/>
      <c r="C129" s="828"/>
      <c r="D129" s="828"/>
      <c r="E129" s="828"/>
      <c r="F129" s="828"/>
      <c r="G129" s="828"/>
      <c r="H129" s="828"/>
      <c r="I129" s="828"/>
      <c r="J129" s="828"/>
      <c r="K129" s="828"/>
      <c r="L129" s="828"/>
      <c r="M129" s="728"/>
      <c r="N129" s="728"/>
      <c r="O129" s="728"/>
      <c r="P129" s="728"/>
      <c r="Q129" s="728"/>
      <c r="R129" s="728"/>
      <c r="S129" s="728"/>
      <c r="T129" s="728"/>
      <c r="U129" s="728"/>
      <c r="V129" s="728"/>
      <c r="W129" s="728"/>
      <c r="X129" s="728"/>
      <c r="Y129" s="728"/>
      <c r="Z129" s="728"/>
      <c r="AA129" s="728"/>
      <c r="AB129" s="728"/>
    </row>
    <row r="130" spans="2:28" ht="12.75" hidden="1" customHeight="1">
      <c r="B130" s="828"/>
      <c r="C130" s="828"/>
      <c r="D130" s="828"/>
      <c r="E130" s="828"/>
      <c r="F130" s="828"/>
      <c r="G130" s="828"/>
      <c r="H130" s="828"/>
      <c r="I130" s="828"/>
      <c r="J130" s="828"/>
      <c r="K130" s="828"/>
      <c r="L130" s="828"/>
      <c r="M130" s="728"/>
      <c r="N130" s="728"/>
      <c r="O130" s="728"/>
      <c r="P130" s="728"/>
      <c r="Q130" s="728"/>
      <c r="R130" s="728"/>
      <c r="S130" s="728"/>
      <c r="T130" s="728"/>
      <c r="U130" s="728"/>
      <c r="V130" s="728"/>
      <c r="W130" s="728"/>
      <c r="X130" s="728"/>
      <c r="Y130" s="728"/>
      <c r="Z130" s="728"/>
      <c r="AA130" s="728"/>
      <c r="AB130" s="728"/>
    </row>
    <row r="131" spans="2:28" ht="12.75" hidden="1" customHeight="1">
      <c r="B131" s="828"/>
      <c r="C131" s="828"/>
      <c r="D131" s="828"/>
      <c r="E131" s="828"/>
      <c r="F131" s="828"/>
      <c r="G131" s="828"/>
      <c r="H131" s="828"/>
      <c r="I131" s="828"/>
      <c r="J131" s="828"/>
      <c r="K131" s="828"/>
      <c r="L131" s="828"/>
      <c r="M131" s="728"/>
      <c r="N131" s="728"/>
      <c r="O131" s="728"/>
      <c r="P131" s="728"/>
      <c r="Q131" s="728"/>
      <c r="R131" s="728"/>
      <c r="S131" s="728"/>
      <c r="T131" s="728"/>
      <c r="U131" s="728"/>
      <c r="V131" s="728"/>
      <c r="W131" s="728"/>
      <c r="X131" s="728"/>
      <c r="Y131" s="728"/>
      <c r="Z131" s="728"/>
      <c r="AA131" s="728"/>
      <c r="AB131" s="728"/>
    </row>
    <row r="132" spans="2:28" ht="12.75" hidden="1" customHeight="1">
      <c r="B132" s="828"/>
      <c r="C132" s="828"/>
      <c r="D132" s="828"/>
      <c r="E132" s="828"/>
      <c r="F132" s="828"/>
      <c r="G132" s="828"/>
      <c r="H132" s="828"/>
      <c r="I132" s="828"/>
      <c r="J132" s="828"/>
      <c r="K132" s="828"/>
      <c r="L132" s="828"/>
      <c r="M132" s="728"/>
      <c r="N132" s="728"/>
      <c r="O132" s="728"/>
      <c r="P132" s="728"/>
      <c r="Q132" s="728"/>
      <c r="R132" s="728"/>
      <c r="S132" s="728"/>
      <c r="T132" s="728"/>
      <c r="U132" s="728"/>
      <c r="V132" s="728"/>
      <c r="W132" s="728"/>
      <c r="X132" s="728"/>
      <c r="Y132" s="728"/>
      <c r="Z132" s="728"/>
      <c r="AA132" s="728"/>
      <c r="AB132" s="728"/>
    </row>
    <row r="133" spans="2:28" ht="12.75" hidden="1" customHeight="1">
      <c r="B133" s="828"/>
      <c r="C133" s="828"/>
      <c r="D133" s="828"/>
      <c r="E133" s="828"/>
      <c r="F133" s="828"/>
      <c r="G133" s="828"/>
      <c r="H133" s="828"/>
      <c r="I133" s="828"/>
      <c r="J133" s="828"/>
      <c r="K133" s="828"/>
      <c r="L133" s="828"/>
      <c r="M133" s="728"/>
      <c r="N133" s="728"/>
      <c r="O133" s="728"/>
      <c r="P133" s="728"/>
      <c r="Q133" s="728"/>
      <c r="R133" s="728"/>
      <c r="S133" s="728"/>
      <c r="T133" s="728"/>
      <c r="U133" s="728"/>
      <c r="V133" s="728"/>
      <c r="W133" s="728"/>
      <c r="X133" s="728"/>
      <c r="Y133" s="728"/>
      <c r="Z133" s="728"/>
      <c r="AA133" s="728"/>
      <c r="AB133" s="728"/>
    </row>
    <row r="134" spans="2:28" ht="12.75" hidden="1" customHeight="1">
      <c r="B134" s="828"/>
      <c r="C134" s="828"/>
      <c r="D134" s="828"/>
      <c r="E134" s="828"/>
      <c r="F134" s="828"/>
      <c r="G134" s="828"/>
      <c r="H134" s="828"/>
      <c r="I134" s="828"/>
      <c r="J134" s="828"/>
      <c r="K134" s="828"/>
      <c r="L134" s="828"/>
      <c r="M134" s="728"/>
      <c r="N134" s="728"/>
      <c r="O134" s="728"/>
      <c r="P134" s="728"/>
      <c r="Q134" s="728"/>
      <c r="R134" s="728"/>
      <c r="S134" s="728"/>
      <c r="T134" s="728"/>
      <c r="U134" s="728"/>
      <c r="V134" s="728"/>
      <c r="W134" s="728"/>
      <c r="X134" s="728"/>
      <c r="Y134" s="728"/>
      <c r="Z134" s="728"/>
      <c r="AA134" s="728"/>
      <c r="AB134" s="728"/>
    </row>
    <row r="135" spans="2:28" ht="12.75" hidden="1" customHeight="1">
      <c r="B135" s="828"/>
      <c r="C135" s="828"/>
      <c r="D135" s="828"/>
      <c r="E135" s="828"/>
      <c r="F135" s="828"/>
      <c r="G135" s="828"/>
      <c r="H135" s="828"/>
      <c r="I135" s="828"/>
      <c r="J135" s="828"/>
      <c r="K135" s="828"/>
      <c r="L135" s="828"/>
      <c r="M135" s="728"/>
      <c r="N135" s="728"/>
      <c r="O135" s="728"/>
      <c r="P135" s="728"/>
      <c r="Q135" s="728"/>
      <c r="R135" s="728"/>
      <c r="S135" s="728"/>
      <c r="T135" s="728"/>
      <c r="U135" s="728"/>
      <c r="V135" s="728"/>
      <c r="W135" s="728"/>
      <c r="X135" s="728"/>
      <c r="Y135" s="728"/>
      <c r="Z135" s="728"/>
      <c r="AA135" s="728"/>
      <c r="AB135" s="728"/>
    </row>
    <row r="136" spans="2:28" ht="12.75" hidden="1" customHeight="1">
      <c r="B136" s="828"/>
      <c r="C136" s="828"/>
      <c r="D136" s="828"/>
      <c r="E136" s="828"/>
      <c r="F136" s="828"/>
      <c r="G136" s="828"/>
      <c r="H136" s="828"/>
      <c r="I136" s="828"/>
      <c r="J136" s="828"/>
      <c r="K136" s="828"/>
      <c r="L136" s="828"/>
      <c r="M136" s="728"/>
      <c r="N136" s="728"/>
      <c r="O136" s="728"/>
      <c r="P136" s="728"/>
      <c r="Q136" s="728"/>
      <c r="R136" s="728"/>
      <c r="S136" s="728"/>
      <c r="T136" s="728"/>
      <c r="U136" s="728"/>
      <c r="V136" s="728"/>
      <c r="W136" s="728"/>
      <c r="X136" s="728"/>
      <c r="Y136" s="728"/>
      <c r="Z136" s="728"/>
      <c r="AA136" s="728"/>
      <c r="AB136" s="728"/>
    </row>
    <row r="137" spans="2:28" ht="12.75" hidden="1" customHeight="1">
      <c r="B137" s="828"/>
      <c r="C137" s="828"/>
      <c r="D137" s="828"/>
      <c r="E137" s="828"/>
      <c r="F137" s="828"/>
      <c r="G137" s="828"/>
      <c r="H137" s="828"/>
      <c r="I137" s="828"/>
      <c r="J137" s="828"/>
      <c r="K137" s="828"/>
      <c r="L137" s="828"/>
      <c r="M137" s="728"/>
      <c r="N137" s="728"/>
      <c r="O137" s="728"/>
      <c r="P137" s="728"/>
      <c r="Q137" s="728"/>
      <c r="R137" s="728"/>
      <c r="S137" s="728"/>
      <c r="T137" s="728"/>
      <c r="U137" s="728"/>
      <c r="V137" s="728"/>
      <c r="W137" s="728"/>
      <c r="X137" s="728"/>
      <c r="Y137" s="728"/>
      <c r="Z137" s="728"/>
      <c r="AA137" s="728"/>
      <c r="AB137" s="728"/>
    </row>
    <row r="138" spans="2:28" ht="12.75" hidden="1" customHeight="1">
      <c r="B138" s="828"/>
      <c r="C138" s="828"/>
      <c r="D138" s="828"/>
      <c r="E138" s="828"/>
      <c r="F138" s="828"/>
      <c r="G138" s="828"/>
      <c r="H138" s="828"/>
      <c r="I138" s="828"/>
      <c r="J138" s="828"/>
      <c r="K138" s="828"/>
      <c r="L138" s="828"/>
      <c r="M138" s="728"/>
      <c r="N138" s="728"/>
      <c r="O138" s="728"/>
      <c r="P138" s="728"/>
      <c r="Q138" s="728"/>
      <c r="R138" s="728"/>
      <c r="S138" s="728"/>
      <c r="T138" s="728"/>
      <c r="U138" s="728"/>
      <c r="V138" s="728"/>
      <c r="W138" s="728"/>
      <c r="X138" s="728"/>
      <c r="Y138" s="728"/>
      <c r="Z138" s="728"/>
      <c r="AA138" s="728"/>
      <c r="AB138" s="728"/>
    </row>
    <row r="139" spans="2:28" ht="12.75" hidden="1" customHeight="1">
      <c r="B139" s="828"/>
      <c r="C139" s="828"/>
      <c r="D139" s="828"/>
      <c r="E139" s="828"/>
      <c r="F139" s="828"/>
      <c r="G139" s="828"/>
      <c r="H139" s="828"/>
      <c r="I139" s="828"/>
      <c r="J139" s="828"/>
      <c r="K139" s="828"/>
      <c r="L139" s="828"/>
      <c r="M139" s="728"/>
      <c r="N139" s="728"/>
      <c r="O139" s="728"/>
      <c r="P139" s="728"/>
      <c r="Q139" s="728"/>
      <c r="R139" s="728"/>
      <c r="S139" s="728"/>
      <c r="T139" s="728"/>
      <c r="U139" s="728"/>
      <c r="V139" s="728"/>
      <c r="W139" s="728"/>
      <c r="X139" s="728"/>
      <c r="Y139" s="728"/>
      <c r="Z139" s="728"/>
      <c r="AA139" s="728"/>
      <c r="AB139" s="728"/>
    </row>
    <row r="140" spans="2:28" ht="12.75" hidden="1" customHeight="1">
      <c r="B140" s="828"/>
      <c r="C140" s="828"/>
      <c r="D140" s="828"/>
      <c r="E140" s="828"/>
      <c r="F140" s="828"/>
      <c r="G140" s="828"/>
      <c r="H140" s="828"/>
      <c r="I140" s="828"/>
      <c r="J140" s="828"/>
      <c r="K140" s="828"/>
      <c r="L140" s="828"/>
      <c r="M140" s="728"/>
      <c r="N140" s="728"/>
      <c r="O140" s="728"/>
      <c r="P140" s="728"/>
      <c r="Q140" s="728"/>
      <c r="R140" s="728"/>
      <c r="S140" s="728"/>
      <c r="T140" s="728"/>
      <c r="U140" s="728"/>
      <c r="V140" s="728"/>
      <c r="W140" s="728"/>
      <c r="X140" s="728"/>
      <c r="Y140" s="728"/>
      <c r="Z140" s="728"/>
      <c r="AA140" s="728"/>
      <c r="AB140" s="728"/>
    </row>
    <row r="141" spans="2:28" ht="12.75" hidden="1" customHeight="1">
      <c r="B141" s="828"/>
      <c r="C141" s="828"/>
      <c r="D141" s="828"/>
      <c r="E141" s="828"/>
      <c r="F141" s="828"/>
      <c r="G141" s="828"/>
      <c r="H141" s="828"/>
      <c r="I141" s="828"/>
      <c r="J141" s="828"/>
      <c r="K141" s="828"/>
      <c r="L141" s="828"/>
      <c r="M141" s="728"/>
      <c r="N141" s="728"/>
      <c r="O141" s="728"/>
      <c r="P141" s="728"/>
      <c r="Q141" s="728"/>
      <c r="R141" s="728"/>
      <c r="S141" s="728"/>
      <c r="T141" s="728"/>
      <c r="U141" s="728"/>
      <c r="V141" s="728"/>
      <c r="W141" s="728"/>
      <c r="X141" s="728"/>
      <c r="Y141" s="728"/>
      <c r="Z141" s="728"/>
      <c r="AA141" s="728"/>
      <c r="AB141" s="728"/>
    </row>
    <row r="142" spans="2:28" ht="12.75" hidden="1" customHeight="1">
      <c r="B142" s="828"/>
      <c r="C142" s="828"/>
      <c r="D142" s="828"/>
      <c r="E142" s="828"/>
      <c r="F142" s="828"/>
      <c r="G142" s="828"/>
      <c r="H142" s="828"/>
      <c r="I142" s="828"/>
      <c r="J142" s="828"/>
      <c r="K142" s="828"/>
      <c r="L142" s="828"/>
      <c r="M142" s="728"/>
      <c r="N142" s="728"/>
      <c r="O142" s="728"/>
      <c r="P142" s="728"/>
      <c r="Q142" s="728"/>
      <c r="R142" s="728"/>
      <c r="S142" s="728"/>
      <c r="T142" s="728"/>
      <c r="U142" s="728"/>
      <c r="V142" s="728"/>
      <c r="W142" s="728"/>
      <c r="X142" s="728"/>
      <c r="Y142" s="728"/>
      <c r="Z142" s="728"/>
      <c r="AA142" s="728"/>
      <c r="AB142" s="728"/>
    </row>
    <row r="143" spans="2:28" ht="12.75" hidden="1" customHeight="1">
      <c r="B143" s="828"/>
      <c r="C143" s="828"/>
      <c r="D143" s="828"/>
      <c r="E143" s="828"/>
      <c r="F143" s="828"/>
      <c r="G143" s="828"/>
      <c r="H143" s="828"/>
      <c r="I143" s="828"/>
      <c r="J143" s="828"/>
      <c r="K143" s="828"/>
      <c r="L143" s="828"/>
      <c r="M143" s="728"/>
      <c r="N143" s="728"/>
      <c r="O143" s="728"/>
      <c r="P143" s="728"/>
      <c r="Q143" s="728"/>
      <c r="R143" s="728"/>
      <c r="S143" s="728"/>
      <c r="T143" s="728"/>
      <c r="U143" s="728"/>
      <c r="V143" s="728"/>
      <c r="W143" s="728"/>
      <c r="X143" s="728"/>
      <c r="Y143" s="728"/>
      <c r="Z143" s="728"/>
      <c r="AA143" s="728"/>
      <c r="AB143" s="728"/>
    </row>
    <row r="144" spans="2:28" ht="12.75" hidden="1" customHeight="1">
      <c r="B144" s="828"/>
      <c r="C144" s="828"/>
      <c r="D144" s="828"/>
      <c r="E144" s="828"/>
      <c r="F144" s="828"/>
      <c r="G144" s="828"/>
      <c r="H144" s="828"/>
      <c r="I144" s="828"/>
      <c r="J144" s="828"/>
      <c r="K144" s="828"/>
      <c r="L144" s="828"/>
      <c r="M144" s="728"/>
      <c r="N144" s="728"/>
      <c r="O144" s="728"/>
      <c r="P144" s="728"/>
      <c r="Q144" s="728"/>
      <c r="R144" s="728"/>
      <c r="S144" s="728"/>
      <c r="T144" s="728"/>
      <c r="U144" s="728"/>
      <c r="V144" s="728"/>
      <c r="W144" s="728"/>
      <c r="X144" s="728"/>
      <c r="Y144" s="728"/>
      <c r="Z144" s="728"/>
      <c r="AA144" s="728"/>
      <c r="AB144" s="728"/>
    </row>
    <row r="145" spans="2:28" ht="12.75" hidden="1" customHeight="1">
      <c r="B145" s="828"/>
      <c r="C145" s="828"/>
      <c r="D145" s="828"/>
      <c r="E145" s="828"/>
      <c r="F145" s="828"/>
      <c r="G145" s="828"/>
      <c r="H145" s="828"/>
      <c r="I145" s="828"/>
      <c r="J145" s="828"/>
      <c r="K145" s="828"/>
      <c r="L145" s="828"/>
      <c r="M145" s="728"/>
      <c r="N145" s="728"/>
      <c r="O145" s="728"/>
      <c r="P145" s="728"/>
      <c r="Q145" s="728"/>
      <c r="R145" s="728"/>
      <c r="S145" s="728"/>
      <c r="T145" s="728"/>
      <c r="U145" s="728"/>
      <c r="V145" s="728"/>
      <c r="W145" s="728"/>
      <c r="X145" s="728"/>
      <c r="Y145" s="728"/>
      <c r="Z145" s="728"/>
      <c r="AA145" s="728"/>
      <c r="AB145" s="728"/>
    </row>
    <row r="146" spans="2:28" ht="12.75" hidden="1" customHeight="1">
      <c r="B146" s="828"/>
      <c r="C146" s="828"/>
      <c r="D146" s="828"/>
      <c r="E146" s="828"/>
      <c r="F146" s="828"/>
      <c r="G146" s="828"/>
      <c r="H146" s="828"/>
      <c r="I146" s="828"/>
      <c r="J146" s="828"/>
      <c r="K146" s="828"/>
      <c r="L146" s="828"/>
      <c r="M146" s="728"/>
      <c r="N146" s="728"/>
      <c r="O146" s="728"/>
      <c r="P146" s="728"/>
      <c r="Q146" s="728"/>
      <c r="R146" s="728"/>
      <c r="S146" s="728"/>
      <c r="T146" s="728"/>
      <c r="U146" s="728"/>
      <c r="V146" s="728"/>
      <c r="W146" s="728"/>
      <c r="X146" s="728"/>
      <c r="Y146" s="728"/>
      <c r="Z146" s="728"/>
      <c r="AA146" s="728"/>
      <c r="AB146" s="728"/>
    </row>
    <row r="147" spans="2:28" ht="12.75" hidden="1" customHeight="1">
      <c r="B147" s="828"/>
      <c r="C147" s="828"/>
      <c r="D147" s="828"/>
      <c r="E147" s="828"/>
      <c r="F147" s="828"/>
      <c r="G147" s="828"/>
      <c r="H147" s="828"/>
      <c r="I147" s="828"/>
      <c r="J147" s="828"/>
      <c r="K147" s="828"/>
      <c r="L147" s="828"/>
      <c r="M147" s="728"/>
      <c r="N147" s="728"/>
      <c r="O147" s="728"/>
      <c r="P147" s="728"/>
      <c r="Q147" s="728"/>
      <c r="R147" s="728"/>
      <c r="S147" s="728"/>
      <c r="T147" s="728"/>
      <c r="U147" s="728"/>
      <c r="V147" s="728"/>
      <c r="W147" s="728"/>
      <c r="X147" s="728"/>
      <c r="Y147" s="728"/>
      <c r="Z147" s="728"/>
      <c r="AA147" s="728"/>
      <c r="AB147" s="728"/>
    </row>
    <row r="148" spans="2:28" ht="12.75" hidden="1" customHeight="1">
      <c r="B148" s="828"/>
      <c r="C148" s="828"/>
      <c r="D148" s="828"/>
      <c r="E148" s="828"/>
      <c r="F148" s="828"/>
      <c r="G148" s="828"/>
      <c r="H148" s="828"/>
      <c r="I148" s="828"/>
      <c r="J148" s="828"/>
      <c r="K148" s="828"/>
      <c r="L148" s="828"/>
      <c r="M148" s="728"/>
      <c r="N148" s="728"/>
      <c r="O148" s="728"/>
      <c r="P148" s="728"/>
      <c r="Q148" s="728"/>
      <c r="R148" s="728"/>
      <c r="S148" s="728"/>
      <c r="T148" s="728"/>
      <c r="U148" s="728"/>
      <c r="V148" s="728"/>
      <c r="W148" s="728"/>
      <c r="X148" s="728"/>
      <c r="Y148" s="728"/>
      <c r="Z148" s="728"/>
      <c r="AA148" s="728"/>
      <c r="AB148" s="728"/>
    </row>
    <row r="149" spans="2:28" ht="12.75" hidden="1" customHeight="1">
      <c r="B149" s="828"/>
      <c r="C149" s="828"/>
      <c r="D149" s="828"/>
      <c r="E149" s="828"/>
      <c r="F149" s="828"/>
      <c r="G149" s="828"/>
      <c r="H149" s="828"/>
      <c r="I149" s="828"/>
      <c r="J149" s="828"/>
      <c r="K149" s="828"/>
      <c r="L149" s="828"/>
      <c r="M149" s="728"/>
      <c r="N149" s="728"/>
      <c r="O149" s="728"/>
      <c r="P149" s="728"/>
      <c r="Q149" s="728"/>
      <c r="R149" s="728"/>
      <c r="S149" s="728"/>
      <c r="T149" s="728"/>
      <c r="U149" s="728"/>
      <c r="V149" s="728"/>
      <c r="W149" s="728"/>
      <c r="X149" s="728"/>
      <c r="Y149" s="728"/>
      <c r="Z149" s="728"/>
      <c r="AA149" s="728"/>
      <c r="AB149" s="728"/>
    </row>
    <row r="150" spans="2:28" ht="12.75" hidden="1" customHeight="1">
      <c r="B150" s="828"/>
      <c r="C150" s="828"/>
      <c r="D150" s="828"/>
      <c r="E150" s="828"/>
      <c r="F150" s="828"/>
      <c r="G150" s="828"/>
      <c r="H150" s="828"/>
      <c r="I150" s="828"/>
      <c r="J150" s="828"/>
      <c r="K150" s="828"/>
      <c r="L150" s="828"/>
      <c r="M150" s="728"/>
      <c r="N150" s="728"/>
      <c r="O150" s="728"/>
      <c r="P150" s="728"/>
      <c r="Q150" s="728"/>
      <c r="R150" s="728"/>
      <c r="S150" s="728"/>
      <c r="T150" s="728"/>
      <c r="U150" s="728"/>
      <c r="V150" s="728"/>
      <c r="W150" s="728"/>
      <c r="X150" s="728"/>
      <c r="Y150" s="728"/>
      <c r="Z150" s="728"/>
      <c r="AA150" s="728"/>
      <c r="AB150" s="728"/>
    </row>
    <row r="151" spans="2:28" ht="12.75" hidden="1" customHeight="1">
      <c r="B151" s="828"/>
      <c r="C151" s="828"/>
      <c r="D151" s="828"/>
      <c r="E151" s="828"/>
      <c r="F151" s="828"/>
      <c r="G151" s="828"/>
      <c r="H151" s="828"/>
      <c r="I151" s="828"/>
      <c r="J151" s="828"/>
      <c r="K151" s="828"/>
      <c r="L151" s="828"/>
      <c r="M151" s="728"/>
      <c r="N151" s="728"/>
      <c r="O151" s="728"/>
      <c r="P151" s="728"/>
      <c r="Q151" s="728"/>
      <c r="R151" s="728"/>
      <c r="S151" s="728"/>
      <c r="T151" s="728"/>
      <c r="U151" s="728"/>
      <c r="V151" s="728"/>
      <c r="W151" s="728"/>
      <c r="X151" s="728"/>
      <c r="Y151" s="728"/>
      <c r="Z151" s="728"/>
      <c r="AA151" s="728"/>
      <c r="AB151" s="728"/>
    </row>
    <row r="152" spans="2:28" ht="12.75" hidden="1" customHeight="1">
      <c r="B152" s="828"/>
      <c r="C152" s="828"/>
      <c r="D152" s="828"/>
      <c r="E152" s="828"/>
      <c r="F152" s="828"/>
      <c r="G152" s="828"/>
      <c r="H152" s="828"/>
      <c r="I152" s="828"/>
      <c r="J152" s="828"/>
      <c r="K152" s="828"/>
      <c r="L152" s="828"/>
      <c r="M152" s="728"/>
      <c r="N152" s="728"/>
      <c r="O152" s="728"/>
      <c r="P152" s="728"/>
      <c r="Q152" s="728"/>
      <c r="R152" s="728"/>
      <c r="S152" s="728"/>
      <c r="T152" s="728"/>
      <c r="U152" s="728"/>
      <c r="V152" s="728"/>
      <c r="W152" s="728"/>
      <c r="X152" s="728"/>
      <c r="Y152" s="728"/>
      <c r="Z152" s="728"/>
      <c r="AA152" s="728"/>
      <c r="AB152" s="728"/>
    </row>
    <row r="153" spans="2:28" ht="12.75" hidden="1" customHeight="1">
      <c r="B153" s="828"/>
      <c r="C153" s="828"/>
      <c r="D153" s="828"/>
      <c r="E153" s="828"/>
      <c r="F153" s="828"/>
      <c r="G153" s="828"/>
      <c r="H153" s="828"/>
      <c r="I153" s="828"/>
      <c r="J153" s="828"/>
      <c r="K153" s="828"/>
      <c r="L153" s="828"/>
      <c r="M153" s="728"/>
      <c r="N153" s="728"/>
      <c r="O153" s="728"/>
      <c r="P153" s="728"/>
      <c r="Q153" s="728"/>
      <c r="R153" s="728"/>
      <c r="S153" s="728"/>
      <c r="T153" s="728"/>
      <c r="U153" s="728"/>
      <c r="V153" s="728"/>
      <c r="W153" s="728"/>
      <c r="X153" s="728"/>
      <c r="Y153" s="728"/>
      <c r="Z153" s="728"/>
      <c r="AA153" s="728"/>
      <c r="AB153" s="728"/>
    </row>
    <row r="154" spans="2:28" ht="12.75" hidden="1" customHeight="1">
      <c r="B154" s="828"/>
      <c r="C154" s="828"/>
      <c r="D154" s="828"/>
      <c r="E154" s="828"/>
      <c r="F154" s="828"/>
      <c r="G154" s="828"/>
      <c r="H154" s="828"/>
      <c r="I154" s="828"/>
      <c r="J154" s="828"/>
      <c r="K154" s="828"/>
      <c r="L154" s="828"/>
      <c r="M154" s="728"/>
      <c r="N154" s="728"/>
      <c r="O154" s="728"/>
      <c r="P154" s="728"/>
      <c r="Q154" s="728"/>
      <c r="R154" s="728"/>
      <c r="S154" s="728"/>
      <c r="T154" s="728"/>
      <c r="U154" s="728"/>
      <c r="V154" s="728"/>
      <c r="W154" s="728"/>
      <c r="X154" s="728"/>
      <c r="Y154" s="728"/>
      <c r="Z154" s="728"/>
      <c r="AA154" s="728"/>
      <c r="AB154" s="728"/>
    </row>
    <row r="155" spans="2:28" ht="12.75" hidden="1" customHeight="1">
      <c r="B155" s="828"/>
      <c r="C155" s="828"/>
      <c r="D155" s="828"/>
      <c r="E155" s="828"/>
      <c r="F155" s="828"/>
      <c r="G155" s="828"/>
      <c r="H155" s="828"/>
      <c r="I155" s="828"/>
      <c r="J155" s="828"/>
      <c r="K155" s="828"/>
      <c r="L155" s="828"/>
      <c r="M155" s="728"/>
      <c r="N155" s="728"/>
      <c r="O155" s="728"/>
      <c r="P155" s="728"/>
      <c r="Q155" s="728"/>
      <c r="R155" s="728"/>
      <c r="S155" s="728"/>
      <c r="T155" s="728"/>
      <c r="U155" s="728"/>
      <c r="V155" s="728"/>
      <c r="W155" s="728"/>
      <c r="X155" s="728"/>
      <c r="Y155" s="728"/>
      <c r="Z155" s="728"/>
      <c r="AA155" s="728"/>
      <c r="AB155" s="728"/>
    </row>
    <row r="156" spans="2:28" ht="12.75" hidden="1" customHeight="1">
      <c r="B156" s="828"/>
      <c r="C156" s="828"/>
      <c r="D156" s="828"/>
      <c r="E156" s="828"/>
      <c r="F156" s="828"/>
      <c r="G156" s="828"/>
      <c r="H156" s="828"/>
      <c r="I156" s="828"/>
      <c r="J156" s="828"/>
      <c r="K156" s="828"/>
      <c r="L156" s="828"/>
      <c r="M156" s="728"/>
      <c r="N156" s="728"/>
      <c r="O156" s="728"/>
      <c r="P156" s="728"/>
      <c r="Q156" s="728"/>
      <c r="R156" s="728"/>
      <c r="S156" s="728"/>
      <c r="T156" s="728"/>
      <c r="U156" s="728"/>
      <c r="V156" s="728"/>
      <c r="W156" s="728"/>
      <c r="X156" s="728"/>
      <c r="Y156" s="728"/>
      <c r="Z156" s="728"/>
      <c r="AA156" s="728"/>
      <c r="AB156" s="728"/>
    </row>
    <row r="157" spans="2:28" ht="12.75" hidden="1" customHeight="1">
      <c r="B157" s="828"/>
      <c r="C157" s="828"/>
      <c r="D157" s="828"/>
      <c r="E157" s="828"/>
      <c r="F157" s="828"/>
      <c r="G157" s="828"/>
      <c r="H157" s="828"/>
      <c r="I157" s="828"/>
      <c r="J157" s="828"/>
      <c r="K157" s="828"/>
      <c r="L157" s="828"/>
      <c r="M157" s="728"/>
      <c r="N157" s="728"/>
      <c r="O157" s="728"/>
      <c r="P157" s="728"/>
      <c r="Q157" s="728"/>
      <c r="R157" s="728"/>
      <c r="S157" s="728"/>
      <c r="T157" s="728"/>
      <c r="U157" s="728"/>
      <c r="V157" s="728"/>
      <c r="W157" s="728"/>
      <c r="X157" s="728"/>
      <c r="Y157" s="728"/>
      <c r="Z157" s="728"/>
      <c r="AA157" s="728"/>
      <c r="AB157" s="728"/>
    </row>
    <row r="158" spans="2:28" ht="12.75" hidden="1" customHeight="1">
      <c r="B158" s="828"/>
      <c r="C158" s="828"/>
      <c r="D158" s="828"/>
      <c r="E158" s="828"/>
      <c r="F158" s="828"/>
      <c r="G158" s="828"/>
      <c r="H158" s="828"/>
      <c r="I158" s="828"/>
      <c r="J158" s="828"/>
      <c r="K158" s="828"/>
      <c r="L158" s="828"/>
      <c r="M158" s="728"/>
      <c r="N158" s="728"/>
      <c r="O158" s="728"/>
      <c r="P158" s="728"/>
      <c r="Q158" s="728"/>
      <c r="R158" s="728"/>
      <c r="S158" s="728"/>
      <c r="T158" s="728"/>
      <c r="U158" s="728"/>
      <c r="V158" s="728"/>
      <c r="W158" s="728"/>
      <c r="X158" s="728"/>
      <c r="Y158" s="728"/>
      <c r="Z158" s="728"/>
      <c r="AA158" s="728"/>
      <c r="AB158" s="728"/>
    </row>
    <row r="159" spans="2:28" ht="12.75" hidden="1" customHeight="1">
      <c r="B159" s="828"/>
      <c r="C159" s="828"/>
      <c r="D159" s="828"/>
      <c r="E159" s="828"/>
      <c r="F159" s="828"/>
      <c r="G159" s="828"/>
      <c r="H159" s="828"/>
      <c r="I159" s="828"/>
      <c r="J159" s="828"/>
      <c r="K159" s="828"/>
      <c r="L159" s="828"/>
      <c r="M159" s="728"/>
      <c r="N159" s="728"/>
      <c r="O159" s="728"/>
      <c r="P159" s="728"/>
      <c r="Q159" s="728"/>
      <c r="R159" s="728"/>
      <c r="S159" s="728"/>
      <c r="T159" s="728"/>
      <c r="U159" s="728"/>
      <c r="V159" s="728"/>
      <c r="W159" s="728"/>
      <c r="X159" s="728"/>
      <c r="Y159" s="728"/>
      <c r="Z159" s="728"/>
      <c r="AA159" s="728"/>
      <c r="AB159" s="728"/>
    </row>
    <row r="160" spans="2:28" ht="12.75" hidden="1" customHeight="1">
      <c r="B160" s="828"/>
      <c r="C160" s="828"/>
      <c r="D160" s="828"/>
      <c r="E160" s="828"/>
      <c r="F160" s="828"/>
      <c r="G160" s="828"/>
      <c r="H160" s="828"/>
      <c r="I160" s="828"/>
      <c r="J160" s="828"/>
      <c r="K160" s="828"/>
      <c r="L160" s="828"/>
      <c r="M160" s="728"/>
      <c r="N160" s="728"/>
      <c r="O160" s="728"/>
      <c r="P160" s="728"/>
      <c r="Q160" s="728"/>
      <c r="R160" s="728"/>
      <c r="S160" s="728"/>
      <c r="T160" s="728"/>
      <c r="U160" s="728"/>
      <c r="V160" s="728"/>
      <c r="W160" s="728"/>
      <c r="X160" s="728"/>
      <c r="Y160" s="728"/>
      <c r="Z160" s="728"/>
      <c r="AA160" s="728"/>
      <c r="AB160" s="728"/>
    </row>
    <row r="161" spans="2:28" ht="12.75" hidden="1" customHeight="1">
      <c r="B161" s="828"/>
      <c r="C161" s="828"/>
      <c r="D161" s="828"/>
      <c r="E161" s="828"/>
      <c r="F161" s="828"/>
      <c r="G161" s="828"/>
      <c r="H161" s="828"/>
      <c r="I161" s="828"/>
      <c r="J161" s="828"/>
      <c r="K161" s="828"/>
      <c r="L161" s="828"/>
      <c r="M161" s="728"/>
      <c r="N161" s="728"/>
      <c r="O161" s="728"/>
      <c r="P161" s="728"/>
      <c r="Q161" s="728"/>
      <c r="R161" s="728"/>
      <c r="S161" s="728"/>
      <c r="T161" s="728"/>
      <c r="U161" s="728"/>
      <c r="V161" s="728"/>
      <c r="W161" s="728"/>
      <c r="X161" s="728"/>
      <c r="Y161" s="728"/>
      <c r="Z161" s="728"/>
      <c r="AA161" s="728"/>
      <c r="AB161" s="728"/>
    </row>
    <row r="162" spans="2:28" ht="12.75" hidden="1" customHeight="1">
      <c r="B162" s="828"/>
      <c r="C162" s="828"/>
      <c r="D162" s="828"/>
      <c r="E162" s="828"/>
      <c r="F162" s="828"/>
      <c r="G162" s="828"/>
      <c r="H162" s="828"/>
      <c r="I162" s="828"/>
      <c r="J162" s="828"/>
      <c r="K162" s="828"/>
      <c r="L162" s="828"/>
      <c r="M162" s="728"/>
      <c r="N162" s="728"/>
      <c r="O162" s="728"/>
      <c r="P162" s="728"/>
      <c r="Q162" s="728"/>
      <c r="R162" s="728"/>
      <c r="S162" s="728"/>
      <c r="T162" s="728"/>
      <c r="U162" s="728"/>
      <c r="V162" s="728"/>
      <c r="W162" s="728"/>
      <c r="X162" s="728"/>
      <c r="Y162" s="728"/>
      <c r="Z162" s="728"/>
      <c r="AA162" s="728"/>
      <c r="AB162" s="728"/>
    </row>
    <row r="163" spans="2:28" ht="12.75" hidden="1" customHeight="1">
      <c r="B163" s="828"/>
      <c r="C163" s="828"/>
      <c r="D163" s="828"/>
      <c r="E163" s="828"/>
      <c r="F163" s="828"/>
      <c r="G163" s="828"/>
      <c r="H163" s="828"/>
      <c r="I163" s="828"/>
      <c r="J163" s="828"/>
      <c r="K163" s="828"/>
      <c r="L163" s="828"/>
      <c r="M163" s="728"/>
      <c r="N163" s="728"/>
      <c r="O163" s="728"/>
      <c r="P163" s="728"/>
      <c r="Q163" s="728"/>
      <c r="R163" s="728"/>
      <c r="S163" s="728"/>
      <c r="T163" s="728"/>
      <c r="U163" s="728"/>
      <c r="V163" s="728"/>
      <c r="W163" s="728"/>
      <c r="X163" s="728"/>
      <c r="Y163" s="728"/>
      <c r="Z163" s="728"/>
      <c r="AA163" s="728"/>
      <c r="AB163" s="728"/>
    </row>
    <row r="164" spans="2:28" ht="12.75" hidden="1" customHeight="1">
      <c r="B164" s="828"/>
      <c r="C164" s="828"/>
      <c r="D164" s="828"/>
      <c r="E164" s="828"/>
      <c r="F164" s="828"/>
      <c r="G164" s="828"/>
      <c r="H164" s="828"/>
      <c r="I164" s="828"/>
      <c r="J164" s="828"/>
      <c r="K164" s="828"/>
      <c r="L164" s="828"/>
      <c r="M164" s="728"/>
      <c r="N164" s="728"/>
      <c r="O164" s="728"/>
      <c r="P164" s="728"/>
      <c r="Q164" s="728"/>
      <c r="R164" s="728"/>
      <c r="S164" s="728"/>
      <c r="T164" s="728"/>
      <c r="U164" s="728"/>
      <c r="V164" s="728"/>
      <c r="W164" s="728"/>
      <c r="X164" s="728"/>
      <c r="Y164" s="728"/>
      <c r="Z164" s="728"/>
      <c r="AA164" s="728"/>
      <c r="AB164" s="728"/>
    </row>
    <row r="165" spans="2:28" ht="12.75" hidden="1" customHeight="1">
      <c r="B165" s="828"/>
      <c r="C165" s="828"/>
      <c r="D165" s="828"/>
      <c r="E165" s="828"/>
      <c r="F165" s="828"/>
      <c r="G165" s="828"/>
      <c r="H165" s="828"/>
      <c r="I165" s="828"/>
      <c r="J165" s="828"/>
      <c r="K165" s="828"/>
      <c r="L165" s="828"/>
      <c r="M165" s="728"/>
      <c r="N165" s="728"/>
      <c r="O165" s="728"/>
      <c r="P165" s="728"/>
      <c r="Q165" s="728"/>
      <c r="R165" s="728"/>
      <c r="S165" s="728"/>
      <c r="T165" s="728"/>
      <c r="U165" s="728"/>
      <c r="V165" s="728"/>
      <c r="W165" s="728"/>
      <c r="X165" s="728"/>
      <c r="Y165" s="728"/>
      <c r="Z165" s="728"/>
      <c r="AA165" s="728"/>
      <c r="AB165" s="728"/>
    </row>
    <row r="166" spans="2:28" ht="12.75" hidden="1" customHeight="1">
      <c r="B166" s="828"/>
      <c r="C166" s="828"/>
      <c r="D166" s="828"/>
      <c r="E166" s="828"/>
      <c r="F166" s="828"/>
      <c r="G166" s="828"/>
      <c r="H166" s="828"/>
      <c r="I166" s="828"/>
      <c r="J166" s="828"/>
      <c r="K166" s="828"/>
      <c r="L166" s="828"/>
      <c r="M166" s="728"/>
      <c r="N166" s="728"/>
      <c r="O166" s="728"/>
      <c r="P166" s="728"/>
      <c r="Q166" s="728"/>
      <c r="R166" s="728"/>
      <c r="S166" s="728"/>
      <c r="T166" s="728"/>
      <c r="U166" s="728"/>
      <c r="V166" s="728"/>
      <c r="W166" s="728"/>
      <c r="X166" s="728"/>
      <c r="Y166" s="728"/>
      <c r="Z166" s="728"/>
      <c r="AA166" s="728"/>
      <c r="AB166" s="728"/>
    </row>
    <row r="167" spans="2:28" ht="12.75" hidden="1" customHeight="1">
      <c r="B167" s="828"/>
      <c r="C167" s="828"/>
      <c r="D167" s="828"/>
      <c r="E167" s="828"/>
      <c r="F167" s="828"/>
      <c r="G167" s="828"/>
      <c r="H167" s="828"/>
      <c r="I167" s="828"/>
      <c r="J167" s="828"/>
      <c r="K167" s="828"/>
      <c r="L167" s="828"/>
      <c r="M167" s="728"/>
      <c r="N167" s="728"/>
      <c r="O167" s="728"/>
      <c r="P167" s="728"/>
      <c r="Q167" s="728"/>
      <c r="R167" s="728"/>
      <c r="S167" s="728"/>
      <c r="T167" s="728"/>
      <c r="U167" s="728"/>
      <c r="V167" s="728"/>
      <c r="W167" s="728"/>
      <c r="X167" s="728"/>
      <c r="Y167" s="728"/>
      <c r="Z167" s="728"/>
      <c r="AA167" s="728"/>
      <c r="AB167" s="728"/>
    </row>
    <row r="168" spans="2:28" ht="12.75" hidden="1" customHeight="1">
      <c r="B168" s="828"/>
      <c r="C168" s="828"/>
      <c r="D168" s="828"/>
      <c r="E168" s="828"/>
      <c r="F168" s="828"/>
      <c r="G168" s="828"/>
      <c r="H168" s="828"/>
      <c r="I168" s="828"/>
      <c r="J168" s="828"/>
      <c r="K168" s="828"/>
      <c r="L168" s="828"/>
      <c r="M168" s="728"/>
      <c r="N168" s="728"/>
      <c r="O168" s="728"/>
      <c r="P168" s="728"/>
      <c r="Q168" s="728"/>
      <c r="R168" s="728"/>
      <c r="S168" s="728"/>
      <c r="T168" s="728"/>
      <c r="U168" s="728"/>
      <c r="V168" s="728"/>
      <c r="W168" s="728"/>
      <c r="X168" s="728"/>
      <c r="Y168" s="728"/>
      <c r="Z168" s="728"/>
      <c r="AA168" s="728"/>
      <c r="AB168" s="728"/>
    </row>
    <row r="169" spans="2:28" ht="12.75" hidden="1" customHeight="1">
      <c r="B169" s="828"/>
      <c r="C169" s="828"/>
      <c r="D169" s="828"/>
      <c r="E169" s="828"/>
      <c r="F169" s="828"/>
      <c r="G169" s="828"/>
      <c r="H169" s="828"/>
      <c r="I169" s="828"/>
      <c r="J169" s="828"/>
      <c r="K169" s="828"/>
      <c r="L169" s="828"/>
      <c r="M169" s="728"/>
      <c r="N169" s="728"/>
      <c r="O169" s="728"/>
      <c r="P169" s="728"/>
      <c r="Q169" s="728"/>
      <c r="R169" s="728"/>
      <c r="S169" s="728"/>
      <c r="T169" s="728"/>
      <c r="U169" s="728"/>
      <c r="V169" s="728"/>
      <c r="W169" s="728"/>
      <c r="X169" s="728"/>
      <c r="Y169" s="728"/>
      <c r="Z169" s="728"/>
      <c r="AA169" s="728"/>
      <c r="AB169" s="728"/>
    </row>
    <row r="170" spans="2:28" ht="12.75" hidden="1" customHeight="1">
      <c r="B170" s="828"/>
      <c r="C170" s="828"/>
      <c r="D170" s="828"/>
      <c r="E170" s="828"/>
      <c r="F170" s="828"/>
      <c r="G170" s="828"/>
      <c r="H170" s="828"/>
      <c r="I170" s="828"/>
      <c r="J170" s="828"/>
      <c r="K170" s="828"/>
      <c r="L170" s="828"/>
      <c r="M170" s="728"/>
      <c r="N170" s="728"/>
      <c r="O170" s="728"/>
      <c r="P170" s="728"/>
      <c r="Q170" s="728"/>
      <c r="R170" s="728"/>
      <c r="S170" s="728"/>
      <c r="T170" s="728"/>
      <c r="U170" s="728"/>
      <c r="V170" s="728"/>
      <c r="W170" s="728"/>
      <c r="X170" s="728"/>
      <c r="Y170" s="728"/>
      <c r="Z170" s="728"/>
      <c r="AA170" s="728"/>
      <c r="AB170" s="728"/>
    </row>
    <row r="171" spans="2:28" ht="12.75" hidden="1" customHeight="1">
      <c r="B171" s="828"/>
      <c r="C171" s="828"/>
      <c r="D171" s="828"/>
      <c r="E171" s="828"/>
      <c r="F171" s="828"/>
      <c r="G171" s="828"/>
      <c r="H171" s="828"/>
      <c r="I171" s="828"/>
      <c r="J171" s="828"/>
      <c r="K171" s="828"/>
      <c r="L171" s="828"/>
      <c r="M171" s="728"/>
      <c r="N171" s="728"/>
      <c r="O171" s="728"/>
      <c r="P171" s="728"/>
      <c r="Q171" s="728"/>
      <c r="R171" s="728"/>
      <c r="S171" s="728"/>
      <c r="T171" s="728"/>
      <c r="U171" s="728"/>
      <c r="V171" s="728"/>
      <c r="W171" s="728"/>
      <c r="X171" s="728"/>
      <c r="Y171" s="728"/>
      <c r="Z171" s="728"/>
      <c r="AA171" s="728"/>
      <c r="AB171" s="728"/>
    </row>
    <row r="172" spans="2:28" ht="12.75" hidden="1" customHeight="1">
      <c r="B172" s="828"/>
      <c r="C172" s="828"/>
      <c r="D172" s="828"/>
      <c r="E172" s="828"/>
      <c r="F172" s="828"/>
      <c r="G172" s="828"/>
      <c r="H172" s="828"/>
      <c r="I172" s="828"/>
      <c r="J172" s="828"/>
      <c r="K172" s="828"/>
      <c r="L172" s="828"/>
      <c r="M172" s="728"/>
      <c r="N172" s="728"/>
      <c r="O172" s="728"/>
      <c r="P172" s="728"/>
      <c r="Q172" s="728"/>
      <c r="R172" s="728"/>
      <c r="S172" s="728"/>
      <c r="T172" s="728"/>
      <c r="U172" s="728"/>
      <c r="V172" s="728"/>
      <c r="W172" s="728"/>
      <c r="X172" s="728"/>
      <c r="Y172" s="728"/>
      <c r="Z172" s="728"/>
      <c r="AA172" s="728"/>
      <c r="AB172" s="728"/>
    </row>
    <row r="173" spans="2:28" ht="12.75" hidden="1" customHeight="1">
      <c r="B173" s="828"/>
      <c r="C173" s="828"/>
      <c r="D173" s="828"/>
      <c r="E173" s="828"/>
      <c r="F173" s="828"/>
      <c r="G173" s="828"/>
      <c r="H173" s="828"/>
      <c r="I173" s="828"/>
      <c r="J173" s="828"/>
      <c r="K173" s="828"/>
      <c r="L173" s="828"/>
      <c r="M173" s="728"/>
      <c r="N173" s="728"/>
      <c r="O173" s="728"/>
      <c r="P173" s="728"/>
      <c r="Q173" s="728"/>
      <c r="R173" s="728"/>
      <c r="S173" s="728"/>
      <c r="T173" s="728"/>
      <c r="U173" s="728"/>
      <c r="V173" s="728"/>
      <c r="W173" s="728"/>
      <c r="X173" s="728"/>
      <c r="Y173" s="728"/>
      <c r="Z173" s="728"/>
      <c r="AA173" s="728"/>
      <c r="AB173" s="728"/>
    </row>
    <row r="174" spans="2:28" ht="12.75" hidden="1" customHeight="1">
      <c r="B174" s="828"/>
      <c r="C174" s="828"/>
      <c r="D174" s="828"/>
      <c r="E174" s="828"/>
      <c r="F174" s="828"/>
      <c r="G174" s="828"/>
      <c r="H174" s="828"/>
      <c r="I174" s="828"/>
      <c r="J174" s="828"/>
      <c r="K174" s="828"/>
      <c r="L174" s="828"/>
      <c r="M174" s="728"/>
      <c r="N174" s="728"/>
      <c r="O174" s="728"/>
      <c r="P174" s="728"/>
      <c r="Q174" s="728"/>
      <c r="R174" s="728"/>
      <c r="S174" s="728"/>
      <c r="T174" s="728"/>
      <c r="U174" s="728"/>
      <c r="V174" s="728"/>
      <c r="W174" s="728"/>
      <c r="X174" s="728"/>
      <c r="Y174" s="728"/>
      <c r="Z174" s="728"/>
      <c r="AA174" s="728"/>
      <c r="AB174" s="728"/>
    </row>
    <row r="175" spans="2:28" ht="12.75" hidden="1" customHeight="1">
      <c r="B175" s="828"/>
      <c r="C175" s="828"/>
      <c r="D175" s="828"/>
      <c r="E175" s="828"/>
      <c r="F175" s="828"/>
      <c r="G175" s="828"/>
      <c r="H175" s="828"/>
      <c r="I175" s="828"/>
      <c r="J175" s="828"/>
      <c r="K175" s="828"/>
      <c r="L175" s="828"/>
      <c r="M175" s="728"/>
      <c r="N175" s="728"/>
      <c r="O175" s="728"/>
      <c r="P175" s="728"/>
      <c r="Q175" s="728"/>
      <c r="R175" s="728"/>
      <c r="S175" s="728"/>
      <c r="T175" s="728"/>
      <c r="U175" s="728"/>
      <c r="V175" s="728"/>
      <c r="W175" s="728"/>
      <c r="X175" s="728"/>
      <c r="Y175" s="728"/>
      <c r="Z175" s="728"/>
      <c r="AA175" s="728"/>
      <c r="AB175" s="728"/>
    </row>
    <row r="176" spans="2:28" ht="12.75" hidden="1" customHeight="1">
      <c r="B176" s="828"/>
      <c r="C176" s="828"/>
      <c r="D176" s="828"/>
      <c r="E176" s="828"/>
      <c r="F176" s="828"/>
      <c r="G176" s="828"/>
      <c r="H176" s="828"/>
      <c r="I176" s="828"/>
      <c r="J176" s="828"/>
      <c r="K176" s="828"/>
      <c r="L176" s="828"/>
      <c r="M176" s="728"/>
      <c r="N176" s="728"/>
      <c r="O176" s="728"/>
      <c r="P176" s="728"/>
      <c r="Q176" s="728"/>
      <c r="R176" s="728"/>
      <c r="S176" s="728"/>
      <c r="T176" s="728"/>
      <c r="U176" s="728"/>
      <c r="V176" s="728"/>
      <c r="W176" s="728"/>
      <c r="X176" s="728"/>
      <c r="Y176" s="728"/>
      <c r="Z176" s="728"/>
      <c r="AA176" s="728"/>
      <c r="AB176" s="728"/>
    </row>
    <row r="177" spans="2:28" ht="12.75" hidden="1" customHeight="1">
      <c r="B177" s="828"/>
      <c r="C177" s="828"/>
      <c r="D177" s="828"/>
      <c r="E177" s="828"/>
      <c r="F177" s="828"/>
      <c r="G177" s="828"/>
      <c r="H177" s="828"/>
      <c r="I177" s="828"/>
      <c r="J177" s="828"/>
      <c r="K177" s="828"/>
      <c r="L177" s="828"/>
      <c r="M177" s="728"/>
      <c r="N177" s="728"/>
      <c r="O177" s="728"/>
      <c r="P177" s="728"/>
      <c r="Q177" s="728"/>
      <c r="R177" s="728"/>
      <c r="S177" s="728"/>
      <c r="T177" s="728"/>
      <c r="U177" s="728"/>
      <c r="V177" s="728"/>
      <c r="W177" s="728"/>
      <c r="X177" s="728"/>
      <c r="Y177" s="728"/>
      <c r="Z177" s="728"/>
      <c r="AA177" s="728"/>
      <c r="AB177" s="728"/>
    </row>
    <row r="178" spans="2:28" ht="12.75" hidden="1" customHeight="1">
      <c r="B178" s="828"/>
      <c r="C178" s="828"/>
      <c r="D178" s="828"/>
      <c r="E178" s="828"/>
      <c r="F178" s="828"/>
      <c r="G178" s="828"/>
      <c r="H178" s="828"/>
      <c r="I178" s="828"/>
      <c r="J178" s="828"/>
      <c r="K178" s="828"/>
      <c r="L178" s="828"/>
      <c r="M178" s="728"/>
      <c r="N178" s="728"/>
      <c r="O178" s="728"/>
      <c r="P178" s="728"/>
      <c r="Q178" s="728"/>
      <c r="R178" s="728"/>
      <c r="S178" s="728"/>
      <c r="T178" s="728"/>
      <c r="U178" s="728"/>
      <c r="V178" s="728"/>
      <c r="W178" s="728"/>
      <c r="X178" s="728"/>
      <c r="Y178" s="728"/>
      <c r="Z178" s="728"/>
      <c r="AA178" s="728"/>
      <c r="AB178" s="728"/>
    </row>
    <row r="179" spans="2:28" ht="12.75" hidden="1" customHeight="1">
      <c r="B179" s="828"/>
      <c r="C179" s="828"/>
      <c r="D179" s="828"/>
      <c r="E179" s="828"/>
      <c r="F179" s="828"/>
      <c r="G179" s="828"/>
      <c r="H179" s="828"/>
      <c r="I179" s="828"/>
      <c r="J179" s="828"/>
      <c r="K179" s="828"/>
      <c r="L179" s="828"/>
      <c r="M179" s="728"/>
      <c r="N179" s="728"/>
      <c r="O179" s="728"/>
      <c r="P179" s="728"/>
      <c r="Q179" s="728"/>
      <c r="R179" s="728"/>
      <c r="S179" s="728"/>
      <c r="T179" s="728"/>
      <c r="U179" s="728"/>
      <c r="V179" s="728"/>
      <c r="W179" s="728"/>
      <c r="X179" s="728"/>
      <c r="Y179" s="728"/>
      <c r="Z179" s="728"/>
      <c r="AA179" s="728"/>
      <c r="AB179" s="728"/>
    </row>
    <row r="180" spans="2:28" ht="12.75" hidden="1" customHeight="1">
      <c r="B180" s="828"/>
      <c r="C180" s="828"/>
      <c r="D180" s="828"/>
      <c r="E180" s="828"/>
      <c r="F180" s="828"/>
      <c r="G180" s="828"/>
      <c r="H180" s="828"/>
      <c r="I180" s="828"/>
      <c r="J180" s="828"/>
      <c r="K180" s="828"/>
      <c r="L180" s="828"/>
      <c r="M180" s="728"/>
      <c r="N180" s="728"/>
      <c r="O180" s="728"/>
      <c r="P180" s="728"/>
      <c r="Q180" s="728"/>
      <c r="R180" s="728"/>
      <c r="S180" s="728"/>
      <c r="T180" s="728"/>
      <c r="U180" s="728"/>
      <c r="V180" s="728"/>
      <c r="W180" s="728"/>
      <c r="X180" s="728"/>
      <c r="Y180" s="728"/>
      <c r="Z180" s="728"/>
      <c r="AA180" s="728"/>
      <c r="AB180" s="728"/>
    </row>
    <row r="181" spans="2:28" ht="12.75" hidden="1" customHeight="1">
      <c r="B181" s="828"/>
      <c r="C181" s="828"/>
      <c r="D181" s="828"/>
      <c r="E181" s="828"/>
      <c r="F181" s="828"/>
      <c r="G181" s="828"/>
      <c r="H181" s="828"/>
      <c r="I181" s="828"/>
      <c r="J181" s="828"/>
      <c r="K181" s="828"/>
      <c r="L181" s="828"/>
      <c r="M181" s="728"/>
      <c r="N181" s="728"/>
      <c r="O181" s="728"/>
      <c r="P181" s="728"/>
      <c r="Q181" s="728"/>
      <c r="R181" s="728"/>
      <c r="S181" s="728"/>
      <c r="T181" s="728"/>
      <c r="U181" s="728"/>
      <c r="V181" s="728"/>
      <c r="W181" s="728"/>
      <c r="X181" s="728"/>
      <c r="Y181" s="728"/>
      <c r="Z181" s="728"/>
      <c r="AA181" s="728"/>
      <c r="AB181" s="728"/>
    </row>
    <row r="182" spans="2:28" ht="12.75" hidden="1" customHeight="1">
      <c r="B182" s="828"/>
      <c r="C182" s="828"/>
      <c r="D182" s="828"/>
      <c r="E182" s="828"/>
      <c r="F182" s="828"/>
      <c r="G182" s="828"/>
      <c r="H182" s="828"/>
      <c r="I182" s="828"/>
      <c r="J182" s="828"/>
      <c r="K182" s="828"/>
      <c r="L182" s="828"/>
      <c r="M182" s="728"/>
      <c r="N182" s="728"/>
      <c r="O182" s="728"/>
      <c r="P182" s="728"/>
      <c r="Q182" s="728"/>
      <c r="R182" s="728"/>
      <c r="S182" s="728"/>
      <c r="T182" s="728"/>
      <c r="U182" s="728"/>
      <c r="V182" s="728"/>
      <c r="W182" s="728"/>
      <c r="X182" s="728"/>
      <c r="Y182" s="728"/>
      <c r="Z182" s="728"/>
      <c r="AA182" s="728"/>
      <c r="AB182" s="728"/>
    </row>
    <row r="183" spans="2:28" ht="12.75" hidden="1" customHeight="1">
      <c r="B183" s="828"/>
      <c r="C183" s="828"/>
      <c r="D183" s="828"/>
      <c r="E183" s="828"/>
      <c r="F183" s="828"/>
      <c r="G183" s="828"/>
      <c r="H183" s="828"/>
      <c r="I183" s="828"/>
      <c r="J183" s="828"/>
      <c r="K183" s="828"/>
      <c r="L183" s="828"/>
      <c r="M183" s="728"/>
      <c r="N183" s="728"/>
      <c r="O183" s="728"/>
      <c r="P183" s="728"/>
      <c r="Q183" s="728"/>
      <c r="R183" s="728"/>
      <c r="S183" s="728"/>
      <c r="T183" s="728"/>
      <c r="U183" s="728"/>
      <c r="V183" s="728"/>
      <c r="W183" s="728"/>
      <c r="X183" s="728"/>
      <c r="Y183" s="728"/>
      <c r="Z183" s="728"/>
      <c r="AA183" s="728"/>
      <c r="AB183" s="728"/>
    </row>
    <row r="184" spans="2:28" ht="12.75" hidden="1" customHeight="1">
      <c r="B184" s="828"/>
      <c r="C184" s="828"/>
      <c r="D184" s="828"/>
      <c r="E184" s="828"/>
      <c r="F184" s="828"/>
      <c r="G184" s="828"/>
      <c r="H184" s="828"/>
      <c r="I184" s="828"/>
      <c r="J184" s="828"/>
      <c r="K184" s="828"/>
      <c r="L184" s="828"/>
      <c r="M184" s="728"/>
      <c r="N184" s="728"/>
      <c r="O184" s="728"/>
      <c r="P184" s="728"/>
      <c r="Q184" s="728"/>
      <c r="R184" s="728"/>
      <c r="S184" s="728"/>
      <c r="T184" s="728"/>
      <c r="U184" s="728"/>
      <c r="V184" s="728"/>
      <c r="W184" s="728"/>
      <c r="X184" s="728"/>
      <c r="Y184" s="728"/>
      <c r="Z184" s="728"/>
      <c r="AA184" s="728"/>
      <c r="AB184" s="728"/>
    </row>
    <row r="185" spans="2:28" ht="12.75" hidden="1" customHeight="1">
      <c r="B185" s="828"/>
      <c r="C185" s="828"/>
      <c r="D185" s="828"/>
      <c r="E185" s="828"/>
      <c r="F185" s="828"/>
      <c r="G185" s="828"/>
      <c r="H185" s="828"/>
      <c r="I185" s="828"/>
      <c r="J185" s="828"/>
      <c r="K185" s="828"/>
      <c r="L185" s="828"/>
      <c r="M185" s="728"/>
      <c r="N185" s="728"/>
      <c r="O185" s="728"/>
      <c r="P185" s="728"/>
      <c r="Q185" s="728"/>
      <c r="R185" s="728"/>
      <c r="S185" s="728"/>
      <c r="T185" s="728"/>
      <c r="U185" s="728"/>
      <c r="V185" s="728"/>
      <c r="W185" s="728"/>
      <c r="X185" s="728"/>
      <c r="Y185" s="728"/>
      <c r="Z185" s="728"/>
      <c r="AA185" s="728"/>
      <c r="AB185" s="728"/>
    </row>
    <row r="186" spans="2:28" ht="12.75" hidden="1" customHeight="1">
      <c r="B186" s="828"/>
      <c r="C186" s="828"/>
      <c r="D186" s="828"/>
      <c r="E186" s="828"/>
      <c r="F186" s="828"/>
      <c r="G186" s="828"/>
      <c r="H186" s="828"/>
      <c r="I186" s="828"/>
      <c r="J186" s="828"/>
      <c r="K186" s="828"/>
      <c r="L186" s="828"/>
      <c r="M186" s="728"/>
      <c r="N186" s="728"/>
      <c r="O186" s="728"/>
      <c r="P186" s="728"/>
      <c r="Q186" s="728"/>
      <c r="R186" s="728"/>
      <c r="S186" s="728"/>
      <c r="T186" s="728"/>
      <c r="U186" s="728"/>
      <c r="V186" s="728"/>
      <c r="W186" s="728"/>
      <c r="X186" s="728"/>
      <c r="Y186" s="728"/>
      <c r="Z186" s="728"/>
      <c r="AA186" s="728"/>
      <c r="AB186" s="728"/>
    </row>
    <row r="187" spans="2:28" ht="12.75" hidden="1" customHeight="1">
      <c r="B187" s="828"/>
      <c r="C187" s="828"/>
      <c r="D187" s="828"/>
      <c r="E187" s="828"/>
      <c r="F187" s="828"/>
      <c r="G187" s="828"/>
      <c r="H187" s="828"/>
      <c r="I187" s="828"/>
      <c r="J187" s="828"/>
      <c r="K187" s="828"/>
      <c r="L187" s="828"/>
      <c r="M187" s="728"/>
      <c r="N187" s="728"/>
      <c r="O187" s="728"/>
      <c r="P187" s="728"/>
      <c r="Q187" s="728"/>
      <c r="R187" s="728"/>
      <c r="S187" s="728"/>
      <c r="T187" s="728"/>
      <c r="U187" s="728"/>
      <c r="V187" s="728"/>
      <c r="W187" s="728"/>
      <c r="X187" s="728"/>
      <c r="Y187" s="728"/>
      <c r="Z187" s="728"/>
      <c r="AA187" s="728"/>
      <c r="AB187" s="728"/>
    </row>
    <row r="188" spans="2:28" ht="12.75" hidden="1" customHeight="1">
      <c r="B188" s="828"/>
      <c r="C188" s="828"/>
      <c r="D188" s="828"/>
      <c r="E188" s="828"/>
      <c r="F188" s="828"/>
      <c r="G188" s="828"/>
      <c r="H188" s="828"/>
      <c r="I188" s="828"/>
      <c r="J188" s="828"/>
      <c r="K188" s="828"/>
      <c r="L188" s="828"/>
      <c r="M188" s="728"/>
      <c r="N188" s="728"/>
      <c r="O188" s="728"/>
      <c r="P188" s="728"/>
      <c r="Q188" s="728"/>
      <c r="R188" s="728"/>
      <c r="S188" s="728"/>
      <c r="T188" s="728"/>
      <c r="U188" s="728"/>
      <c r="V188" s="728"/>
      <c r="W188" s="728"/>
      <c r="X188" s="728"/>
      <c r="Y188" s="728"/>
      <c r="Z188" s="728"/>
      <c r="AA188" s="728"/>
      <c r="AB188" s="728"/>
    </row>
    <row r="189" spans="2:28" ht="12.75" hidden="1" customHeight="1">
      <c r="B189" s="828"/>
      <c r="C189" s="828"/>
      <c r="D189" s="828"/>
      <c r="E189" s="828"/>
      <c r="F189" s="828"/>
      <c r="G189" s="828"/>
      <c r="H189" s="828"/>
      <c r="I189" s="828"/>
      <c r="J189" s="828"/>
      <c r="K189" s="828"/>
      <c r="L189" s="828"/>
      <c r="M189" s="728"/>
      <c r="N189" s="728"/>
      <c r="O189" s="728"/>
      <c r="P189" s="728"/>
      <c r="Q189" s="728"/>
      <c r="R189" s="728"/>
      <c r="S189" s="728"/>
      <c r="T189" s="728"/>
      <c r="U189" s="728"/>
      <c r="V189" s="728"/>
      <c r="W189" s="728"/>
      <c r="X189" s="728"/>
      <c r="Y189" s="728"/>
      <c r="Z189" s="728"/>
      <c r="AA189" s="728"/>
      <c r="AB189" s="728"/>
    </row>
    <row r="190" spans="2:28" ht="12.75" hidden="1" customHeight="1">
      <c r="B190" s="828"/>
      <c r="C190" s="828"/>
      <c r="D190" s="828"/>
      <c r="E190" s="828"/>
      <c r="F190" s="828"/>
      <c r="G190" s="828"/>
      <c r="H190" s="828"/>
      <c r="I190" s="828"/>
      <c r="J190" s="828"/>
      <c r="K190" s="828"/>
      <c r="L190" s="828"/>
      <c r="M190" s="728"/>
      <c r="N190" s="728"/>
      <c r="O190" s="728"/>
      <c r="P190" s="728"/>
      <c r="Q190" s="728"/>
      <c r="R190" s="728"/>
      <c r="S190" s="728"/>
      <c r="T190" s="728"/>
      <c r="U190" s="728"/>
      <c r="V190" s="728"/>
      <c r="W190" s="728"/>
      <c r="X190" s="728"/>
      <c r="Y190" s="728"/>
      <c r="Z190" s="728"/>
      <c r="AA190" s="728"/>
      <c r="AB190" s="728"/>
    </row>
    <row r="191" spans="2:28" ht="12.75" hidden="1" customHeight="1">
      <c r="B191" s="828"/>
      <c r="C191" s="828"/>
      <c r="D191" s="828"/>
      <c r="E191" s="828"/>
      <c r="F191" s="828"/>
      <c r="G191" s="828"/>
      <c r="H191" s="828"/>
      <c r="I191" s="828"/>
      <c r="J191" s="828"/>
      <c r="K191" s="828"/>
      <c r="L191" s="828"/>
      <c r="M191" s="728"/>
      <c r="N191" s="728"/>
      <c r="O191" s="728"/>
      <c r="P191" s="728"/>
      <c r="Q191" s="728"/>
      <c r="R191" s="728"/>
      <c r="S191" s="728"/>
      <c r="T191" s="728"/>
      <c r="U191" s="728"/>
      <c r="V191" s="728"/>
      <c r="W191" s="728"/>
      <c r="X191" s="728"/>
      <c r="Y191" s="728"/>
      <c r="Z191" s="728"/>
      <c r="AA191" s="728"/>
      <c r="AB191" s="728"/>
    </row>
    <row r="192" spans="2:28" ht="12.75" hidden="1" customHeight="1">
      <c r="B192" s="828"/>
      <c r="C192" s="828"/>
      <c r="D192" s="828"/>
      <c r="E192" s="828"/>
      <c r="F192" s="828"/>
      <c r="G192" s="828"/>
      <c r="H192" s="828"/>
      <c r="I192" s="828"/>
      <c r="J192" s="828"/>
      <c r="K192" s="828"/>
      <c r="L192" s="828"/>
      <c r="M192" s="728"/>
      <c r="N192" s="728"/>
      <c r="O192" s="728"/>
      <c r="P192" s="728"/>
      <c r="Q192" s="728"/>
      <c r="R192" s="728"/>
      <c r="S192" s="728"/>
      <c r="T192" s="728"/>
      <c r="U192" s="728"/>
      <c r="V192" s="728"/>
      <c r="W192" s="728"/>
      <c r="X192" s="728"/>
      <c r="Y192" s="728"/>
      <c r="Z192" s="728"/>
      <c r="AA192" s="728"/>
      <c r="AB192" s="728"/>
    </row>
    <row r="193" spans="2:28" ht="12.75" hidden="1" customHeight="1">
      <c r="B193" s="828"/>
      <c r="C193" s="828"/>
      <c r="D193" s="828"/>
      <c r="E193" s="828"/>
      <c r="F193" s="828"/>
      <c r="G193" s="828"/>
      <c r="H193" s="828"/>
      <c r="I193" s="828"/>
      <c r="J193" s="828"/>
      <c r="K193" s="828"/>
      <c r="L193" s="828"/>
      <c r="M193" s="728"/>
      <c r="N193" s="728"/>
      <c r="O193" s="728"/>
      <c r="P193" s="728"/>
      <c r="Q193" s="728"/>
      <c r="R193" s="728"/>
      <c r="S193" s="728"/>
      <c r="T193" s="728"/>
      <c r="U193" s="728"/>
      <c r="V193" s="728"/>
      <c r="W193" s="728"/>
      <c r="X193" s="728"/>
      <c r="Y193" s="728"/>
      <c r="Z193" s="728"/>
      <c r="AA193" s="728"/>
      <c r="AB193" s="728"/>
    </row>
    <row r="194" spans="2:28" ht="12.75" hidden="1" customHeight="1">
      <c r="B194" s="828"/>
      <c r="C194" s="828"/>
      <c r="D194" s="828"/>
      <c r="E194" s="828"/>
      <c r="F194" s="828"/>
      <c r="G194" s="828"/>
      <c r="H194" s="828"/>
      <c r="I194" s="828"/>
      <c r="J194" s="828"/>
      <c r="K194" s="828"/>
      <c r="L194" s="828"/>
      <c r="M194" s="728"/>
      <c r="N194" s="728"/>
      <c r="O194" s="728"/>
      <c r="P194" s="728"/>
      <c r="Q194" s="728"/>
      <c r="R194" s="728"/>
      <c r="S194" s="728"/>
      <c r="T194" s="728"/>
      <c r="U194" s="728"/>
      <c r="V194" s="728"/>
      <c r="W194" s="728"/>
      <c r="X194" s="728"/>
      <c r="Y194" s="728"/>
      <c r="Z194" s="728"/>
      <c r="AA194" s="728"/>
      <c r="AB194" s="728"/>
    </row>
    <row r="195" spans="2:28" ht="12.75" hidden="1" customHeight="1">
      <c r="B195" s="828"/>
      <c r="C195" s="828"/>
      <c r="D195" s="828"/>
      <c r="E195" s="828"/>
      <c r="F195" s="828"/>
      <c r="G195" s="828"/>
      <c r="H195" s="828"/>
      <c r="I195" s="828"/>
      <c r="J195" s="828"/>
      <c r="K195" s="828"/>
      <c r="L195" s="828"/>
      <c r="M195" s="728"/>
      <c r="N195" s="728"/>
      <c r="O195" s="728"/>
      <c r="P195" s="728"/>
      <c r="Q195" s="728"/>
      <c r="R195" s="728"/>
      <c r="S195" s="728"/>
      <c r="T195" s="728"/>
      <c r="U195" s="728"/>
      <c r="V195" s="728"/>
      <c r="W195" s="728"/>
      <c r="X195" s="728"/>
      <c r="Y195" s="728"/>
      <c r="Z195" s="728"/>
      <c r="AA195" s="728"/>
      <c r="AB195" s="728"/>
    </row>
    <row r="196" spans="2:28" ht="12.75" hidden="1" customHeight="1">
      <c r="B196" s="828"/>
      <c r="C196" s="828"/>
      <c r="D196" s="828"/>
      <c r="E196" s="828"/>
      <c r="F196" s="828"/>
      <c r="G196" s="828"/>
      <c r="H196" s="828"/>
      <c r="I196" s="828"/>
      <c r="J196" s="828"/>
      <c r="K196" s="828"/>
      <c r="L196" s="828"/>
      <c r="M196" s="728"/>
      <c r="N196" s="728"/>
      <c r="O196" s="728"/>
      <c r="P196" s="728"/>
      <c r="Q196" s="728"/>
      <c r="R196" s="728"/>
      <c r="S196" s="728"/>
      <c r="T196" s="728"/>
      <c r="U196" s="728"/>
      <c r="V196" s="728"/>
      <c r="W196" s="728"/>
      <c r="X196" s="728"/>
      <c r="Y196" s="728"/>
      <c r="Z196" s="728"/>
      <c r="AA196" s="728"/>
      <c r="AB196" s="728"/>
    </row>
    <row r="197" spans="2:28" ht="12.75" hidden="1" customHeight="1">
      <c r="B197" s="828"/>
      <c r="C197" s="828"/>
      <c r="D197" s="828"/>
      <c r="E197" s="828"/>
      <c r="F197" s="828"/>
      <c r="G197" s="828"/>
      <c r="H197" s="828"/>
      <c r="I197" s="828"/>
      <c r="J197" s="828"/>
      <c r="K197" s="828"/>
      <c r="L197" s="828"/>
      <c r="M197" s="728"/>
      <c r="N197" s="728"/>
      <c r="O197" s="728"/>
      <c r="P197" s="728"/>
      <c r="Q197" s="728"/>
      <c r="R197" s="728"/>
      <c r="S197" s="728"/>
      <c r="T197" s="728"/>
      <c r="U197" s="728"/>
      <c r="V197" s="728"/>
      <c r="W197" s="728"/>
      <c r="X197" s="728"/>
      <c r="Y197" s="728"/>
      <c r="Z197" s="728"/>
      <c r="AA197" s="728"/>
      <c r="AB197" s="728"/>
    </row>
    <row r="198" spans="2:28" ht="12.75" hidden="1" customHeight="1">
      <c r="B198" s="828"/>
      <c r="C198" s="828"/>
      <c r="D198" s="828"/>
      <c r="E198" s="828"/>
      <c r="F198" s="828"/>
      <c r="G198" s="828"/>
      <c r="H198" s="828"/>
      <c r="I198" s="828"/>
      <c r="J198" s="828"/>
      <c r="K198" s="828"/>
      <c r="L198" s="828"/>
      <c r="M198" s="728"/>
      <c r="N198" s="728"/>
      <c r="O198" s="728"/>
      <c r="P198" s="728"/>
      <c r="Q198" s="728"/>
      <c r="R198" s="728"/>
      <c r="S198" s="728"/>
      <c r="T198" s="728"/>
      <c r="U198" s="728"/>
      <c r="V198" s="728"/>
      <c r="W198" s="728"/>
      <c r="X198" s="728"/>
      <c r="Y198" s="728"/>
      <c r="Z198" s="728"/>
      <c r="AA198" s="728"/>
      <c r="AB198" s="728"/>
    </row>
    <row r="199" spans="2:28" ht="12.75" hidden="1" customHeight="1">
      <c r="B199" s="828"/>
      <c r="C199" s="828"/>
      <c r="D199" s="828"/>
      <c r="E199" s="828"/>
      <c r="F199" s="828"/>
      <c r="G199" s="828"/>
      <c r="H199" s="828"/>
      <c r="I199" s="828"/>
      <c r="J199" s="828"/>
      <c r="K199" s="828"/>
      <c r="L199" s="828"/>
      <c r="M199" s="728"/>
      <c r="N199" s="728"/>
      <c r="O199" s="728"/>
      <c r="P199" s="728"/>
      <c r="Q199" s="728"/>
      <c r="R199" s="728"/>
      <c r="S199" s="728"/>
      <c r="T199" s="728"/>
      <c r="U199" s="728"/>
      <c r="V199" s="728"/>
      <c r="W199" s="728"/>
      <c r="X199" s="728"/>
      <c r="Y199" s="728"/>
      <c r="Z199" s="728"/>
      <c r="AA199" s="728"/>
      <c r="AB199" s="728"/>
    </row>
    <row r="200" spans="2:28" ht="12.75" hidden="1" customHeight="1">
      <c r="B200" s="828"/>
      <c r="C200" s="828"/>
      <c r="D200" s="828"/>
      <c r="E200" s="828"/>
      <c r="F200" s="828"/>
      <c r="G200" s="828"/>
      <c r="H200" s="828"/>
      <c r="I200" s="828"/>
      <c r="J200" s="828"/>
      <c r="K200" s="828"/>
      <c r="L200" s="828"/>
      <c r="M200" s="728"/>
      <c r="N200" s="728"/>
      <c r="O200" s="728"/>
      <c r="P200" s="728"/>
      <c r="Q200" s="728"/>
      <c r="R200" s="728"/>
      <c r="S200" s="728"/>
      <c r="T200" s="728"/>
      <c r="U200" s="728"/>
      <c r="V200" s="728"/>
      <c r="W200" s="728"/>
      <c r="X200" s="728"/>
      <c r="Y200" s="728"/>
      <c r="Z200" s="728"/>
      <c r="AA200" s="728"/>
      <c r="AB200" s="728"/>
    </row>
    <row r="201" spans="2:28" ht="12.75" hidden="1" customHeight="1">
      <c r="B201" s="828"/>
      <c r="C201" s="828"/>
      <c r="D201" s="828"/>
      <c r="E201" s="828"/>
      <c r="F201" s="828"/>
      <c r="G201" s="828"/>
      <c r="H201" s="828"/>
      <c r="I201" s="828"/>
      <c r="J201" s="828"/>
      <c r="K201" s="828"/>
      <c r="L201" s="828"/>
      <c r="M201" s="728"/>
      <c r="N201" s="728"/>
      <c r="O201" s="728"/>
      <c r="P201" s="728"/>
      <c r="Q201" s="728"/>
      <c r="R201" s="728"/>
      <c r="S201" s="728"/>
      <c r="T201" s="728"/>
      <c r="U201" s="728"/>
      <c r="V201" s="728"/>
      <c r="W201" s="728"/>
      <c r="X201" s="728"/>
      <c r="Y201" s="728"/>
      <c r="Z201" s="728"/>
      <c r="AA201" s="728"/>
      <c r="AB201" s="728"/>
    </row>
    <row r="202" spans="2:28" ht="12.75" hidden="1" customHeight="1">
      <c r="B202" s="828"/>
      <c r="C202" s="828"/>
      <c r="D202" s="828"/>
      <c r="E202" s="828"/>
      <c r="F202" s="828"/>
      <c r="G202" s="828"/>
      <c r="H202" s="828"/>
      <c r="I202" s="828"/>
      <c r="J202" s="828"/>
      <c r="K202" s="828"/>
      <c r="L202" s="828"/>
      <c r="M202" s="728"/>
      <c r="N202" s="728"/>
      <c r="O202" s="728"/>
      <c r="P202" s="728"/>
      <c r="Q202" s="728"/>
      <c r="R202" s="728"/>
      <c r="S202" s="728"/>
      <c r="T202" s="728"/>
      <c r="U202" s="728"/>
      <c r="V202" s="728"/>
      <c r="W202" s="728"/>
      <c r="X202" s="728"/>
      <c r="Y202" s="728"/>
      <c r="Z202" s="728"/>
      <c r="AA202" s="728"/>
      <c r="AB202" s="728"/>
    </row>
    <row r="203" spans="2:28" ht="12.75" hidden="1" customHeight="1">
      <c r="B203" s="828"/>
      <c r="C203" s="828"/>
      <c r="D203" s="828"/>
      <c r="E203" s="828"/>
      <c r="F203" s="828"/>
      <c r="G203" s="828"/>
      <c r="H203" s="828"/>
      <c r="I203" s="828"/>
      <c r="J203" s="828"/>
      <c r="K203" s="828"/>
      <c r="L203" s="828"/>
      <c r="M203" s="728"/>
      <c r="N203" s="728"/>
      <c r="O203" s="728"/>
      <c r="P203" s="728"/>
      <c r="Q203" s="728"/>
      <c r="R203" s="728"/>
      <c r="S203" s="728"/>
      <c r="T203" s="728"/>
      <c r="U203" s="728"/>
      <c r="V203" s="728"/>
      <c r="W203" s="728"/>
      <c r="X203" s="728"/>
      <c r="Y203" s="728"/>
      <c r="Z203" s="728"/>
      <c r="AA203" s="728"/>
      <c r="AB203" s="728"/>
    </row>
    <row r="204" spans="2:28" ht="12.75" hidden="1" customHeight="1">
      <c r="B204" s="828"/>
      <c r="C204" s="828"/>
      <c r="D204" s="828"/>
      <c r="E204" s="828"/>
      <c r="F204" s="828"/>
      <c r="G204" s="828"/>
      <c r="H204" s="828"/>
      <c r="I204" s="828"/>
      <c r="J204" s="828"/>
      <c r="K204" s="828"/>
      <c r="L204" s="828"/>
      <c r="M204" s="728"/>
      <c r="N204" s="728"/>
      <c r="O204" s="728"/>
      <c r="P204" s="728"/>
      <c r="Q204" s="728"/>
      <c r="R204" s="728"/>
      <c r="S204" s="728"/>
      <c r="T204" s="728"/>
      <c r="U204" s="728"/>
      <c r="V204" s="728"/>
      <c r="W204" s="728"/>
      <c r="X204" s="728"/>
      <c r="Y204" s="728"/>
      <c r="Z204" s="728"/>
      <c r="AA204" s="728"/>
      <c r="AB204" s="728"/>
    </row>
    <row r="205" spans="2:28" ht="12.75" hidden="1" customHeight="1">
      <c r="B205" s="828"/>
      <c r="C205" s="828"/>
      <c r="D205" s="828"/>
      <c r="E205" s="828"/>
      <c r="F205" s="828"/>
      <c r="G205" s="828"/>
      <c r="H205" s="828"/>
      <c r="I205" s="828"/>
      <c r="J205" s="828"/>
      <c r="K205" s="828"/>
      <c r="L205" s="828"/>
      <c r="M205" s="728"/>
      <c r="N205" s="728"/>
      <c r="O205" s="728"/>
      <c r="P205" s="728"/>
      <c r="Q205" s="728"/>
      <c r="R205" s="728"/>
      <c r="S205" s="728"/>
      <c r="T205" s="728"/>
      <c r="U205" s="728"/>
      <c r="V205" s="728"/>
      <c r="W205" s="728"/>
      <c r="X205" s="728"/>
      <c r="Y205" s="728"/>
      <c r="Z205" s="728"/>
      <c r="AA205" s="728"/>
      <c r="AB205" s="728"/>
    </row>
    <row r="206" spans="2:28" ht="12.75" hidden="1" customHeight="1">
      <c r="B206" s="828"/>
      <c r="C206" s="828"/>
      <c r="D206" s="828"/>
      <c r="E206" s="828"/>
      <c r="F206" s="828"/>
      <c r="G206" s="828"/>
      <c r="H206" s="828"/>
      <c r="I206" s="828"/>
      <c r="J206" s="828"/>
      <c r="K206" s="828"/>
      <c r="L206" s="828"/>
      <c r="M206" s="728"/>
      <c r="N206" s="728"/>
      <c r="O206" s="728"/>
      <c r="P206" s="728"/>
      <c r="Q206" s="728"/>
      <c r="R206" s="728"/>
      <c r="S206" s="728"/>
      <c r="T206" s="728"/>
      <c r="U206" s="728"/>
      <c r="V206" s="728"/>
      <c r="W206" s="728"/>
      <c r="X206" s="728"/>
      <c r="Y206" s="728"/>
      <c r="Z206" s="728"/>
      <c r="AA206" s="728"/>
      <c r="AB206" s="728"/>
    </row>
    <row r="207" spans="2:28" ht="12.75" hidden="1" customHeight="1">
      <c r="B207" s="828"/>
      <c r="C207" s="828"/>
      <c r="D207" s="828"/>
      <c r="E207" s="828"/>
      <c r="F207" s="828"/>
      <c r="G207" s="828"/>
      <c r="H207" s="828"/>
      <c r="I207" s="828"/>
      <c r="J207" s="828"/>
      <c r="K207" s="828"/>
      <c r="L207" s="828"/>
      <c r="M207" s="728"/>
      <c r="N207" s="728"/>
      <c r="O207" s="728"/>
      <c r="P207" s="728"/>
      <c r="Q207" s="728"/>
      <c r="R207" s="728"/>
      <c r="S207" s="728"/>
      <c r="T207" s="728"/>
      <c r="U207" s="728"/>
      <c r="V207" s="728"/>
      <c r="W207" s="728"/>
      <c r="X207" s="728"/>
      <c r="Y207" s="728"/>
      <c r="Z207" s="728"/>
      <c r="AA207" s="728"/>
      <c r="AB207" s="728"/>
    </row>
    <row r="208" spans="2:28" ht="12.75" hidden="1" customHeight="1">
      <c r="B208" s="828"/>
      <c r="C208" s="828"/>
      <c r="D208" s="828"/>
      <c r="E208" s="828"/>
      <c r="F208" s="828"/>
      <c r="G208" s="828"/>
      <c r="H208" s="828"/>
      <c r="I208" s="828"/>
      <c r="J208" s="828"/>
      <c r="K208" s="828"/>
      <c r="L208" s="828"/>
      <c r="M208" s="728"/>
      <c r="N208" s="728"/>
      <c r="O208" s="728"/>
      <c r="P208" s="728"/>
      <c r="Q208" s="728"/>
      <c r="R208" s="728"/>
      <c r="S208" s="728"/>
      <c r="T208" s="728"/>
      <c r="U208" s="728"/>
      <c r="V208" s="728"/>
      <c r="W208" s="728"/>
      <c r="X208" s="728"/>
      <c r="Y208" s="728"/>
      <c r="Z208" s="728"/>
      <c r="AA208" s="728"/>
      <c r="AB208" s="728"/>
    </row>
    <row r="209" spans="2:28" ht="12.75" hidden="1" customHeight="1">
      <c r="B209" s="828"/>
      <c r="C209" s="828"/>
      <c r="D209" s="828"/>
      <c r="E209" s="828"/>
      <c r="F209" s="828"/>
      <c r="G209" s="828"/>
      <c r="H209" s="828"/>
      <c r="I209" s="828"/>
      <c r="J209" s="828"/>
      <c r="K209" s="828"/>
      <c r="L209" s="828"/>
      <c r="M209" s="728"/>
      <c r="N209" s="728"/>
      <c r="O209" s="728"/>
      <c r="P209" s="728"/>
      <c r="Q209" s="728"/>
      <c r="R209" s="728"/>
      <c r="S209" s="728"/>
      <c r="T209" s="728"/>
      <c r="U209" s="728"/>
      <c r="V209" s="728"/>
      <c r="W209" s="728"/>
      <c r="X209" s="728"/>
      <c r="Y209" s="728"/>
      <c r="Z209" s="728"/>
      <c r="AA209" s="728"/>
      <c r="AB209" s="728"/>
    </row>
    <row r="210" spans="2:28" ht="12.75" hidden="1" customHeight="1">
      <c r="B210" s="828"/>
      <c r="C210" s="828"/>
      <c r="D210" s="828"/>
      <c r="E210" s="828"/>
      <c r="F210" s="828"/>
      <c r="G210" s="828"/>
      <c r="H210" s="828"/>
      <c r="I210" s="828"/>
      <c r="J210" s="828"/>
      <c r="K210" s="828"/>
      <c r="L210" s="828"/>
      <c r="M210" s="728"/>
      <c r="N210" s="728"/>
      <c r="O210" s="728"/>
      <c r="P210" s="728"/>
      <c r="Q210" s="728"/>
      <c r="R210" s="728"/>
      <c r="S210" s="728"/>
      <c r="T210" s="728"/>
      <c r="U210" s="728"/>
      <c r="V210" s="728"/>
      <c r="W210" s="728"/>
      <c r="X210" s="728"/>
      <c r="Y210" s="728"/>
      <c r="Z210" s="728"/>
      <c r="AA210" s="728"/>
      <c r="AB210" s="728"/>
    </row>
    <row r="211" spans="2:28" ht="12.75" hidden="1" customHeight="1">
      <c r="B211" s="828"/>
      <c r="C211" s="828"/>
      <c r="D211" s="828"/>
      <c r="E211" s="828"/>
      <c r="F211" s="828"/>
      <c r="G211" s="828"/>
      <c r="H211" s="828"/>
      <c r="I211" s="828"/>
      <c r="J211" s="828"/>
      <c r="K211" s="828"/>
      <c r="L211" s="828"/>
      <c r="M211" s="728"/>
      <c r="N211" s="728"/>
      <c r="O211" s="728"/>
      <c r="P211" s="728"/>
      <c r="Q211" s="728"/>
      <c r="R211" s="728"/>
      <c r="S211" s="728"/>
      <c r="T211" s="728"/>
      <c r="U211" s="728"/>
      <c r="V211" s="728"/>
      <c r="W211" s="728"/>
      <c r="X211" s="728"/>
      <c r="Y211" s="728"/>
      <c r="Z211" s="728"/>
      <c r="AA211" s="728"/>
      <c r="AB211" s="728"/>
    </row>
    <row r="212" spans="2:28" ht="12.75" hidden="1" customHeight="1">
      <c r="B212" s="828"/>
      <c r="C212" s="828"/>
      <c r="D212" s="828"/>
      <c r="E212" s="828"/>
      <c r="F212" s="828"/>
      <c r="G212" s="828"/>
      <c r="H212" s="828"/>
      <c r="I212" s="828"/>
      <c r="J212" s="828"/>
      <c r="K212" s="828"/>
      <c r="L212" s="828"/>
      <c r="M212" s="728"/>
      <c r="N212" s="728"/>
      <c r="O212" s="728"/>
      <c r="P212" s="728"/>
      <c r="Q212" s="728"/>
      <c r="R212" s="728"/>
      <c r="S212" s="728"/>
      <c r="T212" s="728"/>
      <c r="U212" s="728"/>
      <c r="V212" s="728"/>
      <c r="W212" s="728"/>
      <c r="X212" s="728"/>
      <c r="Y212" s="728"/>
      <c r="Z212" s="728"/>
      <c r="AA212" s="728"/>
      <c r="AB212" s="728"/>
    </row>
    <row r="213" spans="2:28" ht="12.75" hidden="1" customHeight="1">
      <c r="B213" s="828"/>
      <c r="C213" s="828"/>
      <c r="D213" s="828"/>
      <c r="E213" s="828"/>
      <c r="F213" s="828"/>
      <c r="G213" s="828"/>
      <c r="H213" s="828"/>
      <c r="I213" s="828"/>
      <c r="J213" s="828"/>
      <c r="K213" s="828"/>
      <c r="L213" s="828"/>
      <c r="M213" s="728"/>
      <c r="N213" s="728"/>
      <c r="O213" s="728"/>
      <c r="P213" s="728"/>
      <c r="Q213" s="728"/>
      <c r="R213" s="728"/>
      <c r="S213" s="728"/>
      <c r="T213" s="728"/>
      <c r="U213" s="728"/>
      <c r="V213" s="728"/>
      <c r="W213" s="728"/>
      <c r="X213" s="728"/>
      <c r="Y213" s="728"/>
      <c r="Z213" s="728"/>
      <c r="AA213" s="728"/>
      <c r="AB213" s="728"/>
    </row>
    <row r="214" spans="2:28" ht="12.75" hidden="1" customHeight="1">
      <c r="B214" s="828"/>
      <c r="C214" s="828"/>
      <c r="D214" s="828"/>
      <c r="E214" s="828"/>
      <c r="F214" s="828"/>
      <c r="G214" s="828"/>
      <c r="H214" s="828"/>
      <c r="I214" s="828"/>
      <c r="J214" s="828"/>
      <c r="K214" s="828"/>
      <c r="L214" s="828"/>
      <c r="M214" s="728"/>
      <c r="N214" s="728"/>
      <c r="O214" s="728"/>
      <c r="P214" s="728"/>
      <c r="Q214" s="728"/>
      <c r="R214" s="728"/>
      <c r="S214" s="728"/>
      <c r="T214" s="728"/>
      <c r="U214" s="728"/>
      <c r="V214" s="728"/>
      <c r="W214" s="728"/>
      <c r="X214" s="728"/>
      <c r="Y214" s="728"/>
      <c r="Z214" s="728"/>
      <c r="AA214" s="728"/>
      <c r="AB214" s="728"/>
    </row>
    <row r="215" spans="2:28" ht="12.75" hidden="1" customHeight="1">
      <c r="B215" s="828"/>
      <c r="C215" s="828"/>
      <c r="D215" s="828"/>
      <c r="E215" s="828"/>
      <c r="F215" s="828"/>
      <c r="G215" s="828"/>
      <c r="H215" s="828"/>
      <c r="I215" s="828"/>
      <c r="J215" s="828"/>
      <c r="K215" s="828"/>
      <c r="L215" s="828"/>
      <c r="M215" s="728"/>
      <c r="N215" s="728"/>
      <c r="O215" s="728"/>
      <c r="P215" s="728"/>
      <c r="Q215" s="728"/>
      <c r="R215" s="728"/>
      <c r="S215" s="728"/>
      <c r="T215" s="728"/>
      <c r="U215" s="728"/>
      <c r="V215" s="728"/>
      <c r="W215" s="728"/>
      <c r="X215" s="728"/>
      <c r="Y215" s="728"/>
      <c r="Z215" s="728"/>
      <c r="AA215" s="728"/>
      <c r="AB215" s="728"/>
    </row>
    <row r="216" spans="2:28" ht="12.75" hidden="1" customHeight="1">
      <c r="B216" s="828"/>
      <c r="C216" s="828"/>
      <c r="D216" s="828"/>
      <c r="E216" s="828"/>
      <c r="F216" s="828"/>
      <c r="G216" s="828"/>
      <c r="H216" s="828"/>
      <c r="I216" s="828"/>
      <c r="J216" s="828"/>
      <c r="K216" s="828"/>
      <c r="L216" s="828"/>
      <c r="M216" s="728"/>
      <c r="N216" s="728"/>
      <c r="O216" s="728"/>
      <c r="P216" s="728"/>
      <c r="Q216" s="728"/>
      <c r="R216" s="728"/>
      <c r="S216" s="728"/>
      <c r="T216" s="728"/>
      <c r="U216" s="728"/>
      <c r="V216" s="728"/>
      <c r="W216" s="728"/>
      <c r="X216" s="728"/>
      <c r="Y216" s="728"/>
      <c r="Z216" s="728"/>
      <c r="AA216" s="728"/>
      <c r="AB216" s="728"/>
    </row>
    <row r="217" spans="2:28" ht="12.75" hidden="1" customHeight="1">
      <c r="B217" s="828"/>
      <c r="C217" s="828"/>
      <c r="D217" s="828"/>
      <c r="E217" s="828"/>
      <c r="F217" s="828"/>
      <c r="G217" s="828"/>
      <c r="H217" s="828"/>
      <c r="I217" s="828"/>
      <c r="J217" s="828"/>
      <c r="K217" s="828"/>
      <c r="L217" s="828"/>
      <c r="M217" s="728"/>
      <c r="N217" s="728"/>
      <c r="O217" s="728"/>
      <c r="P217" s="728"/>
      <c r="Q217" s="728"/>
      <c r="R217" s="728"/>
      <c r="S217" s="728"/>
      <c r="T217" s="728"/>
      <c r="U217" s="728"/>
      <c r="V217" s="728"/>
      <c r="W217" s="728"/>
      <c r="X217" s="728"/>
      <c r="Y217" s="728"/>
      <c r="Z217" s="728"/>
      <c r="AA217" s="728"/>
      <c r="AB217" s="728"/>
    </row>
    <row r="218" spans="2:28" ht="12.75" hidden="1" customHeight="1">
      <c r="B218" s="828"/>
      <c r="C218" s="828"/>
      <c r="D218" s="828"/>
      <c r="E218" s="828"/>
      <c r="F218" s="828"/>
      <c r="G218" s="828"/>
      <c r="H218" s="828"/>
      <c r="I218" s="828"/>
      <c r="J218" s="828"/>
      <c r="K218" s="828"/>
      <c r="L218" s="828"/>
      <c r="M218" s="728"/>
      <c r="N218" s="728"/>
      <c r="O218" s="728"/>
      <c r="P218" s="728"/>
      <c r="Q218" s="728"/>
      <c r="R218" s="728"/>
      <c r="S218" s="728"/>
      <c r="T218" s="728"/>
      <c r="U218" s="728"/>
      <c r="V218" s="728"/>
      <c r="W218" s="728"/>
      <c r="X218" s="728"/>
      <c r="Y218" s="728"/>
      <c r="Z218" s="728"/>
      <c r="AA218" s="728"/>
      <c r="AB218" s="728"/>
    </row>
    <row r="219" spans="2:28" ht="12.75" hidden="1" customHeight="1">
      <c r="B219" s="828"/>
      <c r="C219" s="828"/>
      <c r="D219" s="828"/>
      <c r="E219" s="828"/>
      <c r="F219" s="828"/>
      <c r="G219" s="828"/>
      <c r="H219" s="828"/>
      <c r="I219" s="828"/>
      <c r="J219" s="828"/>
      <c r="K219" s="828"/>
      <c r="L219" s="828"/>
      <c r="M219" s="728"/>
      <c r="N219" s="728"/>
      <c r="O219" s="728"/>
      <c r="P219" s="728"/>
      <c r="Q219" s="728"/>
      <c r="R219" s="728"/>
      <c r="S219" s="728"/>
      <c r="T219" s="728"/>
      <c r="U219" s="728"/>
      <c r="V219" s="728"/>
      <c r="W219" s="728"/>
      <c r="X219" s="728"/>
      <c r="Y219" s="728"/>
      <c r="Z219" s="728"/>
      <c r="AA219" s="728"/>
      <c r="AB219" s="728"/>
    </row>
    <row r="220" spans="2:28" ht="12.75" hidden="1" customHeight="1">
      <c r="B220" s="828"/>
      <c r="C220" s="828"/>
      <c r="D220" s="828"/>
      <c r="E220" s="828"/>
      <c r="F220" s="828"/>
      <c r="G220" s="828"/>
      <c r="H220" s="828"/>
      <c r="I220" s="828"/>
      <c r="J220" s="828"/>
      <c r="K220" s="828"/>
      <c r="L220" s="828"/>
      <c r="M220" s="728"/>
      <c r="N220" s="728"/>
      <c r="O220" s="728"/>
      <c r="P220" s="728"/>
      <c r="Q220" s="728"/>
      <c r="R220" s="728"/>
      <c r="S220" s="728"/>
      <c r="T220" s="728"/>
      <c r="U220" s="728"/>
      <c r="V220" s="728"/>
      <c r="W220" s="728"/>
      <c r="X220" s="728"/>
      <c r="Y220" s="728"/>
      <c r="Z220" s="728"/>
      <c r="AA220" s="728"/>
      <c r="AB220" s="728"/>
    </row>
    <row r="221" spans="2:28" ht="12.75" hidden="1" customHeight="1">
      <c r="B221" s="828"/>
      <c r="C221" s="828"/>
      <c r="D221" s="828"/>
      <c r="E221" s="828"/>
      <c r="F221" s="828"/>
      <c r="G221" s="828"/>
      <c r="H221" s="828"/>
      <c r="I221" s="828"/>
      <c r="J221" s="828"/>
      <c r="K221" s="828"/>
      <c r="L221" s="828"/>
      <c r="M221" s="728"/>
      <c r="N221" s="728"/>
      <c r="O221" s="728"/>
      <c r="P221" s="728"/>
      <c r="Q221" s="728"/>
      <c r="R221" s="728"/>
      <c r="S221" s="728"/>
      <c r="T221" s="728"/>
      <c r="U221" s="728"/>
      <c r="V221" s="728"/>
      <c r="W221" s="728"/>
      <c r="X221" s="728"/>
      <c r="Y221" s="728"/>
      <c r="Z221" s="728"/>
      <c r="AA221" s="728"/>
      <c r="AB221" s="728"/>
    </row>
    <row r="222" spans="2:28" ht="12.75" hidden="1" customHeight="1">
      <c r="B222" s="828"/>
      <c r="C222" s="828"/>
      <c r="D222" s="828"/>
      <c r="E222" s="828"/>
      <c r="F222" s="828"/>
      <c r="G222" s="828"/>
      <c r="H222" s="828"/>
      <c r="I222" s="828"/>
      <c r="J222" s="828"/>
      <c r="K222" s="828"/>
      <c r="L222" s="828"/>
      <c r="M222" s="728"/>
      <c r="N222" s="728"/>
      <c r="O222" s="728"/>
      <c r="P222" s="728"/>
      <c r="Q222" s="728"/>
      <c r="R222" s="728"/>
      <c r="S222" s="728"/>
      <c r="T222" s="728"/>
      <c r="U222" s="728"/>
      <c r="V222" s="728"/>
      <c r="W222" s="728"/>
      <c r="X222" s="728"/>
      <c r="Y222" s="728"/>
      <c r="Z222" s="728"/>
      <c r="AA222" s="728"/>
      <c r="AB222" s="728"/>
    </row>
    <row r="223" spans="2:28" ht="12.75" hidden="1" customHeight="1">
      <c r="B223" s="828"/>
      <c r="C223" s="828"/>
      <c r="D223" s="828"/>
      <c r="E223" s="828"/>
      <c r="F223" s="828"/>
      <c r="G223" s="828"/>
      <c r="H223" s="828"/>
      <c r="I223" s="828"/>
      <c r="J223" s="828"/>
      <c r="K223" s="828"/>
      <c r="L223" s="828"/>
      <c r="M223" s="728"/>
      <c r="N223" s="728"/>
      <c r="O223" s="728"/>
      <c r="P223" s="728"/>
      <c r="Q223" s="728"/>
      <c r="R223" s="728"/>
      <c r="S223" s="728"/>
      <c r="T223" s="728"/>
      <c r="U223" s="728"/>
      <c r="V223" s="728"/>
      <c r="W223" s="728"/>
      <c r="X223" s="728"/>
      <c r="Y223" s="728"/>
      <c r="Z223" s="728"/>
      <c r="AA223" s="728"/>
      <c r="AB223" s="728"/>
    </row>
    <row r="224" spans="2:28" ht="12.75" hidden="1" customHeight="1">
      <c r="B224" s="828"/>
      <c r="C224" s="828"/>
      <c r="D224" s="828"/>
      <c r="E224" s="828"/>
      <c r="F224" s="828"/>
      <c r="G224" s="828"/>
      <c r="H224" s="828"/>
      <c r="I224" s="828"/>
      <c r="J224" s="828"/>
      <c r="K224" s="828"/>
      <c r="L224" s="828"/>
      <c r="M224" s="728"/>
      <c r="N224" s="728"/>
      <c r="O224" s="728"/>
      <c r="P224" s="728"/>
      <c r="Q224" s="728"/>
      <c r="R224" s="728"/>
      <c r="S224" s="728"/>
      <c r="T224" s="728"/>
      <c r="U224" s="728"/>
      <c r="V224" s="728"/>
      <c r="W224" s="728"/>
      <c r="X224" s="728"/>
      <c r="Y224" s="728"/>
      <c r="Z224" s="728"/>
      <c r="AA224" s="728"/>
      <c r="AB224" s="728"/>
    </row>
    <row r="225" spans="2:28" ht="12.75" hidden="1" customHeight="1">
      <c r="B225" s="828"/>
      <c r="C225" s="828"/>
      <c r="D225" s="828"/>
      <c r="E225" s="828"/>
      <c r="F225" s="828"/>
      <c r="G225" s="828"/>
      <c r="H225" s="828"/>
      <c r="I225" s="828"/>
      <c r="J225" s="828"/>
      <c r="K225" s="828"/>
      <c r="L225" s="828"/>
      <c r="M225" s="728"/>
      <c r="N225" s="728"/>
      <c r="O225" s="728"/>
      <c r="P225" s="728"/>
      <c r="Q225" s="728"/>
      <c r="R225" s="728"/>
      <c r="S225" s="728"/>
      <c r="T225" s="728"/>
      <c r="U225" s="728"/>
      <c r="V225" s="728"/>
      <c r="W225" s="728"/>
      <c r="X225" s="728"/>
      <c r="Y225" s="728"/>
      <c r="Z225" s="728"/>
      <c r="AA225" s="728"/>
      <c r="AB225" s="728"/>
    </row>
    <row r="226" spans="2:28" ht="12.75" hidden="1" customHeight="1">
      <c r="B226" s="828"/>
      <c r="C226" s="828"/>
      <c r="D226" s="828"/>
      <c r="E226" s="828"/>
      <c r="F226" s="828"/>
      <c r="G226" s="828"/>
      <c r="H226" s="828"/>
      <c r="I226" s="828"/>
      <c r="J226" s="828"/>
      <c r="K226" s="828"/>
      <c r="L226" s="828"/>
      <c r="M226" s="728"/>
      <c r="N226" s="728"/>
      <c r="O226" s="728"/>
      <c r="P226" s="728"/>
      <c r="Q226" s="728"/>
      <c r="R226" s="728"/>
      <c r="S226" s="728"/>
      <c r="T226" s="728"/>
      <c r="U226" s="728"/>
      <c r="V226" s="728"/>
      <c r="W226" s="728"/>
      <c r="X226" s="728"/>
      <c r="Y226" s="728"/>
      <c r="Z226" s="728"/>
      <c r="AA226" s="728"/>
      <c r="AB226" s="728"/>
    </row>
    <row r="227" spans="2:28" ht="12.75" hidden="1" customHeight="1">
      <c r="B227" s="828"/>
      <c r="C227" s="828"/>
      <c r="D227" s="828"/>
      <c r="E227" s="828"/>
      <c r="F227" s="828"/>
      <c r="G227" s="828"/>
      <c r="H227" s="828"/>
      <c r="I227" s="828"/>
      <c r="J227" s="828"/>
      <c r="K227" s="828"/>
      <c r="L227" s="828"/>
      <c r="M227" s="728"/>
      <c r="N227" s="728"/>
      <c r="O227" s="728"/>
      <c r="P227" s="728"/>
      <c r="Q227" s="728"/>
      <c r="R227" s="728"/>
      <c r="S227" s="728"/>
      <c r="T227" s="728"/>
      <c r="U227" s="728"/>
      <c r="V227" s="728"/>
      <c r="W227" s="728"/>
      <c r="X227" s="728"/>
      <c r="Y227" s="728"/>
      <c r="Z227" s="728"/>
      <c r="AA227" s="728"/>
      <c r="AB227" s="728"/>
    </row>
    <row r="228" spans="2:28" ht="12.75" hidden="1" customHeight="1">
      <c r="B228" s="828"/>
      <c r="C228" s="828"/>
      <c r="D228" s="828"/>
      <c r="E228" s="828"/>
      <c r="F228" s="828"/>
      <c r="G228" s="828"/>
      <c r="H228" s="828"/>
      <c r="I228" s="828"/>
      <c r="J228" s="828"/>
      <c r="K228" s="828"/>
      <c r="L228" s="828"/>
      <c r="M228" s="728"/>
      <c r="N228" s="728"/>
      <c r="O228" s="728"/>
      <c r="P228" s="728"/>
      <c r="Q228" s="728"/>
      <c r="R228" s="728"/>
      <c r="S228" s="728"/>
      <c r="T228" s="728"/>
      <c r="U228" s="728"/>
      <c r="V228" s="728"/>
      <c r="W228" s="728"/>
      <c r="X228" s="728"/>
      <c r="Y228" s="728"/>
      <c r="Z228" s="728"/>
      <c r="AA228" s="728"/>
      <c r="AB228" s="728"/>
    </row>
    <row r="229" spans="2:28" ht="12.75" hidden="1" customHeight="1">
      <c r="B229" s="828"/>
      <c r="C229" s="828"/>
      <c r="D229" s="828"/>
      <c r="E229" s="828"/>
      <c r="F229" s="828"/>
      <c r="G229" s="828"/>
      <c r="H229" s="828"/>
      <c r="I229" s="828"/>
      <c r="J229" s="828"/>
      <c r="K229" s="828"/>
      <c r="L229" s="828"/>
      <c r="M229" s="728"/>
      <c r="N229" s="728"/>
      <c r="O229" s="728"/>
      <c r="P229" s="728"/>
      <c r="Q229" s="728"/>
      <c r="R229" s="728"/>
      <c r="S229" s="728"/>
      <c r="T229" s="728"/>
      <c r="U229" s="728"/>
      <c r="V229" s="728"/>
      <c r="W229" s="728"/>
      <c r="X229" s="728"/>
      <c r="Y229" s="728"/>
      <c r="Z229" s="728"/>
      <c r="AA229" s="728"/>
      <c r="AB229" s="728"/>
    </row>
    <row r="230" spans="2:28" ht="12.75" hidden="1" customHeight="1">
      <c r="B230" s="828"/>
      <c r="C230" s="828"/>
      <c r="D230" s="828"/>
      <c r="E230" s="828"/>
      <c r="F230" s="828"/>
      <c r="G230" s="828"/>
      <c r="H230" s="828"/>
      <c r="I230" s="828"/>
      <c r="J230" s="828"/>
      <c r="K230" s="828"/>
      <c r="L230" s="828"/>
      <c r="M230" s="728"/>
      <c r="N230" s="728"/>
      <c r="O230" s="728"/>
      <c r="P230" s="728"/>
      <c r="Q230" s="728"/>
      <c r="R230" s="728"/>
      <c r="S230" s="728"/>
      <c r="T230" s="728"/>
      <c r="U230" s="728"/>
      <c r="V230" s="728"/>
      <c r="W230" s="728"/>
      <c r="X230" s="728"/>
      <c r="Y230" s="728"/>
      <c r="Z230" s="728"/>
      <c r="AA230" s="728"/>
      <c r="AB230" s="728"/>
    </row>
    <row r="231" spans="2:28" ht="12.75" hidden="1" customHeight="1">
      <c r="B231" s="828"/>
      <c r="C231" s="828"/>
      <c r="D231" s="828"/>
      <c r="E231" s="828"/>
      <c r="F231" s="828"/>
      <c r="G231" s="828"/>
      <c r="H231" s="828"/>
      <c r="I231" s="828"/>
      <c r="J231" s="828"/>
      <c r="K231" s="828"/>
      <c r="L231" s="828"/>
      <c r="M231" s="728"/>
      <c r="N231" s="728"/>
      <c r="O231" s="728"/>
      <c r="P231" s="728"/>
      <c r="Q231" s="728"/>
      <c r="R231" s="728"/>
      <c r="S231" s="728"/>
      <c r="T231" s="728"/>
      <c r="U231" s="728"/>
      <c r="V231" s="728"/>
      <c r="W231" s="728"/>
      <c r="X231" s="728"/>
      <c r="Y231" s="728"/>
      <c r="Z231" s="728"/>
      <c r="AA231" s="728"/>
      <c r="AB231" s="728"/>
    </row>
    <row r="232" spans="2:28" ht="12.75" hidden="1" customHeight="1">
      <c r="B232" s="828"/>
      <c r="C232" s="828"/>
      <c r="D232" s="828"/>
      <c r="E232" s="828"/>
      <c r="F232" s="828"/>
      <c r="G232" s="828"/>
      <c r="H232" s="828"/>
      <c r="I232" s="828"/>
      <c r="J232" s="828"/>
      <c r="K232" s="828"/>
      <c r="L232" s="828"/>
      <c r="M232" s="728"/>
      <c r="N232" s="728"/>
      <c r="O232" s="728"/>
      <c r="P232" s="728"/>
      <c r="Q232" s="728"/>
      <c r="R232" s="728"/>
      <c r="S232" s="728"/>
      <c r="T232" s="728"/>
      <c r="U232" s="728"/>
      <c r="V232" s="728"/>
      <c r="W232" s="728"/>
      <c r="X232" s="728"/>
      <c r="Y232" s="728"/>
      <c r="Z232" s="728"/>
      <c r="AA232" s="728"/>
      <c r="AB232" s="728"/>
    </row>
    <row r="233" spans="2:28" ht="12.75" hidden="1" customHeight="1">
      <c r="B233" s="828"/>
      <c r="C233" s="828"/>
      <c r="D233" s="828"/>
      <c r="E233" s="828"/>
      <c r="F233" s="828"/>
      <c r="G233" s="828"/>
      <c r="H233" s="828"/>
      <c r="I233" s="828"/>
      <c r="J233" s="828"/>
      <c r="K233" s="828"/>
      <c r="L233" s="828"/>
      <c r="M233" s="728"/>
      <c r="N233" s="728"/>
      <c r="O233" s="728"/>
      <c r="P233" s="728"/>
      <c r="Q233" s="728"/>
      <c r="R233" s="728"/>
      <c r="S233" s="728"/>
      <c r="T233" s="728"/>
      <c r="U233" s="728"/>
      <c r="V233" s="728"/>
      <c r="W233" s="728"/>
      <c r="X233" s="728"/>
      <c r="Y233" s="728"/>
      <c r="Z233" s="728"/>
      <c r="AA233" s="728"/>
      <c r="AB233" s="728"/>
    </row>
    <row r="234" spans="2:28" ht="12.75" hidden="1" customHeight="1">
      <c r="B234" s="828"/>
      <c r="C234" s="828"/>
      <c r="D234" s="828"/>
      <c r="E234" s="828"/>
      <c r="F234" s="828"/>
      <c r="G234" s="828"/>
      <c r="H234" s="828"/>
      <c r="I234" s="828"/>
      <c r="J234" s="828"/>
      <c r="K234" s="828"/>
      <c r="L234" s="828"/>
      <c r="M234" s="728"/>
      <c r="N234" s="728"/>
      <c r="O234" s="728"/>
      <c r="P234" s="728"/>
      <c r="Q234" s="728"/>
      <c r="R234" s="728"/>
      <c r="S234" s="728"/>
      <c r="T234" s="728"/>
      <c r="U234" s="728"/>
      <c r="V234" s="728"/>
      <c r="W234" s="728"/>
      <c r="X234" s="728"/>
      <c r="Y234" s="728"/>
      <c r="Z234" s="728"/>
      <c r="AA234" s="728"/>
      <c r="AB234" s="728"/>
    </row>
    <row r="235" spans="2:28" ht="12.75" hidden="1" customHeight="1">
      <c r="B235" s="828"/>
      <c r="C235" s="828"/>
      <c r="D235" s="828"/>
      <c r="E235" s="828"/>
      <c r="F235" s="828"/>
      <c r="G235" s="828"/>
      <c r="H235" s="828"/>
      <c r="I235" s="828"/>
      <c r="J235" s="828"/>
      <c r="K235" s="828"/>
      <c r="L235" s="828"/>
      <c r="M235" s="728"/>
      <c r="N235" s="728"/>
      <c r="O235" s="728"/>
      <c r="P235" s="728"/>
      <c r="Q235" s="728"/>
      <c r="R235" s="728"/>
      <c r="S235" s="728"/>
      <c r="T235" s="728"/>
      <c r="U235" s="728"/>
      <c r="V235" s="728"/>
      <c r="W235" s="728"/>
      <c r="X235" s="728"/>
      <c r="Y235" s="728"/>
      <c r="Z235" s="728"/>
      <c r="AA235" s="728"/>
      <c r="AB235" s="728"/>
    </row>
    <row r="236" spans="2:28" ht="12.75" hidden="1" customHeight="1">
      <c r="B236" s="828"/>
      <c r="C236" s="828"/>
      <c r="D236" s="828"/>
      <c r="E236" s="828"/>
      <c r="F236" s="828"/>
      <c r="G236" s="828"/>
      <c r="H236" s="828"/>
      <c r="I236" s="828"/>
      <c r="J236" s="828"/>
      <c r="K236" s="828"/>
      <c r="L236" s="828"/>
      <c r="M236" s="728"/>
      <c r="N236" s="728"/>
      <c r="O236" s="728"/>
      <c r="P236" s="728"/>
      <c r="Q236" s="728"/>
      <c r="R236" s="728"/>
      <c r="S236" s="728"/>
      <c r="T236" s="728"/>
      <c r="U236" s="728"/>
      <c r="V236" s="728"/>
      <c r="W236" s="728"/>
      <c r="X236" s="728"/>
      <c r="Y236" s="728"/>
      <c r="Z236" s="728"/>
      <c r="AA236" s="728"/>
      <c r="AB236" s="728"/>
    </row>
    <row r="237" spans="2:28" ht="12.75" hidden="1" customHeight="1">
      <c r="B237" s="828"/>
      <c r="C237" s="828"/>
      <c r="D237" s="828"/>
      <c r="E237" s="828"/>
      <c r="F237" s="828"/>
      <c r="G237" s="828"/>
      <c r="H237" s="828"/>
      <c r="I237" s="828"/>
      <c r="J237" s="828"/>
      <c r="K237" s="828"/>
      <c r="L237" s="828"/>
      <c r="M237" s="728"/>
      <c r="N237" s="728"/>
      <c r="O237" s="728"/>
      <c r="P237" s="728"/>
      <c r="Q237" s="728"/>
      <c r="R237" s="728"/>
      <c r="S237" s="728"/>
      <c r="T237" s="728"/>
      <c r="U237" s="728"/>
      <c r="V237" s="728"/>
      <c r="W237" s="728"/>
      <c r="X237" s="728"/>
      <c r="Y237" s="728"/>
      <c r="Z237" s="728"/>
      <c r="AA237" s="728"/>
      <c r="AB237" s="728"/>
    </row>
    <row r="238" spans="2:28" ht="12.75" hidden="1" customHeight="1">
      <c r="B238" s="828"/>
      <c r="C238" s="828"/>
      <c r="D238" s="828"/>
      <c r="E238" s="828"/>
      <c r="F238" s="828"/>
      <c r="G238" s="828"/>
      <c r="H238" s="828"/>
      <c r="I238" s="828"/>
      <c r="J238" s="828"/>
      <c r="K238" s="828"/>
      <c r="L238" s="828"/>
      <c r="M238" s="728"/>
      <c r="N238" s="728"/>
      <c r="O238" s="728"/>
      <c r="P238" s="728"/>
      <c r="Q238" s="728"/>
      <c r="R238" s="728"/>
      <c r="S238" s="728"/>
      <c r="T238" s="728"/>
      <c r="U238" s="728"/>
      <c r="V238" s="728"/>
      <c r="W238" s="728"/>
      <c r="X238" s="728"/>
      <c r="Y238" s="728"/>
      <c r="Z238" s="728"/>
      <c r="AA238" s="728"/>
      <c r="AB238" s="728"/>
    </row>
    <row r="239" spans="2:28" ht="12.75" hidden="1" customHeight="1">
      <c r="B239" s="828"/>
      <c r="C239" s="828"/>
      <c r="D239" s="828"/>
      <c r="E239" s="828"/>
      <c r="F239" s="828"/>
      <c r="G239" s="828"/>
      <c r="H239" s="828"/>
      <c r="I239" s="828"/>
      <c r="J239" s="828"/>
      <c r="K239" s="828"/>
      <c r="L239" s="828"/>
      <c r="M239" s="728"/>
      <c r="N239" s="728"/>
      <c r="O239" s="728"/>
      <c r="P239" s="728"/>
      <c r="Q239" s="728"/>
      <c r="R239" s="728"/>
      <c r="S239" s="728"/>
      <c r="T239" s="728"/>
      <c r="U239" s="728"/>
      <c r="V239" s="728"/>
      <c r="W239" s="728"/>
      <c r="X239" s="728"/>
      <c r="Y239" s="728"/>
      <c r="Z239" s="728"/>
      <c r="AA239" s="728"/>
      <c r="AB239" s="728"/>
    </row>
    <row r="240" spans="2:28" ht="12.75" hidden="1" customHeight="1">
      <c r="B240" s="828"/>
      <c r="C240" s="828"/>
      <c r="D240" s="828"/>
      <c r="E240" s="828"/>
      <c r="F240" s="828"/>
      <c r="G240" s="828"/>
      <c r="H240" s="828"/>
      <c r="I240" s="828"/>
      <c r="J240" s="828"/>
      <c r="K240" s="828"/>
      <c r="L240" s="828"/>
      <c r="M240" s="728"/>
      <c r="N240" s="728"/>
      <c r="O240" s="728"/>
      <c r="P240" s="728"/>
      <c r="Q240" s="728"/>
      <c r="R240" s="728"/>
      <c r="S240" s="728"/>
      <c r="T240" s="728"/>
      <c r="U240" s="728"/>
      <c r="V240" s="728"/>
      <c r="W240" s="728"/>
      <c r="X240" s="728"/>
      <c r="Y240" s="728"/>
      <c r="Z240" s="728"/>
      <c r="AA240" s="728"/>
      <c r="AB240" s="728"/>
    </row>
    <row r="241" spans="2:28" ht="12.75" hidden="1" customHeight="1">
      <c r="B241" s="828"/>
      <c r="C241" s="828"/>
      <c r="D241" s="828"/>
      <c r="E241" s="828"/>
      <c r="F241" s="828"/>
      <c r="G241" s="828"/>
      <c r="H241" s="828"/>
      <c r="I241" s="828"/>
      <c r="J241" s="828"/>
      <c r="K241" s="828"/>
      <c r="L241" s="828"/>
      <c r="M241" s="728"/>
      <c r="N241" s="728"/>
      <c r="O241" s="728"/>
      <c r="P241" s="728"/>
      <c r="Q241" s="728"/>
      <c r="R241" s="728"/>
      <c r="S241" s="728"/>
      <c r="T241" s="728"/>
      <c r="U241" s="728"/>
      <c r="V241" s="728"/>
      <c r="W241" s="728"/>
      <c r="X241" s="728"/>
      <c r="Y241" s="728"/>
      <c r="Z241" s="728"/>
      <c r="AA241" s="728"/>
      <c r="AB241" s="728"/>
    </row>
    <row r="242" spans="2:28" ht="12.75" hidden="1" customHeight="1">
      <c r="B242" s="828"/>
      <c r="C242" s="828"/>
      <c r="D242" s="828"/>
      <c r="E242" s="828"/>
      <c r="F242" s="828"/>
      <c r="G242" s="828"/>
      <c r="H242" s="828"/>
      <c r="I242" s="828"/>
      <c r="J242" s="828"/>
      <c r="K242" s="828"/>
      <c r="L242" s="828"/>
      <c r="M242" s="728"/>
      <c r="N242" s="728"/>
      <c r="O242" s="728"/>
      <c r="P242" s="728"/>
      <c r="Q242" s="728"/>
      <c r="R242" s="728"/>
      <c r="S242" s="728"/>
      <c r="T242" s="728"/>
      <c r="U242" s="728"/>
      <c r="V242" s="728"/>
      <c r="W242" s="728"/>
      <c r="X242" s="728"/>
      <c r="Y242" s="728"/>
      <c r="Z242" s="728"/>
      <c r="AA242" s="728"/>
      <c r="AB242" s="728"/>
    </row>
    <row r="243" spans="2:28" ht="12.75" hidden="1" customHeight="1">
      <c r="B243" s="828"/>
      <c r="C243" s="828"/>
      <c r="D243" s="828"/>
      <c r="E243" s="828"/>
      <c r="F243" s="828"/>
      <c r="G243" s="828"/>
      <c r="H243" s="828"/>
      <c r="I243" s="828"/>
      <c r="J243" s="828"/>
      <c r="K243" s="828"/>
      <c r="L243" s="828"/>
      <c r="M243" s="728"/>
      <c r="N243" s="728"/>
      <c r="O243" s="728"/>
      <c r="P243" s="728"/>
      <c r="Q243" s="728"/>
      <c r="R243" s="728"/>
      <c r="S243" s="728"/>
      <c r="T243" s="728"/>
      <c r="U243" s="728"/>
      <c r="V243" s="728"/>
      <c r="W243" s="728"/>
      <c r="X243" s="728"/>
      <c r="Y243" s="728"/>
      <c r="Z243" s="728"/>
      <c r="AA243" s="728"/>
      <c r="AB243" s="728"/>
    </row>
    <row r="244" spans="2:28" ht="12.75" hidden="1" customHeight="1">
      <c r="B244" s="828"/>
      <c r="C244" s="828"/>
      <c r="D244" s="828"/>
      <c r="E244" s="828"/>
      <c r="F244" s="828"/>
      <c r="G244" s="828"/>
      <c r="H244" s="828"/>
      <c r="I244" s="828"/>
      <c r="J244" s="828"/>
      <c r="K244" s="828"/>
      <c r="L244" s="828"/>
      <c r="M244" s="728"/>
      <c r="N244" s="728"/>
      <c r="O244" s="728"/>
      <c r="P244" s="728"/>
      <c r="Q244" s="728"/>
      <c r="R244" s="728"/>
      <c r="S244" s="728"/>
      <c r="T244" s="728"/>
      <c r="U244" s="728"/>
      <c r="V244" s="728"/>
      <c r="W244" s="728"/>
      <c r="X244" s="728"/>
      <c r="Y244" s="728"/>
      <c r="Z244" s="728"/>
      <c r="AA244" s="728"/>
      <c r="AB244" s="728"/>
    </row>
    <row r="245" spans="2:28" ht="12.75" hidden="1" customHeight="1">
      <c r="B245" s="828"/>
      <c r="C245" s="828"/>
      <c r="D245" s="828"/>
      <c r="E245" s="828"/>
      <c r="F245" s="828"/>
      <c r="G245" s="828"/>
      <c r="H245" s="828"/>
      <c r="I245" s="828"/>
      <c r="J245" s="828"/>
      <c r="K245" s="828"/>
      <c r="L245" s="828"/>
      <c r="M245" s="728"/>
      <c r="N245" s="728"/>
      <c r="O245" s="728"/>
      <c r="P245" s="728"/>
      <c r="Q245" s="728"/>
      <c r="R245" s="728"/>
      <c r="S245" s="728"/>
      <c r="T245" s="728"/>
      <c r="U245" s="728"/>
      <c r="V245" s="728"/>
      <c r="W245" s="728"/>
      <c r="X245" s="728"/>
      <c r="Y245" s="728"/>
      <c r="Z245" s="728"/>
      <c r="AA245" s="728"/>
      <c r="AB245" s="728"/>
    </row>
    <row r="246" spans="2:28" ht="12.75" hidden="1" customHeight="1">
      <c r="B246" s="828"/>
      <c r="C246" s="828"/>
      <c r="D246" s="828"/>
      <c r="E246" s="828"/>
      <c r="F246" s="828"/>
      <c r="G246" s="828"/>
      <c r="H246" s="828"/>
      <c r="I246" s="828"/>
      <c r="J246" s="828"/>
      <c r="K246" s="828"/>
      <c r="L246" s="828"/>
      <c r="M246" s="728"/>
      <c r="N246" s="728"/>
      <c r="O246" s="728"/>
      <c r="P246" s="728"/>
      <c r="Q246" s="728"/>
      <c r="R246" s="728"/>
      <c r="S246" s="728"/>
      <c r="T246" s="728"/>
      <c r="U246" s="728"/>
      <c r="V246" s="728"/>
      <c r="W246" s="728"/>
      <c r="X246" s="728"/>
      <c r="Y246" s="728"/>
      <c r="Z246" s="728"/>
      <c r="AA246" s="728"/>
      <c r="AB246" s="728"/>
    </row>
    <row r="247" spans="2:28" ht="12.75" hidden="1" customHeight="1">
      <c r="B247" s="828"/>
      <c r="C247" s="828"/>
      <c r="D247" s="828"/>
      <c r="E247" s="828"/>
      <c r="F247" s="828"/>
      <c r="G247" s="828"/>
      <c r="H247" s="828"/>
      <c r="I247" s="828"/>
      <c r="J247" s="828"/>
      <c r="K247" s="828"/>
      <c r="L247" s="828"/>
      <c r="M247" s="728"/>
      <c r="N247" s="728"/>
      <c r="O247" s="728"/>
      <c r="P247" s="728"/>
      <c r="Q247" s="728"/>
      <c r="R247" s="728"/>
      <c r="S247" s="728"/>
      <c r="T247" s="728"/>
      <c r="U247" s="728"/>
      <c r="V247" s="728"/>
      <c r="W247" s="728"/>
      <c r="X247" s="728"/>
      <c r="Y247" s="728"/>
      <c r="Z247" s="728"/>
      <c r="AA247" s="728"/>
      <c r="AB247" s="728"/>
    </row>
    <row r="248" spans="2:28" ht="12.75" hidden="1" customHeight="1">
      <c r="B248" s="828"/>
      <c r="C248" s="828"/>
      <c r="D248" s="828"/>
      <c r="E248" s="828"/>
      <c r="F248" s="828"/>
      <c r="G248" s="828"/>
      <c r="H248" s="828"/>
      <c r="I248" s="828"/>
      <c r="J248" s="828"/>
      <c r="K248" s="828"/>
      <c r="L248" s="828"/>
      <c r="M248" s="728"/>
      <c r="N248" s="728"/>
      <c r="O248" s="728"/>
      <c r="P248" s="728"/>
      <c r="Q248" s="728"/>
      <c r="R248" s="728"/>
      <c r="S248" s="728"/>
      <c r="T248" s="728"/>
      <c r="U248" s="728"/>
      <c r="V248" s="728"/>
      <c r="W248" s="728"/>
      <c r="X248" s="728"/>
      <c r="Y248" s="728"/>
      <c r="Z248" s="728"/>
      <c r="AA248" s="728"/>
      <c r="AB248" s="728"/>
    </row>
    <row r="249" spans="2:28" ht="12.75" hidden="1" customHeight="1">
      <c r="B249" s="828"/>
      <c r="C249" s="828"/>
      <c r="D249" s="828"/>
      <c r="E249" s="828"/>
      <c r="F249" s="828"/>
      <c r="G249" s="828"/>
      <c r="H249" s="828"/>
      <c r="I249" s="828"/>
      <c r="J249" s="828"/>
      <c r="K249" s="828"/>
      <c r="L249" s="828"/>
      <c r="M249" s="728"/>
      <c r="N249" s="728"/>
      <c r="O249" s="728"/>
      <c r="P249" s="728"/>
      <c r="Q249" s="728"/>
      <c r="R249" s="728"/>
      <c r="S249" s="728"/>
      <c r="T249" s="728"/>
      <c r="U249" s="728"/>
      <c r="V249" s="728"/>
      <c r="W249" s="728"/>
      <c r="X249" s="728"/>
      <c r="Y249" s="728"/>
      <c r="Z249" s="728"/>
      <c r="AA249" s="728"/>
      <c r="AB249" s="728"/>
    </row>
    <row r="250" spans="2:28" ht="12.75" hidden="1" customHeight="1">
      <c r="B250" s="828"/>
      <c r="C250" s="828"/>
      <c r="D250" s="828"/>
      <c r="E250" s="828"/>
      <c r="F250" s="828"/>
      <c r="G250" s="828"/>
      <c r="H250" s="828"/>
      <c r="I250" s="828"/>
      <c r="J250" s="828"/>
      <c r="K250" s="828"/>
      <c r="L250" s="828"/>
      <c r="M250" s="728"/>
      <c r="N250" s="728"/>
      <c r="O250" s="728"/>
      <c r="P250" s="728"/>
      <c r="Q250" s="728"/>
      <c r="R250" s="728"/>
      <c r="S250" s="728"/>
      <c r="T250" s="728"/>
      <c r="U250" s="728"/>
      <c r="V250" s="728"/>
      <c r="W250" s="728"/>
      <c r="X250" s="728"/>
      <c r="Y250" s="728"/>
      <c r="Z250" s="728"/>
      <c r="AA250" s="728"/>
      <c r="AB250" s="728"/>
    </row>
    <row r="251" spans="2:28" ht="12.75" hidden="1" customHeight="1">
      <c r="B251" s="828"/>
      <c r="C251" s="828"/>
      <c r="D251" s="828"/>
      <c r="E251" s="828"/>
      <c r="F251" s="828"/>
      <c r="G251" s="828"/>
      <c r="H251" s="828"/>
      <c r="I251" s="828"/>
      <c r="J251" s="828"/>
      <c r="K251" s="828"/>
      <c r="L251" s="828"/>
      <c r="M251" s="728"/>
      <c r="N251" s="728"/>
      <c r="O251" s="728"/>
      <c r="P251" s="728"/>
      <c r="Q251" s="728"/>
      <c r="R251" s="728"/>
      <c r="S251" s="728"/>
      <c r="T251" s="728"/>
      <c r="U251" s="728"/>
      <c r="V251" s="728"/>
      <c r="W251" s="728"/>
      <c r="X251" s="728"/>
      <c r="Y251" s="728"/>
      <c r="Z251" s="728"/>
      <c r="AA251" s="728"/>
      <c r="AB251" s="728"/>
    </row>
    <row r="252" spans="2:28" ht="12.75" hidden="1" customHeight="1">
      <c r="B252" s="828"/>
      <c r="C252" s="828"/>
      <c r="D252" s="828"/>
      <c r="E252" s="828"/>
      <c r="F252" s="828"/>
      <c r="G252" s="828"/>
      <c r="H252" s="828"/>
      <c r="I252" s="828"/>
      <c r="J252" s="828"/>
      <c r="K252" s="828"/>
      <c r="L252" s="828"/>
      <c r="M252" s="728"/>
      <c r="N252" s="728"/>
      <c r="O252" s="728"/>
      <c r="P252" s="728"/>
      <c r="Q252" s="728"/>
      <c r="R252" s="728"/>
      <c r="S252" s="728"/>
      <c r="T252" s="728"/>
      <c r="U252" s="728"/>
      <c r="V252" s="728"/>
      <c r="W252" s="728"/>
      <c r="X252" s="728"/>
      <c r="Y252" s="728"/>
      <c r="Z252" s="728"/>
      <c r="AA252" s="728"/>
      <c r="AB252" s="728"/>
    </row>
    <row r="253" spans="2:28" ht="12.75" hidden="1" customHeight="1">
      <c r="B253" s="828"/>
      <c r="C253" s="828"/>
      <c r="D253" s="828"/>
      <c r="E253" s="828"/>
      <c r="F253" s="828"/>
      <c r="G253" s="828"/>
      <c r="H253" s="828"/>
      <c r="I253" s="828"/>
      <c r="J253" s="828"/>
      <c r="K253" s="828"/>
      <c r="L253" s="828"/>
      <c r="M253" s="728"/>
      <c r="N253" s="728"/>
      <c r="O253" s="728"/>
      <c r="P253" s="728"/>
      <c r="Q253" s="728"/>
      <c r="R253" s="728"/>
      <c r="S253" s="728"/>
      <c r="T253" s="728"/>
      <c r="U253" s="728"/>
      <c r="V253" s="728"/>
      <c r="W253" s="728"/>
      <c r="X253" s="728"/>
      <c r="Y253" s="728"/>
      <c r="Z253" s="728"/>
      <c r="AA253" s="728"/>
      <c r="AB253" s="728"/>
    </row>
    <row r="254" spans="2:28" ht="12.75" hidden="1" customHeight="1">
      <c r="B254" s="828"/>
      <c r="C254" s="828"/>
      <c r="D254" s="828"/>
      <c r="E254" s="828"/>
      <c r="F254" s="828"/>
      <c r="G254" s="828"/>
      <c r="H254" s="828"/>
      <c r="I254" s="828"/>
      <c r="J254" s="828"/>
      <c r="K254" s="828"/>
      <c r="L254" s="828"/>
      <c r="M254" s="728"/>
      <c r="N254" s="728"/>
      <c r="O254" s="728"/>
      <c r="P254" s="728"/>
      <c r="Q254" s="728"/>
      <c r="R254" s="728"/>
      <c r="S254" s="728"/>
      <c r="T254" s="728"/>
      <c r="U254" s="728"/>
      <c r="V254" s="728"/>
      <c r="W254" s="728"/>
      <c r="X254" s="728"/>
      <c r="Y254" s="728"/>
      <c r="Z254" s="728"/>
      <c r="AA254" s="728"/>
      <c r="AB254" s="728"/>
    </row>
    <row r="255" spans="2:28" ht="12.75" hidden="1" customHeight="1">
      <c r="B255" s="828"/>
      <c r="C255" s="828"/>
      <c r="D255" s="828"/>
      <c r="E255" s="828"/>
      <c r="F255" s="828"/>
      <c r="G255" s="828"/>
      <c r="H255" s="828"/>
      <c r="I255" s="828"/>
      <c r="J255" s="828"/>
      <c r="K255" s="828"/>
      <c r="L255" s="828"/>
      <c r="M255" s="728"/>
      <c r="N255" s="728"/>
      <c r="O255" s="728"/>
      <c r="P255" s="728"/>
      <c r="Q255" s="728"/>
      <c r="R255" s="728"/>
      <c r="S255" s="728"/>
      <c r="T255" s="728"/>
      <c r="U255" s="728"/>
      <c r="V255" s="728"/>
      <c r="W255" s="728"/>
      <c r="X255" s="728"/>
      <c r="Y255" s="728"/>
      <c r="Z255" s="728"/>
      <c r="AA255" s="728"/>
      <c r="AB255" s="728"/>
    </row>
    <row r="256" spans="2:28" ht="12.75" hidden="1" customHeight="1">
      <c r="B256" s="828"/>
      <c r="C256" s="828"/>
      <c r="D256" s="828"/>
      <c r="E256" s="828"/>
      <c r="F256" s="828"/>
      <c r="G256" s="828"/>
      <c r="H256" s="828"/>
      <c r="I256" s="828"/>
      <c r="J256" s="828"/>
      <c r="K256" s="828"/>
      <c r="L256" s="828"/>
      <c r="M256" s="728"/>
      <c r="N256" s="728"/>
      <c r="O256" s="728"/>
      <c r="P256" s="728"/>
      <c r="Q256" s="728"/>
      <c r="R256" s="728"/>
      <c r="S256" s="728"/>
      <c r="T256" s="728"/>
      <c r="U256" s="728"/>
      <c r="V256" s="728"/>
      <c r="W256" s="728"/>
      <c r="X256" s="728"/>
      <c r="Y256" s="728"/>
      <c r="Z256" s="728"/>
      <c r="AA256" s="728"/>
      <c r="AB256" s="728"/>
    </row>
    <row r="257" spans="2:28" ht="12.75" hidden="1" customHeight="1">
      <c r="B257" s="828"/>
      <c r="C257" s="828"/>
      <c r="D257" s="828"/>
      <c r="E257" s="828"/>
      <c r="F257" s="828"/>
      <c r="G257" s="828"/>
      <c r="H257" s="828"/>
      <c r="I257" s="828"/>
      <c r="J257" s="828"/>
      <c r="K257" s="828"/>
      <c r="L257" s="828"/>
      <c r="M257" s="728"/>
      <c r="N257" s="728"/>
      <c r="O257" s="728"/>
      <c r="P257" s="728"/>
      <c r="Q257" s="728"/>
      <c r="R257" s="728"/>
      <c r="S257" s="728"/>
      <c r="T257" s="728"/>
      <c r="U257" s="728"/>
      <c r="V257" s="728"/>
      <c r="W257" s="728"/>
      <c r="X257" s="728"/>
      <c r="Y257" s="728"/>
      <c r="Z257" s="728"/>
      <c r="AA257" s="728"/>
      <c r="AB257" s="728"/>
    </row>
    <row r="258" spans="2:28" ht="12.75" hidden="1" customHeight="1">
      <c r="B258" s="828"/>
      <c r="C258" s="828"/>
      <c r="D258" s="828"/>
      <c r="E258" s="828"/>
      <c r="F258" s="828"/>
      <c r="G258" s="828"/>
      <c r="H258" s="828"/>
      <c r="I258" s="828"/>
      <c r="J258" s="828"/>
      <c r="K258" s="828"/>
      <c r="L258" s="828"/>
      <c r="M258" s="728"/>
      <c r="N258" s="728"/>
      <c r="O258" s="728"/>
      <c r="P258" s="728"/>
      <c r="Q258" s="728"/>
      <c r="R258" s="728"/>
      <c r="S258" s="728"/>
      <c r="T258" s="728"/>
      <c r="U258" s="728"/>
      <c r="V258" s="728"/>
      <c r="W258" s="728"/>
      <c r="X258" s="728"/>
      <c r="Y258" s="728"/>
      <c r="Z258" s="728"/>
      <c r="AA258" s="728"/>
      <c r="AB258" s="728"/>
    </row>
    <row r="259" spans="2:28" ht="12.75" hidden="1" customHeight="1">
      <c r="B259" s="828"/>
      <c r="C259" s="828"/>
      <c r="D259" s="828"/>
      <c r="E259" s="828"/>
      <c r="F259" s="828"/>
      <c r="G259" s="828"/>
      <c r="H259" s="828"/>
      <c r="I259" s="828"/>
      <c r="J259" s="828"/>
      <c r="K259" s="828"/>
      <c r="L259" s="828"/>
      <c r="M259" s="728"/>
      <c r="N259" s="728"/>
      <c r="O259" s="728"/>
      <c r="P259" s="728"/>
      <c r="Q259" s="728"/>
      <c r="R259" s="728"/>
      <c r="S259" s="728"/>
      <c r="T259" s="728"/>
      <c r="U259" s="728"/>
      <c r="V259" s="728"/>
      <c r="W259" s="728"/>
      <c r="X259" s="728"/>
      <c r="Y259" s="728"/>
      <c r="Z259" s="728"/>
      <c r="AA259" s="728"/>
      <c r="AB259" s="728"/>
    </row>
    <row r="260" spans="2:28" ht="12.75" hidden="1" customHeight="1">
      <c r="B260" s="828"/>
      <c r="C260" s="828"/>
      <c r="D260" s="828"/>
      <c r="E260" s="828"/>
      <c r="F260" s="828"/>
      <c r="G260" s="828"/>
      <c r="H260" s="828"/>
      <c r="I260" s="828"/>
      <c r="J260" s="828"/>
      <c r="K260" s="828"/>
      <c r="L260" s="828"/>
      <c r="M260" s="728"/>
      <c r="N260" s="728"/>
      <c r="O260" s="728"/>
      <c r="P260" s="728"/>
      <c r="Q260" s="728"/>
      <c r="R260" s="728"/>
      <c r="S260" s="728"/>
      <c r="T260" s="728"/>
      <c r="U260" s="728"/>
      <c r="V260" s="728"/>
      <c r="W260" s="728"/>
      <c r="X260" s="728"/>
      <c r="Y260" s="728"/>
      <c r="Z260" s="728"/>
      <c r="AA260" s="728"/>
      <c r="AB260" s="728"/>
    </row>
    <row r="261" spans="2:28" ht="12.75" hidden="1" customHeight="1">
      <c r="B261" s="828"/>
      <c r="C261" s="828"/>
      <c r="D261" s="828"/>
      <c r="E261" s="828"/>
      <c r="F261" s="828"/>
      <c r="G261" s="828"/>
      <c r="H261" s="828"/>
      <c r="I261" s="828"/>
      <c r="J261" s="828"/>
      <c r="K261" s="828"/>
      <c r="L261" s="828"/>
      <c r="M261" s="728"/>
      <c r="N261" s="728"/>
      <c r="O261" s="728"/>
      <c r="P261" s="728"/>
      <c r="Q261" s="728"/>
      <c r="R261" s="728"/>
      <c r="S261" s="728"/>
      <c r="T261" s="728"/>
      <c r="U261" s="728"/>
      <c r="V261" s="728"/>
      <c r="W261" s="728"/>
      <c r="X261" s="728"/>
      <c r="Y261" s="728"/>
      <c r="Z261" s="728"/>
      <c r="AA261" s="728"/>
      <c r="AB261" s="728"/>
    </row>
    <row r="262" spans="2:28" ht="12.75" hidden="1" customHeight="1">
      <c r="B262" s="828"/>
      <c r="C262" s="828"/>
      <c r="D262" s="828"/>
      <c r="E262" s="828"/>
      <c r="F262" s="828"/>
      <c r="G262" s="828"/>
      <c r="H262" s="828"/>
      <c r="I262" s="828"/>
      <c r="J262" s="828"/>
      <c r="K262" s="828"/>
      <c r="L262" s="828"/>
      <c r="M262" s="728"/>
      <c r="N262" s="728"/>
      <c r="O262" s="728"/>
      <c r="P262" s="728"/>
      <c r="Q262" s="728"/>
      <c r="R262" s="728"/>
      <c r="S262" s="728"/>
      <c r="T262" s="728"/>
      <c r="U262" s="728"/>
      <c r="V262" s="728"/>
      <c r="W262" s="728"/>
      <c r="X262" s="728"/>
      <c r="Y262" s="728"/>
      <c r="Z262" s="728"/>
      <c r="AA262" s="728"/>
      <c r="AB262" s="728"/>
    </row>
    <row r="263" spans="2:28" ht="12.75" hidden="1" customHeight="1">
      <c r="B263" s="828"/>
      <c r="C263" s="828"/>
      <c r="D263" s="828"/>
      <c r="E263" s="828"/>
      <c r="F263" s="828"/>
      <c r="G263" s="828"/>
      <c r="H263" s="828"/>
      <c r="I263" s="828"/>
      <c r="J263" s="828"/>
      <c r="K263" s="828"/>
      <c r="L263" s="828"/>
      <c r="M263" s="728"/>
      <c r="N263" s="728"/>
      <c r="O263" s="728"/>
      <c r="P263" s="728"/>
      <c r="Q263" s="728"/>
      <c r="R263" s="728"/>
      <c r="S263" s="728"/>
      <c r="T263" s="728"/>
      <c r="U263" s="728"/>
      <c r="V263" s="728"/>
      <c r="W263" s="728"/>
      <c r="X263" s="728"/>
      <c r="Y263" s="728"/>
      <c r="Z263" s="728"/>
      <c r="AA263" s="728"/>
      <c r="AB263" s="728"/>
    </row>
    <row r="264" spans="2:28" ht="12.75" hidden="1" customHeight="1">
      <c r="B264" s="828"/>
      <c r="C264" s="828"/>
      <c r="D264" s="828"/>
      <c r="E264" s="828"/>
      <c r="F264" s="828"/>
      <c r="G264" s="828"/>
      <c r="H264" s="828"/>
      <c r="I264" s="828"/>
      <c r="J264" s="828"/>
      <c r="K264" s="828"/>
      <c r="L264" s="828"/>
      <c r="M264" s="728"/>
      <c r="N264" s="728"/>
      <c r="O264" s="728"/>
      <c r="P264" s="728"/>
      <c r="Q264" s="728"/>
      <c r="R264" s="728"/>
      <c r="S264" s="728"/>
      <c r="T264" s="728"/>
      <c r="U264" s="728"/>
      <c r="V264" s="728"/>
      <c r="W264" s="728"/>
      <c r="X264" s="728"/>
      <c r="Y264" s="728"/>
      <c r="Z264" s="728"/>
      <c r="AA264" s="728"/>
      <c r="AB264" s="728"/>
    </row>
    <row r="265" spans="2:28" ht="12.75" hidden="1" customHeight="1">
      <c r="B265" s="828"/>
      <c r="C265" s="828"/>
      <c r="D265" s="828"/>
      <c r="E265" s="828"/>
      <c r="F265" s="828"/>
      <c r="G265" s="828"/>
      <c r="H265" s="828"/>
      <c r="I265" s="828"/>
      <c r="J265" s="828"/>
      <c r="K265" s="828"/>
      <c r="L265" s="828"/>
      <c r="M265" s="728"/>
      <c r="N265" s="728"/>
      <c r="O265" s="728"/>
      <c r="P265" s="728"/>
      <c r="Q265" s="728"/>
      <c r="R265" s="728"/>
      <c r="S265" s="728"/>
      <c r="T265" s="728"/>
      <c r="U265" s="728"/>
      <c r="V265" s="728"/>
      <c r="W265" s="728"/>
      <c r="X265" s="728"/>
      <c r="Y265" s="728"/>
      <c r="Z265" s="728"/>
      <c r="AA265" s="728"/>
      <c r="AB265" s="728"/>
    </row>
    <row r="266" spans="2:28" ht="12.75" hidden="1" customHeight="1">
      <c r="B266" s="828"/>
      <c r="C266" s="828"/>
      <c r="D266" s="828"/>
      <c r="E266" s="828"/>
      <c r="F266" s="828"/>
      <c r="G266" s="828"/>
      <c r="H266" s="828"/>
      <c r="I266" s="828"/>
      <c r="J266" s="828"/>
      <c r="K266" s="828"/>
      <c r="L266" s="828"/>
      <c r="M266" s="728"/>
      <c r="N266" s="728"/>
      <c r="O266" s="728"/>
      <c r="P266" s="728"/>
      <c r="Q266" s="728"/>
      <c r="R266" s="728"/>
      <c r="S266" s="728"/>
      <c r="T266" s="728"/>
      <c r="U266" s="728"/>
      <c r="V266" s="728"/>
      <c r="W266" s="728"/>
      <c r="X266" s="728"/>
      <c r="Y266" s="728"/>
      <c r="Z266" s="728"/>
      <c r="AA266" s="728"/>
      <c r="AB266" s="728"/>
    </row>
    <row r="267" spans="2:28" ht="12.75" hidden="1" customHeight="1">
      <c r="B267" s="828"/>
      <c r="C267" s="828"/>
      <c r="D267" s="828"/>
      <c r="E267" s="828"/>
      <c r="F267" s="828"/>
      <c r="G267" s="828"/>
      <c r="H267" s="828"/>
      <c r="I267" s="828"/>
      <c r="J267" s="828"/>
      <c r="K267" s="828"/>
      <c r="L267" s="828"/>
      <c r="M267" s="728"/>
      <c r="N267" s="728"/>
      <c r="O267" s="728"/>
      <c r="P267" s="728"/>
      <c r="Q267" s="728"/>
      <c r="R267" s="728"/>
      <c r="S267" s="728"/>
      <c r="T267" s="728"/>
      <c r="U267" s="728"/>
      <c r="V267" s="728"/>
      <c r="W267" s="728"/>
      <c r="X267" s="728"/>
      <c r="Y267" s="728"/>
      <c r="Z267" s="728"/>
      <c r="AA267" s="728"/>
      <c r="AB267" s="728"/>
    </row>
    <row r="268" spans="2:28" ht="12.75" hidden="1" customHeight="1">
      <c r="B268" s="828"/>
      <c r="C268" s="828"/>
      <c r="D268" s="828"/>
      <c r="E268" s="828"/>
      <c r="F268" s="828"/>
      <c r="G268" s="828"/>
      <c r="H268" s="828"/>
      <c r="I268" s="828"/>
      <c r="J268" s="828"/>
      <c r="K268" s="828"/>
      <c r="L268" s="828"/>
      <c r="M268" s="728"/>
      <c r="N268" s="728"/>
      <c r="O268" s="728"/>
      <c r="P268" s="728"/>
      <c r="Q268" s="728"/>
      <c r="R268" s="728"/>
      <c r="S268" s="728"/>
      <c r="T268" s="728"/>
      <c r="U268" s="728"/>
      <c r="V268" s="728"/>
      <c r="W268" s="728"/>
      <c r="X268" s="728"/>
      <c r="Y268" s="728"/>
      <c r="Z268" s="728"/>
      <c r="AA268" s="728"/>
      <c r="AB268" s="728"/>
    </row>
    <row r="269" spans="2:28" ht="12.75" hidden="1" customHeight="1">
      <c r="B269" s="828"/>
      <c r="C269" s="828"/>
      <c r="D269" s="828"/>
      <c r="E269" s="828"/>
      <c r="F269" s="828"/>
      <c r="G269" s="828"/>
      <c r="H269" s="828"/>
      <c r="I269" s="828"/>
      <c r="J269" s="828"/>
      <c r="K269" s="828"/>
      <c r="L269" s="828"/>
      <c r="M269" s="728"/>
      <c r="N269" s="728"/>
      <c r="O269" s="728"/>
      <c r="P269" s="728"/>
      <c r="Q269" s="728"/>
      <c r="R269" s="728"/>
      <c r="S269" s="728"/>
      <c r="T269" s="728"/>
      <c r="U269" s="728"/>
      <c r="V269" s="728"/>
      <c r="W269" s="728"/>
      <c r="X269" s="728"/>
      <c r="Y269" s="728"/>
      <c r="Z269" s="728"/>
      <c r="AA269" s="728"/>
      <c r="AB269" s="728"/>
    </row>
    <row r="270" spans="2:28" ht="12.75" hidden="1" customHeight="1">
      <c r="B270" s="828"/>
      <c r="C270" s="828"/>
      <c r="D270" s="828"/>
      <c r="E270" s="828"/>
      <c r="F270" s="828"/>
      <c r="G270" s="828"/>
      <c r="H270" s="828"/>
      <c r="I270" s="828"/>
      <c r="J270" s="828"/>
      <c r="K270" s="828"/>
      <c r="L270" s="828"/>
      <c r="M270" s="728"/>
      <c r="N270" s="728"/>
      <c r="O270" s="728"/>
      <c r="P270" s="728"/>
      <c r="Q270" s="728"/>
      <c r="R270" s="728"/>
      <c r="S270" s="728"/>
      <c r="T270" s="728"/>
      <c r="U270" s="728"/>
      <c r="V270" s="728"/>
      <c r="W270" s="728"/>
      <c r="X270" s="728"/>
      <c r="Y270" s="728"/>
      <c r="Z270" s="728"/>
      <c r="AA270" s="728"/>
      <c r="AB270" s="728"/>
    </row>
    <row r="271" spans="2:28" ht="12.75" hidden="1" customHeight="1">
      <c r="B271" s="828"/>
      <c r="C271" s="828"/>
      <c r="D271" s="828"/>
      <c r="E271" s="828"/>
      <c r="F271" s="828"/>
      <c r="G271" s="828"/>
      <c r="H271" s="828"/>
      <c r="I271" s="828"/>
      <c r="J271" s="828"/>
      <c r="K271" s="828"/>
      <c r="L271" s="828"/>
      <c r="M271" s="728"/>
      <c r="N271" s="728"/>
      <c r="O271" s="728"/>
      <c r="P271" s="728"/>
      <c r="Q271" s="728"/>
      <c r="R271" s="728"/>
      <c r="S271" s="728"/>
      <c r="T271" s="728"/>
      <c r="U271" s="728"/>
      <c r="V271" s="728"/>
      <c r="W271" s="728"/>
      <c r="X271" s="728"/>
      <c r="Y271" s="728"/>
      <c r="Z271" s="728"/>
      <c r="AA271" s="728"/>
      <c r="AB271" s="728"/>
    </row>
    <row r="272" spans="2:28" ht="12.75" hidden="1" customHeight="1">
      <c r="B272" s="828"/>
      <c r="C272" s="828"/>
      <c r="D272" s="828"/>
      <c r="E272" s="828"/>
      <c r="F272" s="828"/>
      <c r="G272" s="828"/>
      <c r="H272" s="828"/>
      <c r="I272" s="828"/>
      <c r="J272" s="828"/>
      <c r="K272" s="828"/>
      <c r="L272" s="828"/>
      <c r="M272" s="728"/>
      <c r="N272" s="728"/>
      <c r="O272" s="728"/>
      <c r="P272" s="728"/>
      <c r="Q272" s="728"/>
      <c r="R272" s="728"/>
      <c r="S272" s="728"/>
      <c r="T272" s="728"/>
      <c r="U272" s="728"/>
      <c r="V272" s="728"/>
      <c r="W272" s="728"/>
      <c r="X272" s="728"/>
      <c r="Y272" s="728"/>
      <c r="Z272" s="728"/>
      <c r="AA272" s="728"/>
      <c r="AB272" s="728"/>
    </row>
    <row r="273" spans="2:28" ht="12.75" hidden="1" customHeight="1">
      <c r="B273" s="828"/>
      <c r="C273" s="828"/>
      <c r="D273" s="828"/>
      <c r="E273" s="828"/>
      <c r="F273" s="828"/>
      <c r="G273" s="828"/>
      <c r="H273" s="828"/>
      <c r="I273" s="828"/>
      <c r="J273" s="828"/>
      <c r="K273" s="828"/>
      <c r="L273" s="828"/>
      <c r="M273" s="728"/>
      <c r="N273" s="728"/>
      <c r="O273" s="728"/>
      <c r="P273" s="728"/>
      <c r="Q273" s="728"/>
      <c r="R273" s="728"/>
      <c r="S273" s="728"/>
      <c r="T273" s="728"/>
      <c r="U273" s="728"/>
      <c r="V273" s="728"/>
      <c r="W273" s="728"/>
      <c r="X273" s="728"/>
      <c r="Y273" s="728"/>
      <c r="Z273" s="728"/>
      <c r="AA273" s="728"/>
      <c r="AB273" s="728"/>
    </row>
    <row r="274" spans="2:28" ht="12.75" hidden="1" customHeight="1">
      <c r="B274" s="828"/>
      <c r="C274" s="828"/>
      <c r="D274" s="828"/>
      <c r="E274" s="828"/>
      <c r="F274" s="828"/>
      <c r="G274" s="828"/>
      <c r="H274" s="828"/>
      <c r="I274" s="828"/>
      <c r="J274" s="828"/>
      <c r="K274" s="828"/>
      <c r="L274" s="828"/>
      <c r="M274" s="728"/>
      <c r="N274" s="728"/>
      <c r="O274" s="728"/>
      <c r="P274" s="728"/>
      <c r="Q274" s="728"/>
      <c r="R274" s="728"/>
      <c r="S274" s="728"/>
      <c r="T274" s="728"/>
      <c r="U274" s="728"/>
      <c r="V274" s="728"/>
      <c r="W274" s="728"/>
      <c r="X274" s="728"/>
      <c r="Y274" s="728"/>
      <c r="Z274" s="728"/>
      <c r="AA274" s="728"/>
      <c r="AB274" s="728"/>
    </row>
    <row r="275" spans="2:28" ht="12.75" hidden="1" customHeight="1">
      <c r="B275" s="828"/>
      <c r="C275" s="828"/>
      <c r="D275" s="828"/>
      <c r="E275" s="828"/>
      <c r="F275" s="828"/>
      <c r="G275" s="828"/>
      <c r="H275" s="828"/>
      <c r="I275" s="828"/>
      <c r="J275" s="828"/>
      <c r="K275" s="828"/>
      <c r="L275" s="828"/>
      <c r="M275" s="728"/>
      <c r="N275" s="728"/>
      <c r="O275" s="728"/>
      <c r="P275" s="728"/>
      <c r="Q275" s="728"/>
      <c r="R275" s="728"/>
      <c r="S275" s="728"/>
      <c r="T275" s="728"/>
      <c r="U275" s="728"/>
      <c r="V275" s="728"/>
      <c r="W275" s="728"/>
      <c r="X275" s="728"/>
      <c r="Y275" s="728"/>
      <c r="Z275" s="728"/>
      <c r="AA275" s="728"/>
      <c r="AB275" s="728"/>
    </row>
    <row r="276" spans="2:28" ht="12.75" hidden="1" customHeight="1">
      <c r="B276" s="828"/>
      <c r="C276" s="828"/>
      <c r="D276" s="828"/>
      <c r="E276" s="828"/>
      <c r="F276" s="828"/>
      <c r="G276" s="828"/>
      <c r="H276" s="828"/>
      <c r="I276" s="828"/>
      <c r="J276" s="828"/>
      <c r="K276" s="828"/>
      <c r="L276" s="828"/>
      <c r="M276" s="728"/>
      <c r="N276" s="728"/>
      <c r="O276" s="728"/>
      <c r="P276" s="728"/>
      <c r="Q276" s="728"/>
      <c r="R276" s="728"/>
      <c r="S276" s="728"/>
      <c r="T276" s="728"/>
      <c r="U276" s="728"/>
      <c r="V276" s="728"/>
      <c r="W276" s="728"/>
      <c r="X276" s="728"/>
      <c r="Y276" s="728"/>
      <c r="Z276" s="728"/>
      <c r="AA276" s="728"/>
      <c r="AB276" s="728"/>
    </row>
    <row r="277" spans="2:28" ht="12.75" hidden="1" customHeight="1">
      <c r="B277" s="828"/>
      <c r="C277" s="828"/>
      <c r="D277" s="828"/>
      <c r="E277" s="828"/>
      <c r="F277" s="828"/>
      <c r="G277" s="828"/>
      <c r="H277" s="828"/>
      <c r="I277" s="828"/>
      <c r="J277" s="828"/>
      <c r="K277" s="828"/>
      <c r="L277" s="828"/>
      <c r="M277" s="728"/>
      <c r="N277" s="728"/>
      <c r="O277" s="728"/>
      <c r="P277" s="728"/>
      <c r="Q277" s="728"/>
      <c r="R277" s="728"/>
      <c r="S277" s="728"/>
      <c r="T277" s="728"/>
      <c r="U277" s="728"/>
      <c r="V277" s="728"/>
      <c r="W277" s="728"/>
      <c r="X277" s="728"/>
      <c r="Y277" s="728"/>
      <c r="Z277" s="728"/>
      <c r="AA277" s="728"/>
      <c r="AB277" s="728"/>
    </row>
    <row r="278" spans="2:28" ht="12.75" hidden="1" customHeight="1">
      <c r="B278" s="828"/>
      <c r="C278" s="828"/>
      <c r="D278" s="828"/>
      <c r="E278" s="828"/>
      <c r="F278" s="828"/>
      <c r="G278" s="828"/>
      <c r="H278" s="828"/>
      <c r="I278" s="828"/>
      <c r="J278" s="828"/>
      <c r="K278" s="828"/>
      <c r="L278" s="828"/>
      <c r="M278" s="728"/>
      <c r="N278" s="728"/>
      <c r="O278" s="728"/>
      <c r="P278" s="728"/>
      <c r="Q278" s="728"/>
      <c r="R278" s="728"/>
      <c r="S278" s="728"/>
      <c r="T278" s="728"/>
      <c r="U278" s="728"/>
      <c r="V278" s="728"/>
      <c r="W278" s="728"/>
      <c r="X278" s="728"/>
      <c r="Y278" s="728"/>
      <c r="Z278" s="728"/>
      <c r="AA278" s="728"/>
      <c r="AB278" s="728"/>
    </row>
    <row r="279" spans="2:28" ht="12.75" hidden="1" customHeight="1">
      <c r="B279" s="828"/>
      <c r="C279" s="828"/>
      <c r="D279" s="828"/>
      <c r="E279" s="828"/>
      <c r="F279" s="828"/>
      <c r="G279" s="828"/>
      <c r="H279" s="828"/>
      <c r="I279" s="828"/>
      <c r="J279" s="828"/>
      <c r="K279" s="828"/>
      <c r="L279" s="828"/>
      <c r="M279" s="728"/>
      <c r="N279" s="728"/>
      <c r="O279" s="728"/>
      <c r="P279" s="728"/>
      <c r="Q279" s="728"/>
      <c r="R279" s="728"/>
      <c r="S279" s="728"/>
      <c r="T279" s="728"/>
      <c r="U279" s="728"/>
      <c r="V279" s="728"/>
      <c r="W279" s="728"/>
      <c r="X279" s="728"/>
      <c r="Y279" s="728"/>
      <c r="Z279" s="728"/>
      <c r="AA279" s="728"/>
      <c r="AB279" s="728"/>
    </row>
    <row r="280" spans="2:28" ht="12.75" hidden="1" customHeight="1">
      <c r="B280" s="828"/>
      <c r="C280" s="828"/>
      <c r="D280" s="828"/>
      <c r="E280" s="828"/>
      <c r="F280" s="828"/>
      <c r="G280" s="828"/>
      <c r="H280" s="828"/>
      <c r="I280" s="828"/>
      <c r="J280" s="828"/>
      <c r="K280" s="828"/>
      <c r="L280" s="828"/>
      <c r="M280" s="728"/>
      <c r="N280" s="728"/>
      <c r="O280" s="728"/>
      <c r="P280" s="728"/>
      <c r="Q280" s="728"/>
      <c r="R280" s="728"/>
      <c r="S280" s="728"/>
      <c r="T280" s="728"/>
      <c r="U280" s="728"/>
      <c r="V280" s="728"/>
      <c r="W280" s="728"/>
      <c r="X280" s="728"/>
      <c r="Y280" s="728"/>
      <c r="Z280" s="728"/>
      <c r="AA280" s="728"/>
      <c r="AB280" s="728"/>
    </row>
    <row r="281" spans="2:28" ht="12.75" hidden="1" customHeight="1">
      <c r="B281" s="828"/>
      <c r="C281" s="828"/>
      <c r="D281" s="828"/>
      <c r="E281" s="828"/>
      <c r="F281" s="828"/>
      <c r="G281" s="828"/>
      <c r="H281" s="828"/>
      <c r="I281" s="828"/>
      <c r="J281" s="828"/>
      <c r="K281" s="828"/>
      <c r="L281" s="828"/>
      <c r="M281" s="728"/>
      <c r="N281" s="728"/>
      <c r="O281" s="728"/>
      <c r="P281" s="728"/>
      <c r="Q281" s="728"/>
      <c r="R281" s="728"/>
      <c r="S281" s="728"/>
      <c r="T281" s="728"/>
      <c r="U281" s="728"/>
      <c r="V281" s="728"/>
      <c r="W281" s="728"/>
      <c r="X281" s="728"/>
      <c r="Y281" s="728"/>
      <c r="Z281" s="728"/>
      <c r="AA281" s="728"/>
      <c r="AB281" s="728"/>
    </row>
    <row r="282" spans="2:28" ht="12.75" hidden="1" customHeight="1">
      <c r="B282" s="828"/>
      <c r="C282" s="828"/>
      <c r="D282" s="828"/>
      <c r="E282" s="828"/>
      <c r="F282" s="828"/>
      <c r="G282" s="828"/>
      <c r="H282" s="828"/>
      <c r="I282" s="828"/>
      <c r="J282" s="828"/>
      <c r="K282" s="828"/>
      <c r="L282" s="828"/>
      <c r="M282" s="728"/>
      <c r="N282" s="728"/>
      <c r="O282" s="728"/>
      <c r="P282" s="728"/>
      <c r="Q282" s="728"/>
      <c r="R282" s="728"/>
      <c r="S282" s="728"/>
      <c r="T282" s="728"/>
      <c r="U282" s="728"/>
      <c r="V282" s="728"/>
      <c r="W282" s="728"/>
      <c r="X282" s="728"/>
      <c r="Y282" s="728"/>
      <c r="Z282" s="728"/>
      <c r="AA282" s="728"/>
      <c r="AB282" s="728"/>
    </row>
    <row r="283" spans="2:28" ht="12.75" hidden="1" customHeight="1">
      <c r="B283" s="828"/>
      <c r="C283" s="828"/>
      <c r="D283" s="828"/>
      <c r="E283" s="828"/>
      <c r="F283" s="828"/>
      <c r="G283" s="828"/>
      <c r="H283" s="828"/>
      <c r="I283" s="828"/>
      <c r="J283" s="828"/>
      <c r="K283" s="828"/>
      <c r="L283" s="828"/>
      <c r="M283" s="728"/>
      <c r="N283" s="728"/>
      <c r="O283" s="728"/>
      <c r="P283" s="728"/>
      <c r="Q283" s="728"/>
      <c r="R283" s="728"/>
      <c r="S283" s="728"/>
      <c r="T283" s="728"/>
      <c r="U283" s="728"/>
      <c r="V283" s="728"/>
      <c r="W283" s="728"/>
      <c r="X283" s="728"/>
      <c r="Y283" s="728"/>
      <c r="Z283" s="728"/>
      <c r="AA283" s="728"/>
      <c r="AB283" s="728"/>
    </row>
    <row r="284" spans="2:28" ht="12.75" hidden="1" customHeight="1">
      <c r="B284" s="828"/>
      <c r="C284" s="828"/>
      <c r="D284" s="828"/>
      <c r="E284" s="828"/>
      <c r="F284" s="828"/>
      <c r="G284" s="828"/>
      <c r="H284" s="828"/>
      <c r="I284" s="828"/>
      <c r="J284" s="828"/>
      <c r="K284" s="828"/>
      <c r="L284" s="828"/>
      <c r="M284" s="728"/>
      <c r="N284" s="728"/>
      <c r="O284" s="728"/>
      <c r="P284" s="728"/>
      <c r="Q284" s="728"/>
      <c r="R284" s="728"/>
      <c r="S284" s="728"/>
      <c r="T284" s="728"/>
      <c r="U284" s="728"/>
      <c r="V284" s="728"/>
      <c r="W284" s="728"/>
      <c r="X284" s="728"/>
      <c r="Y284" s="728"/>
      <c r="Z284" s="728"/>
      <c r="AA284" s="728"/>
      <c r="AB284" s="728"/>
    </row>
    <row r="285" spans="2:28" ht="12.75" hidden="1" customHeight="1">
      <c r="B285" s="828"/>
      <c r="C285" s="828"/>
      <c r="D285" s="828"/>
      <c r="E285" s="828"/>
      <c r="F285" s="828"/>
      <c r="G285" s="828"/>
      <c r="H285" s="828"/>
      <c r="I285" s="828"/>
      <c r="J285" s="828"/>
      <c r="K285" s="828"/>
      <c r="L285" s="828"/>
      <c r="M285" s="728"/>
      <c r="N285" s="728"/>
      <c r="O285" s="728"/>
      <c r="P285" s="728"/>
      <c r="Q285" s="728"/>
      <c r="R285" s="728"/>
      <c r="S285" s="728"/>
      <c r="T285" s="728"/>
      <c r="U285" s="728"/>
      <c r="V285" s="728"/>
      <c r="W285" s="728"/>
      <c r="X285" s="728"/>
      <c r="Y285" s="728"/>
      <c r="Z285" s="728"/>
      <c r="AA285" s="728"/>
      <c r="AB285" s="728"/>
    </row>
    <row r="286" spans="2:28" ht="12.75" hidden="1" customHeight="1">
      <c r="B286" s="828"/>
      <c r="C286" s="828"/>
      <c r="D286" s="828"/>
      <c r="E286" s="828"/>
      <c r="F286" s="828"/>
      <c r="G286" s="828"/>
      <c r="H286" s="828"/>
      <c r="I286" s="828"/>
      <c r="J286" s="828"/>
      <c r="K286" s="828"/>
      <c r="L286" s="828"/>
      <c r="M286" s="728"/>
      <c r="N286" s="728"/>
      <c r="O286" s="728"/>
      <c r="P286" s="728"/>
      <c r="Q286" s="728"/>
      <c r="R286" s="728"/>
      <c r="S286" s="728"/>
      <c r="T286" s="728"/>
      <c r="U286" s="728"/>
      <c r="V286" s="728"/>
      <c r="W286" s="728"/>
      <c r="X286" s="728"/>
      <c r="Y286" s="728"/>
      <c r="Z286" s="728"/>
      <c r="AA286" s="728"/>
      <c r="AB286" s="728"/>
    </row>
    <row r="287" spans="2:28" ht="12.75" hidden="1" customHeight="1">
      <c r="B287" s="828"/>
      <c r="C287" s="828"/>
      <c r="D287" s="828"/>
      <c r="E287" s="828"/>
      <c r="F287" s="828"/>
      <c r="G287" s="828"/>
      <c r="H287" s="828"/>
      <c r="I287" s="828"/>
      <c r="J287" s="828"/>
      <c r="K287" s="828"/>
      <c r="L287" s="828"/>
      <c r="M287" s="728"/>
      <c r="N287" s="728"/>
      <c r="O287" s="728"/>
      <c r="P287" s="728"/>
      <c r="Q287" s="728"/>
      <c r="R287" s="728"/>
      <c r="S287" s="728"/>
      <c r="T287" s="728"/>
      <c r="U287" s="728"/>
      <c r="V287" s="728"/>
      <c r="W287" s="728"/>
      <c r="X287" s="728"/>
      <c r="Y287" s="728"/>
      <c r="Z287" s="728"/>
      <c r="AA287" s="728"/>
      <c r="AB287" s="728"/>
    </row>
    <row r="288" spans="2:28" ht="12.75" hidden="1" customHeight="1">
      <c r="B288" s="828"/>
      <c r="C288" s="828"/>
      <c r="D288" s="828"/>
      <c r="E288" s="828"/>
      <c r="F288" s="828"/>
      <c r="G288" s="828"/>
      <c r="H288" s="828"/>
      <c r="I288" s="828"/>
      <c r="J288" s="828"/>
      <c r="K288" s="828"/>
      <c r="L288" s="828"/>
      <c r="M288" s="728"/>
      <c r="N288" s="728"/>
      <c r="O288" s="728"/>
      <c r="P288" s="728"/>
      <c r="Q288" s="728"/>
      <c r="R288" s="728"/>
      <c r="S288" s="728"/>
      <c r="T288" s="728"/>
      <c r="U288" s="728"/>
      <c r="V288" s="728"/>
      <c r="W288" s="728"/>
      <c r="X288" s="728"/>
      <c r="Y288" s="728"/>
      <c r="Z288" s="728"/>
      <c r="AA288" s="728"/>
      <c r="AB288" s="728"/>
    </row>
    <row r="289" spans="2:28" ht="12.75" hidden="1" customHeight="1">
      <c r="B289" s="828"/>
      <c r="C289" s="828"/>
      <c r="D289" s="828"/>
      <c r="E289" s="828"/>
      <c r="F289" s="828"/>
      <c r="G289" s="828"/>
      <c r="H289" s="828"/>
      <c r="I289" s="828"/>
      <c r="J289" s="828"/>
      <c r="K289" s="828"/>
      <c r="L289" s="828"/>
      <c r="M289" s="728"/>
      <c r="N289" s="728"/>
      <c r="O289" s="728"/>
      <c r="P289" s="728"/>
      <c r="Q289" s="728"/>
      <c r="R289" s="728"/>
      <c r="S289" s="728"/>
      <c r="T289" s="728"/>
      <c r="U289" s="728"/>
      <c r="V289" s="728"/>
      <c r="W289" s="728"/>
      <c r="X289" s="728"/>
      <c r="Y289" s="728"/>
      <c r="Z289" s="728"/>
      <c r="AA289" s="728"/>
      <c r="AB289" s="728"/>
    </row>
    <row r="290" spans="2:28" ht="12.75" hidden="1" customHeight="1">
      <c r="B290" s="828"/>
      <c r="C290" s="828"/>
      <c r="D290" s="828"/>
      <c r="E290" s="828"/>
      <c r="F290" s="828"/>
      <c r="G290" s="828"/>
      <c r="H290" s="828"/>
      <c r="I290" s="828"/>
      <c r="J290" s="828"/>
      <c r="K290" s="828"/>
      <c r="L290" s="828"/>
      <c r="M290" s="728"/>
      <c r="N290" s="728"/>
      <c r="O290" s="728"/>
      <c r="P290" s="728"/>
      <c r="Q290" s="728"/>
      <c r="R290" s="728"/>
      <c r="S290" s="728"/>
      <c r="T290" s="728"/>
      <c r="U290" s="728"/>
      <c r="V290" s="728"/>
      <c r="W290" s="728"/>
      <c r="X290" s="728"/>
      <c r="Y290" s="728"/>
      <c r="Z290" s="728"/>
      <c r="AA290" s="728"/>
      <c r="AB290" s="728"/>
    </row>
    <row r="291" spans="2:28" ht="12.75" hidden="1" customHeight="1">
      <c r="B291" s="828"/>
      <c r="C291" s="828"/>
      <c r="D291" s="828"/>
      <c r="E291" s="828"/>
      <c r="F291" s="828"/>
      <c r="G291" s="828"/>
      <c r="H291" s="828"/>
      <c r="I291" s="828"/>
      <c r="J291" s="828"/>
      <c r="K291" s="828"/>
      <c r="L291" s="828"/>
      <c r="M291" s="728"/>
      <c r="N291" s="728"/>
      <c r="O291" s="728"/>
      <c r="P291" s="728"/>
      <c r="Q291" s="728"/>
      <c r="R291" s="728"/>
      <c r="S291" s="728"/>
      <c r="T291" s="728"/>
      <c r="U291" s="728"/>
      <c r="V291" s="728"/>
      <c r="W291" s="728"/>
      <c r="X291" s="728"/>
      <c r="Y291" s="728"/>
      <c r="Z291" s="728"/>
      <c r="AA291" s="728"/>
      <c r="AB291" s="728"/>
    </row>
    <row r="292" spans="2:28" ht="12.75" hidden="1" customHeight="1">
      <c r="B292" s="828"/>
      <c r="C292" s="828"/>
      <c r="D292" s="828"/>
      <c r="E292" s="828"/>
      <c r="F292" s="828"/>
      <c r="G292" s="828"/>
      <c r="H292" s="828"/>
      <c r="I292" s="828"/>
      <c r="J292" s="828"/>
      <c r="K292" s="828"/>
      <c r="L292" s="828"/>
      <c r="M292" s="728"/>
      <c r="N292" s="728"/>
      <c r="O292" s="728"/>
      <c r="P292" s="728"/>
      <c r="Q292" s="728"/>
      <c r="R292" s="728"/>
      <c r="S292" s="728"/>
      <c r="T292" s="728"/>
      <c r="U292" s="728"/>
      <c r="V292" s="728"/>
      <c r="W292" s="728"/>
      <c r="X292" s="728"/>
      <c r="Y292" s="728"/>
      <c r="Z292" s="728"/>
      <c r="AA292" s="728"/>
      <c r="AB292" s="728"/>
    </row>
    <row r="293" spans="2:28" ht="12.75" hidden="1" customHeight="1">
      <c r="B293" s="828"/>
      <c r="C293" s="828"/>
      <c r="D293" s="828"/>
      <c r="E293" s="828"/>
      <c r="F293" s="828"/>
      <c r="G293" s="828"/>
      <c r="H293" s="828"/>
      <c r="I293" s="828"/>
      <c r="J293" s="828"/>
      <c r="K293" s="828"/>
      <c r="L293" s="828"/>
      <c r="M293" s="728"/>
      <c r="N293" s="728"/>
      <c r="O293" s="728"/>
      <c r="P293" s="728"/>
      <c r="Q293" s="728"/>
      <c r="R293" s="728"/>
      <c r="S293" s="728"/>
      <c r="T293" s="728"/>
      <c r="U293" s="728"/>
      <c r="V293" s="728"/>
      <c r="W293" s="728"/>
      <c r="X293" s="728"/>
      <c r="Y293" s="728"/>
      <c r="Z293" s="728"/>
      <c r="AA293" s="728"/>
      <c r="AB293" s="728"/>
    </row>
    <row r="294" spans="2:28" ht="12.75" hidden="1" customHeight="1">
      <c r="B294" s="828"/>
      <c r="C294" s="828"/>
      <c r="D294" s="828"/>
      <c r="E294" s="828"/>
      <c r="F294" s="828"/>
      <c r="G294" s="828"/>
      <c r="H294" s="828"/>
      <c r="I294" s="828"/>
      <c r="J294" s="828"/>
      <c r="K294" s="828"/>
      <c r="L294" s="828"/>
      <c r="M294" s="728"/>
      <c r="N294" s="728"/>
      <c r="O294" s="728"/>
      <c r="P294" s="728"/>
      <c r="Q294" s="728"/>
      <c r="R294" s="728"/>
      <c r="S294" s="728"/>
      <c r="T294" s="728"/>
      <c r="U294" s="728"/>
      <c r="V294" s="728"/>
      <c r="W294" s="728"/>
      <c r="X294" s="728"/>
      <c r="Y294" s="728"/>
      <c r="Z294" s="728"/>
      <c r="AA294" s="728"/>
      <c r="AB294" s="728"/>
    </row>
    <row r="295" spans="2:28" ht="12.75" hidden="1" customHeight="1">
      <c r="B295" s="828"/>
      <c r="C295" s="828"/>
      <c r="D295" s="828"/>
      <c r="E295" s="828"/>
      <c r="F295" s="828"/>
      <c r="G295" s="828"/>
      <c r="H295" s="828"/>
      <c r="I295" s="828"/>
      <c r="J295" s="828"/>
      <c r="K295" s="828"/>
      <c r="L295" s="828"/>
      <c r="M295" s="728"/>
      <c r="N295" s="728"/>
      <c r="O295" s="728"/>
      <c r="P295" s="728"/>
      <c r="Q295" s="728"/>
      <c r="R295" s="728"/>
      <c r="S295" s="728"/>
      <c r="T295" s="728"/>
      <c r="U295" s="728"/>
      <c r="V295" s="728"/>
      <c r="W295" s="728"/>
      <c r="X295" s="728"/>
      <c r="Y295" s="728"/>
      <c r="Z295" s="728"/>
      <c r="AA295" s="728"/>
      <c r="AB295" s="728"/>
    </row>
    <row r="296" spans="2:28" ht="12.75" hidden="1" customHeight="1">
      <c r="B296" s="828"/>
      <c r="C296" s="828"/>
      <c r="D296" s="828"/>
      <c r="E296" s="828"/>
      <c r="F296" s="828"/>
      <c r="G296" s="828"/>
      <c r="H296" s="828"/>
      <c r="I296" s="828"/>
      <c r="J296" s="828"/>
      <c r="K296" s="828"/>
      <c r="L296" s="828"/>
      <c r="M296" s="728"/>
      <c r="N296" s="728"/>
      <c r="O296" s="728"/>
      <c r="P296" s="728"/>
      <c r="Q296" s="728"/>
      <c r="R296" s="728"/>
      <c r="S296" s="728"/>
      <c r="T296" s="728"/>
      <c r="U296" s="728"/>
      <c r="V296" s="728"/>
      <c r="W296" s="728"/>
      <c r="X296" s="728"/>
      <c r="Y296" s="728"/>
      <c r="Z296" s="728"/>
      <c r="AA296" s="728"/>
      <c r="AB296" s="728"/>
    </row>
    <row r="297" spans="2:28" ht="12.75" hidden="1" customHeight="1">
      <c r="B297" s="828"/>
      <c r="C297" s="828"/>
      <c r="D297" s="828"/>
      <c r="E297" s="828"/>
      <c r="F297" s="828"/>
      <c r="G297" s="828"/>
      <c r="H297" s="828"/>
      <c r="I297" s="828"/>
      <c r="J297" s="828"/>
      <c r="K297" s="828"/>
      <c r="L297" s="828"/>
      <c r="M297" s="728"/>
      <c r="N297" s="728"/>
      <c r="O297" s="728"/>
      <c r="P297" s="728"/>
      <c r="Q297" s="728"/>
      <c r="R297" s="728"/>
      <c r="S297" s="728"/>
      <c r="T297" s="728"/>
      <c r="U297" s="728"/>
      <c r="V297" s="728"/>
      <c r="W297" s="728"/>
      <c r="X297" s="728"/>
      <c r="Y297" s="728"/>
      <c r="Z297" s="728"/>
      <c r="AA297" s="728"/>
      <c r="AB297" s="728"/>
    </row>
    <row r="298" spans="2:28" ht="12.75" hidden="1" customHeight="1">
      <c r="B298" s="828"/>
      <c r="C298" s="828"/>
      <c r="D298" s="828"/>
      <c r="E298" s="828"/>
      <c r="F298" s="828"/>
      <c r="G298" s="828"/>
      <c r="H298" s="828"/>
      <c r="I298" s="828"/>
      <c r="J298" s="828"/>
      <c r="K298" s="828"/>
      <c r="L298" s="828"/>
      <c r="M298" s="728"/>
      <c r="N298" s="728"/>
      <c r="O298" s="728"/>
      <c r="P298" s="728"/>
      <c r="Q298" s="728"/>
      <c r="R298" s="728"/>
      <c r="S298" s="728"/>
      <c r="T298" s="728"/>
      <c r="U298" s="728"/>
      <c r="V298" s="728"/>
      <c r="W298" s="728"/>
      <c r="X298" s="728"/>
      <c r="Y298" s="728"/>
      <c r="Z298" s="728"/>
      <c r="AA298" s="728"/>
      <c r="AB298" s="728"/>
    </row>
    <row r="299" spans="2:28" ht="12.75" hidden="1" customHeight="1">
      <c r="B299" s="828"/>
      <c r="C299" s="828"/>
      <c r="D299" s="828"/>
      <c r="E299" s="828"/>
      <c r="F299" s="828"/>
      <c r="G299" s="828"/>
      <c r="H299" s="828"/>
      <c r="I299" s="828"/>
      <c r="J299" s="828"/>
      <c r="K299" s="828"/>
      <c r="L299" s="828"/>
      <c r="M299" s="728"/>
      <c r="N299" s="728"/>
      <c r="O299" s="728"/>
      <c r="P299" s="728"/>
      <c r="Q299" s="728"/>
      <c r="R299" s="728"/>
      <c r="S299" s="728"/>
      <c r="T299" s="728"/>
      <c r="U299" s="728"/>
      <c r="V299" s="728"/>
      <c r="W299" s="728"/>
      <c r="X299" s="728"/>
      <c r="Y299" s="728"/>
      <c r="Z299" s="728"/>
      <c r="AA299" s="728"/>
      <c r="AB299" s="728"/>
    </row>
    <row r="300" spans="2:28" ht="12.75" hidden="1" customHeight="1">
      <c r="B300" s="828"/>
      <c r="C300" s="828"/>
      <c r="D300" s="828"/>
      <c r="E300" s="828"/>
      <c r="F300" s="828"/>
      <c r="G300" s="828"/>
      <c r="H300" s="828"/>
      <c r="I300" s="828"/>
      <c r="J300" s="828"/>
      <c r="K300" s="828"/>
      <c r="L300" s="828"/>
      <c r="M300" s="728"/>
      <c r="N300" s="728"/>
      <c r="O300" s="728"/>
      <c r="P300" s="728"/>
      <c r="Q300" s="728"/>
      <c r="R300" s="728"/>
      <c r="S300" s="728"/>
      <c r="T300" s="728"/>
      <c r="U300" s="728"/>
      <c r="V300" s="728"/>
      <c r="W300" s="728"/>
      <c r="X300" s="728"/>
      <c r="Y300" s="728"/>
      <c r="Z300" s="728"/>
      <c r="AA300" s="728"/>
      <c r="AB300" s="728"/>
    </row>
    <row r="301" spans="2:28" ht="12.75" hidden="1" customHeight="1">
      <c r="B301" s="828"/>
      <c r="C301" s="828"/>
      <c r="D301" s="828"/>
      <c r="E301" s="828"/>
      <c r="F301" s="828"/>
      <c r="G301" s="828"/>
      <c r="H301" s="828"/>
      <c r="I301" s="828"/>
      <c r="J301" s="828"/>
      <c r="K301" s="828"/>
      <c r="L301" s="828"/>
      <c r="M301" s="728"/>
      <c r="N301" s="728"/>
      <c r="O301" s="728"/>
      <c r="P301" s="728"/>
      <c r="Q301" s="728"/>
      <c r="R301" s="728"/>
      <c r="S301" s="728"/>
      <c r="T301" s="728"/>
      <c r="U301" s="728"/>
      <c r="V301" s="728"/>
      <c r="W301" s="728"/>
      <c r="X301" s="728"/>
      <c r="Y301" s="728"/>
      <c r="Z301" s="728"/>
      <c r="AA301" s="728"/>
      <c r="AB301" s="728"/>
    </row>
    <row r="302" spans="2:28" ht="12.75" hidden="1" customHeight="1">
      <c r="B302" s="828"/>
      <c r="C302" s="828"/>
      <c r="D302" s="828"/>
      <c r="E302" s="828"/>
      <c r="F302" s="828"/>
      <c r="G302" s="828"/>
      <c r="H302" s="828"/>
      <c r="I302" s="828"/>
      <c r="J302" s="828"/>
      <c r="K302" s="828"/>
      <c r="L302" s="828"/>
      <c r="M302" s="728"/>
      <c r="N302" s="728"/>
      <c r="O302" s="728"/>
      <c r="P302" s="728"/>
      <c r="Q302" s="728"/>
      <c r="R302" s="728"/>
      <c r="S302" s="728"/>
      <c r="T302" s="728"/>
      <c r="U302" s="728"/>
      <c r="V302" s="728"/>
      <c r="W302" s="728"/>
      <c r="X302" s="728"/>
      <c r="Y302" s="728"/>
      <c r="Z302" s="728"/>
      <c r="AA302" s="728"/>
      <c r="AB302" s="728"/>
    </row>
    <row r="303" spans="2:28" ht="12.75" hidden="1" customHeight="1">
      <c r="B303" s="828"/>
      <c r="C303" s="828"/>
      <c r="D303" s="828"/>
      <c r="E303" s="828"/>
      <c r="F303" s="828"/>
      <c r="G303" s="828"/>
      <c r="H303" s="828"/>
      <c r="I303" s="828"/>
      <c r="J303" s="828"/>
      <c r="K303" s="828"/>
      <c r="L303" s="828"/>
      <c r="M303" s="728"/>
      <c r="N303" s="728"/>
      <c r="O303" s="728"/>
      <c r="P303" s="728"/>
      <c r="Q303" s="728"/>
      <c r="R303" s="728"/>
      <c r="S303" s="728"/>
      <c r="T303" s="728"/>
      <c r="U303" s="728"/>
      <c r="V303" s="728"/>
      <c r="W303" s="728"/>
      <c r="X303" s="728"/>
      <c r="Y303" s="728"/>
      <c r="Z303" s="728"/>
      <c r="AA303" s="728"/>
      <c r="AB303" s="728"/>
    </row>
    <row r="304" spans="2:28" ht="12.75" hidden="1" customHeight="1">
      <c r="B304" s="828"/>
      <c r="C304" s="828"/>
      <c r="D304" s="828"/>
      <c r="E304" s="828"/>
      <c r="F304" s="828"/>
      <c r="G304" s="828"/>
      <c r="H304" s="828"/>
      <c r="I304" s="828"/>
      <c r="J304" s="828"/>
      <c r="K304" s="828"/>
      <c r="L304" s="828"/>
      <c r="M304" s="728"/>
      <c r="N304" s="728"/>
      <c r="O304" s="728"/>
      <c r="P304" s="728"/>
      <c r="Q304" s="728"/>
      <c r="R304" s="728"/>
      <c r="S304" s="728"/>
      <c r="T304" s="728"/>
      <c r="U304" s="728"/>
      <c r="V304" s="728"/>
      <c r="W304" s="728"/>
      <c r="X304" s="728"/>
      <c r="Y304" s="728"/>
      <c r="Z304" s="728"/>
      <c r="AA304" s="728"/>
      <c r="AB304" s="728"/>
    </row>
    <row r="305" spans="2:28" ht="12.75" hidden="1" customHeight="1">
      <c r="B305" s="828"/>
      <c r="C305" s="828"/>
      <c r="D305" s="828"/>
      <c r="E305" s="828"/>
      <c r="F305" s="828"/>
      <c r="G305" s="828"/>
      <c r="H305" s="828"/>
      <c r="I305" s="828"/>
      <c r="J305" s="828"/>
      <c r="K305" s="828"/>
      <c r="L305" s="828"/>
      <c r="M305" s="728"/>
      <c r="N305" s="728"/>
      <c r="O305" s="728"/>
      <c r="P305" s="728"/>
      <c r="Q305" s="728"/>
      <c r="R305" s="728"/>
      <c r="S305" s="728"/>
      <c r="T305" s="728"/>
      <c r="U305" s="728"/>
      <c r="V305" s="728"/>
      <c r="W305" s="728"/>
      <c r="X305" s="728"/>
      <c r="Y305" s="728"/>
      <c r="Z305" s="728"/>
      <c r="AA305" s="728"/>
      <c r="AB305" s="728"/>
    </row>
    <row r="306" spans="2:28" ht="12.75" hidden="1" customHeight="1">
      <c r="B306" s="828"/>
      <c r="C306" s="828"/>
      <c r="D306" s="828"/>
      <c r="E306" s="828"/>
      <c r="F306" s="828"/>
      <c r="G306" s="828"/>
      <c r="H306" s="828"/>
      <c r="I306" s="828"/>
      <c r="J306" s="828"/>
      <c r="K306" s="828"/>
      <c r="L306" s="828"/>
      <c r="M306" s="728"/>
      <c r="N306" s="728"/>
      <c r="O306" s="728"/>
      <c r="P306" s="728"/>
      <c r="Q306" s="728"/>
      <c r="R306" s="728"/>
      <c r="S306" s="728"/>
      <c r="T306" s="728"/>
      <c r="U306" s="728"/>
      <c r="V306" s="728"/>
      <c r="W306" s="728"/>
      <c r="X306" s="728"/>
      <c r="Y306" s="728"/>
      <c r="Z306" s="728"/>
      <c r="AA306" s="728"/>
      <c r="AB306" s="728"/>
    </row>
    <row r="307" spans="2:28" ht="12.75" hidden="1" customHeight="1">
      <c r="B307" s="828"/>
      <c r="C307" s="828"/>
      <c r="D307" s="828"/>
      <c r="E307" s="828"/>
      <c r="F307" s="828"/>
      <c r="G307" s="828"/>
      <c r="H307" s="828"/>
      <c r="I307" s="828"/>
      <c r="J307" s="828"/>
      <c r="K307" s="828"/>
      <c r="L307" s="828"/>
      <c r="M307" s="728"/>
      <c r="N307" s="728"/>
      <c r="O307" s="728"/>
      <c r="P307" s="728"/>
      <c r="Q307" s="728"/>
      <c r="R307" s="728"/>
      <c r="S307" s="728"/>
      <c r="T307" s="728"/>
      <c r="U307" s="728"/>
      <c r="V307" s="728"/>
      <c r="W307" s="728"/>
      <c r="X307" s="728"/>
      <c r="Y307" s="728"/>
      <c r="Z307" s="728"/>
      <c r="AA307" s="728"/>
      <c r="AB307" s="728"/>
    </row>
    <row r="308" spans="2:28" ht="12.75" hidden="1" customHeight="1">
      <c r="B308" s="828"/>
      <c r="C308" s="828"/>
      <c r="D308" s="828"/>
      <c r="E308" s="828"/>
      <c r="F308" s="828"/>
      <c r="G308" s="828"/>
      <c r="H308" s="828"/>
      <c r="I308" s="828"/>
      <c r="J308" s="828"/>
      <c r="K308" s="828"/>
      <c r="L308" s="828"/>
      <c r="M308" s="728"/>
      <c r="N308" s="728"/>
      <c r="O308" s="728"/>
      <c r="P308" s="728"/>
      <c r="Q308" s="728"/>
      <c r="R308" s="728"/>
      <c r="S308" s="728"/>
      <c r="T308" s="728"/>
      <c r="U308" s="728"/>
      <c r="V308" s="728"/>
      <c r="W308" s="728"/>
      <c r="X308" s="728"/>
      <c r="Y308" s="728"/>
      <c r="Z308" s="728"/>
      <c r="AA308" s="728"/>
      <c r="AB308" s="728"/>
    </row>
    <row r="309" spans="2:28" ht="12.75" hidden="1" customHeight="1">
      <c r="B309" s="828"/>
      <c r="C309" s="828"/>
      <c r="D309" s="828"/>
      <c r="E309" s="828"/>
      <c r="F309" s="828"/>
      <c r="G309" s="828"/>
      <c r="H309" s="828"/>
      <c r="I309" s="828"/>
      <c r="J309" s="828"/>
      <c r="K309" s="828"/>
      <c r="L309" s="828"/>
      <c r="M309" s="728"/>
      <c r="N309" s="728"/>
      <c r="O309" s="728"/>
      <c r="P309" s="728"/>
      <c r="Q309" s="728"/>
      <c r="R309" s="728"/>
      <c r="S309" s="728"/>
      <c r="T309" s="728"/>
      <c r="U309" s="728"/>
      <c r="V309" s="728"/>
      <c r="W309" s="728"/>
      <c r="X309" s="728"/>
      <c r="Y309" s="728"/>
      <c r="Z309" s="728"/>
      <c r="AA309" s="728"/>
      <c r="AB309" s="728"/>
    </row>
    <row r="310" spans="2:28" ht="15.75" hidden="1" customHeight="1">
      <c r="B310" s="1368"/>
      <c r="C310" s="1368"/>
      <c r="D310" s="1368"/>
      <c r="E310" s="1368"/>
      <c r="F310" s="1368"/>
      <c r="G310" s="1368"/>
      <c r="H310" s="1368"/>
      <c r="I310" s="1368"/>
      <c r="J310" s="1368"/>
      <c r="K310" s="1368"/>
      <c r="L310" s="1368"/>
      <c r="M310" s="1218"/>
      <c r="N310" s="1218"/>
      <c r="O310" s="1218"/>
      <c r="P310" s="1218"/>
      <c r="Q310" s="1218"/>
      <c r="R310" s="1218"/>
      <c r="S310" s="1218"/>
      <c r="T310" s="1218"/>
      <c r="U310" s="1218"/>
      <c r="V310" s="1218"/>
      <c r="W310" s="1218"/>
      <c r="X310" s="1218"/>
      <c r="Y310" s="1218"/>
      <c r="Z310" s="1218"/>
      <c r="AA310" s="1218"/>
      <c r="AB310" s="1218"/>
    </row>
    <row r="311" spans="2:28" ht="15.75" hidden="1" customHeight="1">
      <c r="B311" s="1368"/>
      <c r="C311" s="1368"/>
      <c r="D311" s="1368"/>
      <c r="E311" s="1368"/>
      <c r="F311" s="1368"/>
      <c r="G311" s="1368"/>
      <c r="H311" s="1368"/>
      <c r="I311" s="1368"/>
      <c r="J311" s="1368"/>
      <c r="K311" s="1368"/>
      <c r="L311" s="1368"/>
      <c r="M311" s="1218"/>
      <c r="N311" s="1218"/>
      <c r="O311" s="1218"/>
      <c r="P311" s="1218"/>
      <c r="Q311" s="1218"/>
      <c r="R311" s="1218"/>
      <c r="S311" s="1218"/>
      <c r="T311" s="1218"/>
      <c r="U311" s="1218"/>
      <c r="V311" s="1218"/>
      <c r="W311" s="1218"/>
      <c r="X311" s="1218"/>
      <c r="Y311" s="1218"/>
      <c r="Z311" s="1218"/>
      <c r="AA311" s="1218"/>
      <c r="AB311" s="1218"/>
    </row>
    <row r="312" spans="2:28" ht="15.75" hidden="1" customHeight="1">
      <c r="B312" s="1368"/>
      <c r="C312" s="1368"/>
      <c r="D312" s="1368"/>
      <c r="E312" s="1368"/>
      <c r="F312" s="1368"/>
      <c r="G312" s="1368"/>
      <c r="H312" s="1368"/>
      <c r="I312" s="1368"/>
      <c r="J312" s="1368"/>
      <c r="K312" s="1368"/>
      <c r="L312" s="1368"/>
      <c r="M312" s="1218"/>
      <c r="N312" s="1218"/>
      <c r="O312" s="1218"/>
      <c r="P312" s="1218"/>
      <c r="Q312" s="1218"/>
      <c r="R312" s="1218"/>
      <c r="S312" s="1218"/>
      <c r="T312" s="1218"/>
      <c r="U312" s="1218"/>
      <c r="V312" s="1218"/>
      <c r="W312" s="1218"/>
      <c r="X312" s="1218"/>
      <c r="Y312" s="1218"/>
      <c r="Z312" s="1218"/>
      <c r="AA312" s="1218"/>
      <c r="AB312" s="1218"/>
    </row>
    <row r="313" spans="2:28" ht="15.75" hidden="1" customHeight="1">
      <c r="B313" s="1368"/>
      <c r="C313" s="1368"/>
      <c r="D313" s="1368"/>
      <c r="E313" s="1368"/>
      <c r="F313" s="1368"/>
      <c r="G313" s="1368"/>
      <c r="H313" s="1368"/>
      <c r="I313" s="1368"/>
      <c r="J313" s="1368"/>
      <c r="K313" s="1368"/>
      <c r="L313" s="1368"/>
      <c r="M313" s="1218"/>
      <c r="N313" s="1218"/>
      <c r="O313" s="1218"/>
      <c r="P313" s="1218"/>
      <c r="Q313" s="1218"/>
      <c r="R313" s="1218"/>
      <c r="S313" s="1218"/>
      <c r="T313" s="1218"/>
      <c r="U313" s="1218"/>
      <c r="V313" s="1218"/>
      <c r="W313" s="1218"/>
      <c r="X313" s="1218"/>
      <c r="Y313" s="1218"/>
      <c r="Z313" s="1218"/>
      <c r="AA313" s="1218"/>
      <c r="AB313" s="1218"/>
    </row>
    <row r="314" spans="2:28" ht="15.75" hidden="1" customHeight="1">
      <c r="B314" s="1368"/>
      <c r="C314" s="1368"/>
      <c r="D314" s="1368"/>
      <c r="E314" s="1368"/>
      <c r="F314" s="1368"/>
      <c r="G314" s="1368"/>
      <c r="H314" s="1368"/>
      <c r="I314" s="1368"/>
      <c r="J314" s="1368"/>
      <c r="K314" s="1368"/>
      <c r="L314" s="1368"/>
      <c r="M314" s="1218"/>
      <c r="N314" s="1218"/>
      <c r="O314" s="1218"/>
      <c r="P314" s="1218"/>
      <c r="Q314" s="1218"/>
      <c r="R314" s="1218"/>
      <c r="S314" s="1218"/>
      <c r="T314" s="1218"/>
      <c r="U314" s="1218"/>
      <c r="V314" s="1218"/>
      <c r="W314" s="1218"/>
      <c r="X314" s="1218"/>
      <c r="Y314" s="1218"/>
      <c r="Z314" s="1218"/>
      <c r="AA314" s="1218"/>
      <c r="AB314" s="1218"/>
    </row>
    <row r="315" spans="2:28" ht="15.75" hidden="1" customHeight="1">
      <c r="B315" s="1368"/>
      <c r="C315" s="1368"/>
      <c r="D315" s="1368"/>
      <c r="E315" s="1368"/>
      <c r="F315" s="1368"/>
      <c r="G315" s="1368"/>
      <c r="H315" s="1368"/>
      <c r="I315" s="1368"/>
      <c r="J315" s="1368"/>
      <c r="K315" s="1368"/>
      <c r="L315" s="1368"/>
      <c r="M315" s="1218"/>
      <c r="N315" s="1218"/>
      <c r="O315" s="1218"/>
      <c r="P315" s="1218"/>
      <c r="Q315" s="1218"/>
      <c r="R315" s="1218"/>
      <c r="S315" s="1218"/>
      <c r="T315" s="1218"/>
      <c r="U315" s="1218"/>
      <c r="V315" s="1218"/>
      <c r="W315" s="1218"/>
      <c r="X315" s="1218"/>
      <c r="Y315" s="1218"/>
      <c r="Z315" s="1218"/>
      <c r="AA315" s="1218"/>
      <c r="AB315" s="1218"/>
    </row>
    <row r="316" spans="2:28" ht="15.75" hidden="1" customHeight="1">
      <c r="B316" s="1368"/>
      <c r="C316" s="1368"/>
      <c r="D316" s="1368"/>
      <c r="E316" s="1368"/>
      <c r="F316" s="1368"/>
      <c r="G316" s="1368"/>
      <c r="H316" s="1368"/>
      <c r="I316" s="1368"/>
      <c r="J316" s="1368"/>
      <c r="K316" s="1368"/>
      <c r="L316" s="1368"/>
      <c r="M316" s="1218"/>
      <c r="N316" s="1218"/>
      <c r="O316" s="1218"/>
      <c r="P316" s="1218"/>
      <c r="Q316" s="1218"/>
      <c r="R316" s="1218"/>
      <c r="S316" s="1218"/>
      <c r="T316" s="1218"/>
      <c r="U316" s="1218"/>
      <c r="V316" s="1218"/>
      <c r="W316" s="1218"/>
      <c r="X316" s="1218"/>
      <c r="Y316" s="1218"/>
      <c r="Z316" s="1218"/>
      <c r="AA316" s="1218"/>
      <c r="AB316" s="1218"/>
    </row>
    <row r="317" spans="2:28" ht="15.75" hidden="1" customHeight="1">
      <c r="B317" s="1368"/>
      <c r="C317" s="1368"/>
      <c r="D317" s="1368"/>
      <c r="E317" s="1368"/>
      <c r="F317" s="1368"/>
      <c r="G317" s="1368"/>
      <c r="H317" s="1368"/>
      <c r="I317" s="1368"/>
      <c r="J317" s="1368"/>
      <c r="K317" s="1368"/>
      <c r="L317" s="1368"/>
      <c r="M317" s="1218"/>
      <c r="N317" s="1218"/>
      <c r="O317" s="1218"/>
      <c r="P317" s="1218"/>
      <c r="Q317" s="1218"/>
      <c r="R317" s="1218"/>
      <c r="S317" s="1218"/>
      <c r="T317" s="1218"/>
      <c r="U317" s="1218"/>
      <c r="V317" s="1218"/>
      <c r="W317" s="1218"/>
      <c r="X317" s="1218"/>
      <c r="Y317" s="1218"/>
      <c r="Z317" s="1218"/>
      <c r="AA317" s="1218"/>
      <c r="AB317" s="1218"/>
    </row>
    <row r="318" spans="2:28" ht="15.75" hidden="1" customHeight="1">
      <c r="B318" s="1368"/>
      <c r="C318" s="1368"/>
      <c r="D318" s="1368"/>
      <c r="E318" s="1368"/>
      <c r="F318" s="1368"/>
      <c r="G318" s="1368"/>
      <c r="H318" s="1368"/>
      <c r="I318" s="1368"/>
      <c r="J318" s="1368"/>
      <c r="K318" s="1368"/>
      <c r="L318" s="1368"/>
      <c r="M318" s="1218"/>
      <c r="N318" s="1218"/>
      <c r="O318" s="1218"/>
      <c r="P318" s="1218"/>
      <c r="Q318" s="1218"/>
      <c r="R318" s="1218"/>
      <c r="S318" s="1218"/>
      <c r="T318" s="1218"/>
      <c r="U318" s="1218"/>
      <c r="V318" s="1218"/>
      <c r="W318" s="1218"/>
      <c r="X318" s="1218"/>
      <c r="Y318" s="1218"/>
      <c r="Z318" s="1218"/>
      <c r="AA318" s="1218"/>
      <c r="AB318" s="1218"/>
    </row>
    <row r="319" spans="2:28" ht="15.75" hidden="1" customHeight="1">
      <c r="B319" s="1368"/>
      <c r="C319" s="1368"/>
      <c r="D319" s="1368"/>
      <c r="E319" s="1368"/>
      <c r="F319" s="1368"/>
      <c r="G319" s="1368"/>
      <c r="H319" s="1368"/>
      <c r="I319" s="1368"/>
      <c r="J319" s="1368"/>
      <c r="K319" s="1368"/>
      <c r="L319" s="1368"/>
      <c r="M319" s="1218"/>
      <c r="N319" s="1218"/>
      <c r="O319" s="1218"/>
      <c r="P319" s="1218"/>
      <c r="Q319" s="1218"/>
      <c r="R319" s="1218"/>
      <c r="S319" s="1218"/>
      <c r="T319" s="1218"/>
      <c r="U319" s="1218"/>
      <c r="V319" s="1218"/>
      <c r="W319" s="1218"/>
      <c r="X319" s="1218"/>
      <c r="Y319" s="1218"/>
      <c r="Z319" s="1218"/>
      <c r="AA319" s="1218"/>
      <c r="AB319" s="1218"/>
    </row>
    <row r="320" spans="2:28" ht="15.75" hidden="1" customHeight="1">
      <c r="B320" s="1368"/>
      <c r="C320" s="1368"/>
      <c r="D320" s="1368"/>
      <c r="E320" s="1368"/>
      <c r="F320" s="1368"/>
      <c r="G320" s="1368"/>
      <c r="H320" s="1368"/>
      <c r="I320" s="1368"/>
      <c r="J320" s="1368"/>
      <c r="K320" s="1368"/>
      <c r="L320" s="1368"/>
      <c r="M320" s="1218"/>
      <c r="N320" s="1218"/>
      <c r="O320" s="1218"/>
      <c r="P320" s="1218"/>
      <c r="Q320" s="1218"/>
      <c r="R320" s="1218"/>
      <c r="S320" s="1218"/>
      <c r="T320" s="1218"/>
      <c r="U320" s="1218"/>
      <c r="V320" s="1218"/>
      <c r="W320" s="1218"/>
      <c r="X320" s="1218"/>
      <c r="Y320" s="1218"/>
      <c r="Z320" s="1218"/>
      <c r="AA320" s="1218"/>
      <c r="AB320" s="1218"/>
    </row>
    <row r="321" spans="2:28" ht="15.75" hidden="1" customHeight="1">
      <c r="B321" s="1368"/>
      <c r="C321" s="1368"/>
      <c r="D321" s="1368"/>
      <c r="E321" s="1368"/>
      <c r="F321" s="1368"/>
      <c r="G321" s="1368"/>
      <c r="H321" s="1368"/>
      <c r="I321" s="1368"/>
      <c r="J321" s="1368"/>
      <c r="K321" s="1368"/>
      <c r="L321" s="1368"/>
      <c r="M321" s="1218"/>
      <c r="N321" s="1218"/>
      <c r="O321" s="1218"/>
      <c r="P321" s="1218"/>
      <c r="Q321" s="1218"/>
      <c r="R321" s="1218"/>
      <c r="S321" s="1218"/>
      <c r="T321" s="1218"/>
      <c r="U321" s="1218"/>
      <c r="V321" s="1218"/>
      <c r="W321" s="1218"/>
      <c r="X321" s="1218"/>
      <c r="Y321" s="1218"/>
      <c r="Z321" s="1218"/>
      <c r="AA321" s="1218"/>
      <c r="AB321" s="1218"/>
    </row>
    <row r="322" spans="2:28" ht="15.75" hidden="1" customHeight="1">
      <c r="B322" s="1368"/>
      <c r="C322" s="1368"/>
      <c r="D322" s="1368"/>
      <c r="E322" s="1368"/>
      <c r="F322" s="1368"/>
      <c r="G322" s="1368"/>
      <c r="H322" s="1368"/>
      <c r="I322" s="1368"/>
      <c r="J322" s="1368"/>
      <c r="K322" s="1368"/>
      <c r="L322" s="1368"/>
      <c r="M322" s="1218"/>
      <c r="N322" s="1218"/>
      <c r="O322" s="1218"/>
      <c r="P322" s="1218"/>
      <c r="Q322" s="1218"/>
      <c r="R322" s="1218"/>
      <c r="S322" s="1218"/>
      <c r="T322" s="1218"/>
      <c r="U322" s="1218"/>
      <c r="V322" s="1218"/>
      <c r="W322" s="1218"/>
      <c r="X322" s="1218"/>
      <c r="Y322" s="1218"/>
      <c r="Z322" s="1218"/>
      <c r="AA322" s="1218"/>
      <c r="AB322" s="1218"/>
    </row>
    <row r="323" spans="2:28" ht="15.75" hidden="1" customHeight="1">
      <c r="B323" s="1368"/>
      <c r="C323" s="1368"/>
      <c r="D323" s="1368"/>
      <c r="E323" s="1368"/>
      <c r="F323" s="1368"/>
      <c r="G323" s="1368"/>
      <c r="H323" s="1368"/>
      <c r="I323" s="1368"/>
      <c r="J323" s="1368"/>
      <c r="K323" s="1368"/>
      <c r="L323" s="1368"/>
      <c r="M323" s="1218"/>
      <c r="N323" s="1218"/>
      <c r="O323" s="1218"/>
      <c r="P323" s="1218"/>
      <c r="Q323" s="1218"/>
      <c r="R323" s="1218"/>
      <c r="S323" s="1218"/>
      <c r="T323" s="1218"/>
      <c r="U323" s="1218"/>
      <c r="V323" s="1218"/>
      <c r="W323" s="1218"/>
      <c r="X323" s="1218"/>
      <c r="Y323" s="1218"/>
      <c r="Z323" s="1218"/>
      <c r="AA323" s="1218"/>
      <c r="AB323" s="1218"/>
    </row>
    <row r="324" spans="2:28" ht="15.75" hidden="1" customHeight="1">
      <c r="B324" s="1368"/>
      <c r="C324" s="1368"/>
      <c r="D324" s="1368"/>
      <c r="E324" s="1368"/>
      <c r="F324" s="1368"/>
      <c r="G324" s="1368"/>
      <c r="H324" s="1368"/>
      <c r="I324" s="1368"/>
      <c r="J324" s="1368"/>
      <c r="K324" s="1368"/>
      <c r="L324" s="1368"/>
      <c r="M324" s="1218"/>
      <c r="N324" s="1218"/>
      <c r="O324" s="1218"/>
      <c r="P324" s="1218"/>
      <c r="Q324" s="1218"/>
      <c r="R324" s="1218"/>
      <c r="S324" s="1218"/>
      <c r="T324" s="1218"/>
      <c r="U324" s="1218"/>
      <c r="V324" s="1218"/>
      <c r="W324" s="1218"/>
      <c r="X324" s="1218"/>
      <c r="Y324" s="1218"/>
      <c r="Z324" s="1218"/>
      <c r="AA324" s="1218"/>
      <c r="AB324" s="1218"/>
    </row>
    <row r="325" spans="2:28" ht="15.75" hidden="1" customHeight="1">
      <c r="B325" s="1368"/>
      <c r="C325" s="1368"/>
      <c r="D325" s="1368"/>
      <c r="E325" s="1368"/>
      <c r="F325" s="1368"/>
      <c r="G325" s="1368"/>
      <c r="H325" s="1368"/>
      <c r="I325" s="1368"/>
      <c r="J325" s="1368"/>
      <c r="K325" s="1368"/>
      <c r="L325" s="1368"/>
      <c r="M325" s="1218"/>
      <c r="N325" s="1218"/>
      <c r="O325" s="1218"/>
      <c r="P325" s="1218"/>
      <c r="Q325" s="1218"/>
      <c r="R325" s="1218"/>
      <c r="S325" s="1218"/>
      <c r="T325" s="1218"/>
      <c r="U325" s="1218"/>
      <c r="V325" s="1218"/>
      <c r="W325" s="1218"/>
      <c r="X325" s="1218"/>
      <c r="Y325" s="1218"/>
      <c r="Z325" s="1218"/>
      <c r="AA325" s="1218"/>
      <c r="AB325" s="1218"/>
    </row>
    <row r="326" spans="2:28" ht="15.75" hidden="1" customHeight="1">
      <c r="B326" s="1368"/>
      <c r="C326" s="1368"/>
      <c r="D326" s="1368"/>
      <c r="E326" s="1368"/>
      <c r="F326" s="1368"/>
      <c r="G326" s="1368"/>
      <c r="H326" s="1368"/>
      <c r="I326" s="1368"/>
      <c r="J326" s="1368"/>
      <c r="K326" s="1368"/>
      <c r="L326" s="1368"/>
      <c r="M326" s="1218"/>
      <c r="N326" s="1218"/>
      <c r="O326" s="1218"/>
      <c r="P326" s="1218"/>
      <c r="Q326" s="1218"/>
      <c r="R326" s="1218"/>
      <c r="S326" s="1218"/>
      <c r="T326" s="1218"/>
      <c r="U326" s="1218"/>
      <c r="V326" s="1218"/>
      <c r="W326" s="1218"/>
      <c r="X326" s="1218"/>
      <c r="Y326" s="1218"/>
      <c r="Z326" s="1218"/>
      <c r="AA326" s="1218"/>
      <c r="AB326" s="1218"/>
    </row>
    <row r="327" spans="2:28" ht="15.75" hidden="1" customHeight="1">
      <c r="B327" s="1368"/>
      <c r="C327" s="1368"/>
      <c r="D327" s="1368"/>
      <c r="E327" s="1368"/>
      <c r="F327" s="1368"/>
      <c r="G327" s="1368"/>
      <c r="H327" s="1368"/>
      <c r="I327" s="1368"/>
      <c r="J327" s="1368"/>
      <c r="K327" s="1368"/>
      <c r="L327" s="1368"/>
      <c r="M327" s="1218"/>
      <c r="N327" s="1218"/>
      <c r="O327" s="1218"/>
      <c r="P327" s="1218"/>
      <c r="Q327" s="1218"/>
      <c r="R327" s="1218"/>
      <c r="S327" s="1218"/>
      <c r="T327" s="1218"/>
      <c r="U327" s="1218"/>
      <c r="V327" s="1218"/>
      <c r="W327" s="1218"/>
      <c r="X327" s="1218"/>
      <c r="Y327" s="1218"/>
      <c r="Z327" s="1218"/>
      <c r="AA327" s="1218"/>
      <c r="AB327" s="1218"/>
    </row>
    <row r="328" spans="2:28" ht="15.75" hidden="1" customHeight="1">
      <c r="B328" s="1368"/>
      <c r="C328" s="1368"/>
      <c r="D328" s="1368"/>
      <c r="E328" s="1368"/>
      <c r="F328" s="1368"/>
      <c r="G328" s="1368"/>
      <c r="H328" s="1368"/>
      <c r="I328" s="1368"/>
      <c r="J328" s="1368"/>
      <c r="K328" s="1368"/>
      <c r="L328" s="1368"/>
      <c r="M328" s="1218"/>
      <c r="N328" s="1218"/>
      <c r="O328" s="1218"/>
      <c r="P328" s="1218"/>
      <c r="Q328" s="1218"/>
      <c r="R328" s="1218"/>
      <c r="S328" s="1218"/>
      <c r="T328" s="1218"/>
      <c r="U328" s="1218"/>
      <c r="V328" s="1218"/>
      <c r="W328" s="1218"/>
      <c r="X328" s="1218"/>
      <c r="Y328" s="1218"/>
      <c r="Z328" s="1218"/>
      <c r="AA328" s="1218"/>
      <c r="AB328" s="1218"/>
    </row>
    <row r="329" spans="2:28" ht="15.75" hidden="1" customHeight="1">
      <c r="B329" s="1368"/>
      <c r="C329" s="1368"/>
      <c r="D329" s="1368"/>
      <c r="E329" s="1368"/>
      <c r="F329" s="1368"/>
      <c r="G329" s="1368"/>
      <c r="H329" s="1368"/>
      <c r="I329" s="1368"/>
      <c r="J329" s="1368"/>
      <c r="K329" s="1368"/>
      <c r="L329" s="1368"/>
      <c r="M329" s="1218"/>
      <c r="N329" s="1218"/>
      <c r="O329" s="1218"/>
      <c r="P329" s="1218"/>
      <c r="Q329" s="1218"/>
      <c r="R329" s="1218"/>
      <c r="S329" s="1218"/>
      <c r="T329" s="1218"/>
      <c r="U329" s="1218"/>
      <c r="V329" s="1218"/>
      <c r="W329" s="1218"/>
      <c r="X329" s="1218"/>
      <c r="Y329" s="1218"/>
      <c r="Z329" s="1218"/>
      <c r="AA329" s="1218"/>
      <c r="AB329" s="1218"/>
    </row>
    <row r="330" spans="2:28" ht="15.75" hidden="1" customHeight="1">
      <c r="B330" s="1368"/>
      <c r="C330" s="1368"/>
      <c r="D330" s="1368"/>
      <c r="E330" s="1368"/>
      <c r="F330" s="1368"/>
      <c r="G330" s="1368"/>
      <c r="H330" s="1368"/>
      <c r="I330" s="1368"/>
      <c r="J330" s="1368"/>
      <c r="K330" s="1368"/>
      <c r="L330" s="1368"/>
      <c r="M330" s="1218"/>
      <c r="N330" s="1218"/>
      <c r="O330" s="1218"/>
      <c r="P330" s="1218"/>
      <c r="Q330" s="1218"/>
      <c r="R330" s="1218"/>
      <c r="S330" s="1218"/>
      <c r="T330" s="1218"/>
      <c r="U330" s="1218"/>
      <c r="V330" s="1218"/>
      <c r="W330" s="1218"/>
      <c r="X330" s="1218"/>
      <c r="Y330" s="1218"/>
      <c r="Z330" s="1218"/>
      <c r="AA330" s="1218"/>
      <c r="AB330" s="1218"/>
    </row>
    <row r="331" spans="2:28" ht="15.75" hidden="1" customHeight="1">
      <c r="B331" s="1368"/>
      <c r="C331" s="1368"/>
      <c r="D331" s="1368"/>
      <c r="E331" s="1368"/>
      <c r="F331" s="1368"/>
      <c r="G331" s="1368"/>
      <c r="H331" s="1368"/>
      <c r="I331" s="1368"/>
      <c r="J331" s="1368"/>
      <c r="K331" s="1368"/>
      <c r="L331" s="1368"/>
      <c r="M331" s="1218"/>
      <c r="N331" s="1218"/>
      <c r="O331" s="1218"/>
      <c r="P331" s="1218"/>
      <c r="Q331" s="1218"/>
      <c r="R331" s="1218"/>
      <c r="S331" s="1218"/>
      <c r="T331" s="1218"/>
      <c r="U331" s="1218"/>
      <c r="V331" s="1218"/>
      <c r="W331" s="1218"/>
      <c r="X331" s="1218"/>
      <c r="Y331" s="1218"/>
      <c r="Z331" s="1218"/>
      <c r="AA331" s="1218"/>
      <c r="AB331" s="1218"/>
    </row>
    <row r="332" spans="2:28" ht="15.75" hidden="1" customHeight="1">
      <c r="B332" s="1368"/>
      <c r="C332" s="1368"/>
      <c r="D332" s="1368"/>
      <c r="E332" s="1368"/>
      <c r="F332" s="1368"/>
      <c r="G332" s="1368"/>
      <c r="H332" s="1368"/>
      <c r="I332" s="1368"/>
      <c r="J332" s="1368"/>
      <c r="K332" s="1368"/>
      <c r="L332" s="1368"/>
      <c r="M332" s="1218"/>
      <c r="N332" s="1218"/>
      <c r="O332" s="1218"/>
      <c r="P332" s="1218"/>
      <c r="Q332" s="1218"/>
      <c r="R332" s="1218"/>
      <c r="S332" s="1218"/>
      <c r="T332" s="1218"/>
      <c r="U332" s="1218"/>
      <c r="V332" s="1218"/>
      <c r="W332" s="1218"/>
      <c r="X332" s="1218"/>
      <c r="Y332" s="1218"/>
      <c r="Z332" s="1218"/>
      <c r="AA332" s="1218"/>
      <c r="AB332" s="1218"/>
    </row>
    <row r="333" spans="2:28" ht="15.75" hidden="1" customHeight="1">
      <c r="B333" s="1368"/>
      <c r="C333" s="1368"/>
      <c r="D333" s="1368"/>
      <c r="E333" s="1368"/>
      <c r="F333" s="1368"/>
      <c r="G333" s="1368"/>
      <c r="H333" s="1368"/>
      <c r="I333" s="1368"/>
      <c r="J333" s="1368"/>
      <c r="K333" s="1368"/>
      <c r="L333" s="1368"/>
      <c r="M333" s="1218"/>
      <c r="N333" s="1218"/>
      <c r="O333" s="1218"/>
      <c r="P333" s="1218"/>
      <c r="Q333" s="1218"/>
      <c r="R333" s="1218"/>
      <c r="S333" s="1218"/>
      <c r="T333" s="1218"/>
      <c r="U333" s="1218"/>
      <c r="V333" s="1218"/>
      <c r="W333" s="1218"/>
      <c r="X333" s="1218"/>
      <c r="Y333" s="1218"/>
      <c r="Z333" s="1218"/>
      <c r="AA333" s="1218"/>
      <c r="AB333" s="1218"/>
    </row>
    <row r="334" spans="2:28" ht="15.75" hidden="1" customHeight="1">
      <c r="B334" s="1368"/>
      <c r="C334" s="1368"/>
      <c r="D334" s="1368"/>
      <c r="E334" s="1368"/>
      <c r="F334" s="1368"/>
      <c r="G334" s="1368"/>
      <c r="H334" s="1368"/>
      <c r="I334" s="1368"/>
      <c r="J334" s="1368"/>
      <c r="K334" s="1368"/>
      <c r="L334" s="1368"/>
      <c r="M334" s="1218"/>
      <c r="N334" s="1218"/>
      <c r="O334" s="1218"/>
      <c r="P334" s="1218"/>
      <c r="Q334" s="1218"/>
      <c r="R334" s="1218"/>
      <c r="S334" s="1218"/>
      <c r="T334" s="1218"/>
      <c r="U334" s="1218"/>
      <c r="V334" s="1218"/>
      <c r="W334" s="1218"/>
      <c r="X334" s="1218"/>
      <c r="Y334" s="1218"/>
      <c r="Z334" s="1218"/>
      <c r="AA334" s="1218"/>
      <c r="AB334" s="1218"/>
    </row>
    <row r="335" spans="2:28" ht="15.75" hidden="1" customHeight="1">
      <c r="B335" s="1368"/>
      <c r="C335" s="1368"/>
      <c r="D335" s="1368"/>
      <c r="E335" s="1368"/>
      <c r="F335" s="1368"/>
      <c r="G335" s="1368"/>
      <c r="H335" s="1368"/>
      <c r="I335" s="1368"/>
      <c r="J335" s="1368"/>
      <c r="K335" s="1368"/>
      <c r="L335" s="1368"/>
      <c r="M335" s="1218"/>
      <c r="N335" s="1218"/>
      <c r="O335" s="1218"/>
      <c r="P335" s="1218"/>
      <c r="Q335" s="1218"/>
      <c r="R335" s="1218"/>
      <c r="S335" s="1218"/>
      <c r="T335" s="1218"/>
      <c r="U335" s="1218"/>
      <c r="V335" s="1218"/>
      <c r="W335" s="1218"/>
      <c r="X335" s="1218"/>
      <c r="Y335" s="1218"/>
      <c r="Z335" s="1218"/>
      <c r="AA335" s="1218"/>
      <c r="AB335" s="1218"/>
    </row>
    <row r="336" spans="2:28" ht="15.75" hidden="1" customHeight="1">
      <c r="B336" s="1368"/>
      <c r="C336" s="1368"/>
      <c r="D336" s="1368"/>
      <c r="E336" s="1368"/>
      <c r="F336" s="1368"/>
      <c r="G336" s="1368"/>
      <c r="H336" s="1368"/>
      <c r="I336" s="1368"/>
      <c r="J336" s="1368"/>
      <c r="K336" s="1368"/>
      <c r="L336" s="1368"/>
      <c r="M336" s="1218"/>
      <c r="N336" s="1218"/>
      <c r="O336" s="1218"/>
      <c r="P336" s="1218"/>
      <c r="Q336" s="1218"/>
      <c r="R336" s="1218"/>
      <c r="S336" s="1218"/>
      <c r="T336" s="1218"/>
      <c r="U336" s="1218"/>
      <c r="V336" s="1218"/>
      <c r="W336" s="1218"/>
      <c r="X336" s="1218"/>
      <c r="Y336" s="1218"/>
      <c r="Z336" s="1218"/>
      <c r="AA336" s="1218"/>
      <c r="AB336" s="1218"/>
    </row>
    <row r="337" spans="2:28" ht="15.75" hidden="1" customHeight="1">
      <c r="B337" s="1368"/>
      <c r="C337" s="1368"/>
      <c r="D337" s="1368"/>
      <c r="E337" s="1368"/>
      <c r="F337" s="1368"/>
      <c r="G337" s="1368"/>
      <c r="H337" s="1368"/>
      <c r="I337" s="1368"/>
      <c r="J337" s="1368"/>
      <c r="K337" s="1368"/>
      <c r="L337" s="1368"/>
      <c r="M337" s="1218"/>
      <c r="N337" s="1218"/>
      <c r="O337" s="1218"/>
      <c r="P337" s="1218"/>
      <c r="Q337" s="1218"/>
      <c r="R337" s="1218"/>
      <c r="S337" s="1218"/>
      <c r="T337" s="1218"/>
      <c r="U337" s="1218"/>
      <c r="V337" s="1218"/>
      <c r="W337" s="1218"/>
      <c r="X337" s="1218"/>
      <c r="Y337" s="1218"/>
      <c r="Z337" s="1218"/>
      <c r="AA337" s="1218"/>
      <c r="AB337" s="1218"/>
    </row>
    <row r="338" spans="2:28" ht="15.75" hidden="1" customHeight="1">
      <c r="B338" s="1368"/>
      <c r="C338" s="1368"/>
      <c r="D338" s="1368"/>
      <c r="E338" s="1368"/>
      <c r="F338" s="1368"/>
      <c r="G338" s="1368"/>
      <c r="H338" s="1368"/>
      <c r="I338" s="1368"/>
      <c r="J338" s="1368"/>
      <c r="K338" s="1368"/>
      <c r="L338" s="1368"/>
      <c r="M338" s="1218"/>
      <c r="N338" s="1218"/>
      <c r="O338" s="1218"/>
      <c r="P338" s="1218"/>
      <c r="Q338" s="1218"/>
      <c r="R338" s="1218"/>
      <c r="S338" s="1218"/>
      <c r="T338" s="1218"/>
      <c r="U338" s="1218"/>
      <c r="V338" s="1218"/>
      <c r="W338" s="1218"/>
      <c r="X338" s="1218"/>
      <c r="Y338" s="1218"/>
      <c r="Z338" s="1218"/>
      <c r="AA338" s="1218"/>
      <c r="AB338" s="1218"/>
    </row>
    <row r="339" spans="2:28" ht="15.75" hidden="1" customHeight="1">
      <c r="B339" s="1368"/>
      <c r="C339" s="1368"/>
      <c r="D339" s="1368"/>
      <c r="E339" s="1368"/>
      <c r="F339" s="1368"/>
      <c r="G339" s="1368"/>
      <c r="H339" s="1368"/>
      <c r="I339" s="1368"/>
      <c r="J339" s="1368"/>
      <c r="K339" s="1368"/>
      <c r="L339" s="1368"/>
      <c r="M339" s="1218"/>
      <c r="N339" s="1218"/>
      <c r="O339" s="1218"/>
      <c r="P339" s="1218"/>
      <c r="Q339" s="1218"/>
      <c r="R339" s="1218"/>
      <c r="S339" s="1218"/>
      <c r="T339" s="1218"/>
      <c r="U339" s="1218"/>
      <c r="V339" s="1218"/>
      <c r="W339" s="1218"/>
      <c r="X339" s="1218"/>
      <c r="Y339" s="1218"/>
      <c r="Z339" s="1218"/>
      <c r="AA339" s="1218"/>
      <c r="AB339" s="1218"/>
    </row>
    <row r="340" spans="2:28" ht="15.75" hidden="1" customHeight="1">
      <c r="B340" s="1368"/>
      <c r="C340" s="1368"/>
      <c r="D340" s="1368"/>
      <c r="E340" s="1368"/>
      <c r="F340" s="1368"/>
      <c r="G340" s="1368"/>
      <c r="H340" s="1368"/>
      <c r="I340" s="1368"/>
      <c r="J340" s="1368"/>
      <c r="K340" s="1368"/>
      <c r="L340" s="1368"/>
      <c r="M340" s="1218"/>
      <c r="N340" s="1218"/>
      <c r="O340" s="1218"/>
      <c r="P340" s="1218"/>
      <c r="Q340" s="1218"/>
      <c r="R340" s="1218"/>
      <c r="S340" s="1218"/>
      <c r="T340" s="1218"/>
      <c r="U340" s="1218"/>
      <c r="V340" s="1218"/>
      <c r="W340" s="1218"/>
      <c r="X340" s="1218"/>
      <c r="Y340" s="1218"/>
      <c r="Z340" s="1218"/>
      <c r="AA340" s="1218"/>
      <c r="AB340" s="1218"/>
    </row>
    <row r="341" spans="2:28" ht="15.75" hidden="1" customHeight="1">
      <c r="B341" s="1368"/>
      <c r="C341" s="1368"/>
      <c r="D341" s="1368"/>
      <c r="E341" s="1368"/>
      <c r="F341" s="1368"/>
      <c r="G341" s="1368"/>
      <c r="H341" s="1368"/>
      <c r="I341" s="1368"/>
      <c r="J341" s="1368"/>
      <c r="K341" s="1368"/>
      <c r="L341" s="1368"/>
      <c r="M341" s="1218"/>
      <c r="N341" s="1218"/>
      <c r="O341" s="1218"/>
      <c r="P341" s="1218"/>
      <c r="Q341" s="1218"/>
      <c r="R341" s="1218"/>
      <c r="S341" s="1218"/>
      <c r="T341" s="1218"/>
      <c r="U341" s="1218"/>
      <c r="V341" s="1218"/>
      <c r="W341" s="1218"/>
      <c r="X341" s="1218"/>
      <c r="Y341" s="1218"/>
      <c r="Z341" s="1218"/>
      <c r="AA341" s="1218"/>
      <c r="AB341" s="1218"/>
    </row>
    <row r="342" spans="2:28" ht="15.75" hidden="1" customHeight="1">
      <c r="B342" s="1368"/>
      <c r="C342" s="1368"/>
      <c r="D342" s="1368"/>
      <c r="E342" s="1368"/>
      <c r="F342" s="1368"/>
      <c r="G342" s="1368"/>
      <c r="H342" s="1368"/>
      <c r="I342" s="1368"/>
      <c r="J342" s="1368"/>
      <c r="K342" s="1368"/>
      <c r="L342" s="1368"/>
      <c r="M342" s="1218"/>
      <c r="N342" s="1218"/>
      <c r="O342" s="1218"/>
      <c r="P342" s="1218"/>
      <c r="Q342" s="1218"/>
      <c r="R342" s="1218"/>
      <c r="S342" s="1218"/>
      <c r="T342" s="1218"/>
      <c r="U342" s="1218"/>
      <c r="V342" s="1218"/>
      <c r="W342" s="1218"/>
      <c r="X342" s="1218"/>
      <c r="Y342" s="1218"/>
      <c r="Z342" s="1218"/>
      <c r="AA342" s="1218"/>
      <c r="AB342" s="1218"/>
    </row>
    <row r="343" spans="2:28" ht="15.75" hidden="1" customHeight="1">
      <c r="B343" s="1368"/>
      <c r="C343" s="1368"/>
      <c r="D343" s="1368"/>
      <c r="E343" s="1368"/>
      <c r="F343" s="1368"/>
      <c r="G343" s="1368"/>
      <c r="H343" s="1368"/>
      <c r="I343" s="1368"/>
      <c r="J343" s="1368"/>
      <c r="K343" s="1368"/>
      <c r="L343" s="1368"/>
      <c r="M343" s="1218"/>
      <c r="N343" s="1218"/>
      <c r="O343" s="1218"/>
      <c r="P343" s="1218"/>
      <c r="Q343" s="1218"/>
      <c r="R343" s="1218"/>
      <c r="S343" s="1218"/>
      <c r="T343" s="1218"/>
      <c r="U343" s="1218"/>
      <c r="V343" s="1218"/>
      <c r="W343" s="1218"/>
      <c r="X343" s="1218"/>
      <c r="Y343" s="1218"/>
      <c r="Z343" s="1218"/>
      <c r="AA343" s="1218"/>
      <c r="AB343" s="1218"/>
    </row>
    <row r="344" spans="2:28" ht="15.75" hidden="1" customHeight="1">
      <c r="B344" s="1368"/>
      <c r="C344" s="1368"/>
      <c r="D344" s="1368"/>
      <c r="E344" s="1368"/>
      <c r="F344" s="1368"/>
      <c r="G344" s="1368"/>
      <c r="H344" s="1368"/>
      <c r="I344" s="1368"/>
      <c r="J344" s="1368"/>
      <c r="K344" s="1368"/>
      <c r="L344" s="1368"/>
      <c r="M344" s="1218"/>
      <c r="N344" s="1218"/>
      <c r="O344" s="1218"/>
      <c r="P344" s="1218"/>
      <c r="Q344" s="1218"/>
      <c r="R344" s="1218"/>
      <c r="S344" s="1218"/>
      <c r="T344" s="1218"/>
      <c r="U344" s="1218"/>
      <c r="V344" s="1218"/>
      <c r="W344" s="1218"/>
      <c r="X344" s="1218"/>
      <c r="Y344" s="1218"/>
      <c r="Z344" s="1218"/>
      <c r="AA344" s="1218"/>
      <c r="AB344" s="1218"/>
    </row>
    <row r="345" spans="2:28" ht="15.75" hidden="1" customHeight="1">
      <c r="B345" s="1368"/>
      <c r="C345" s="1368"/>
      <c r="D345" s="1368"/>
      <c r="E345" s="1368"/>
      <c r="F345" s="1368"/>
      <c r="G345" s="1368"/>
      <c r="H345" s="1368"/>
      <c r="I345" s="1368"/>
      <c r="J345" s="1368"/>
      <c r="K345" s="1368"/>
      <c r="L345" s="1368"/>
      <c r="M345" s="1218"/>
      <c r="N345" s="1218"/>
      <c r="O345" s="1218"/>
      <c r="P345" s="1218"/>
      <c r="Q345" s="1218"/>
      <c r="R345" s="1218"/>
      <c r="S345" s="1218"/>
      <c r="T345" s="1218"/>
      <c r="U345" s="1218"/>
      <c r="V345" s="1218"/>
      <c r="W345" s="1218"/>
      <c r="X345" s="1218"/>
      <c r="Y345" s="1218"/>
      <c r="Z345" s="1218"/>
      <c r="AA345" s="1218"/>
      <c r="AB345" s="1218"/>
    </row>
    <row r="346" spans="2:28" ht="15.75" hidden="1" customHeight="1">
      <c r="B346" s="1368"/>
      <c r="C346" s="1368"/>
      <c r="D346" s="1368"/>
      <c r="E346" s="1368"/>
      <c r="F346" s="1368"/>
      <c r="G346" s="1368"/>
      <c r="H346" s="1368"/>
      <c r="I346" s="1368"/>
      <c r="J346" s="1368"/>
      <c r="K346" s="1368"/>
      <c r="L346" s="1368"/>
      <c r="M346" s="1218"/>
      <c r="N346" s="1218"/>
      <c r="O346" s="1218"/>
      <c r="P346" s="1218"/>
      <c r="Q346" s="1218"/>
      <c r="R346" s="1218"/>
      <c r="S346" s="1218"/>
      <c r="T346" s="1218"/>
      <c r="U346" s="1218"/>
      <c r="V346" s="1218"/>
      <c r="W346" s="1218"/>
      <c r="X346" s="1218"/>
      <c r="Y346" s="1218"/>
      <c r="Z346" s="1218"/>
      <c r="AA346" s="1218"/>
      <c r="AB346" s="1218"/>
    </row>
    <row r="347" spans="2:28" ht="15.75" hidden="1" customHeight="1">
      <c r="B347" s="1368"/>
      <c r="C347" s="1368"/>
      <c r="D347" s="1368"/>
      <c r="E347" s="1368"/>
      <c r="F347" s="1368"/>
      <c r="G347" s="1368"/>
      <c r="H347" s="1368"/>
      <c r="I347" s="1368"/>
      <c r="J347" s="1368"/>
      <c r="K347" s="1368"/>
      <c r="L347" s="1368"/>
      <c r="M347" s="1218"/>
      <c r="N347" s="1218"/>
      <c r="O347" s="1218"/>
      <c r="P347" s="1218"/>
      <c r="Q347" s="1218"/>
      <c r="R347" s="1218"/>
      <c r="S347" s="1218"/>
      <c r="T347" s="1218"/>
      <c r="U347" s="1218"/>
      <c r="V347" s="1218"/>
      <c r="W347" s="1218"/>
      <c r="X347" s="1218"/>
      <c r="Y347" s="1218"/>
      <c r="Z347" s="1218"/>
      <c r="AA347" s="1218"/>
      <c r="AB347" s="1218"/>
    </row>
    <row r="348" spans="2:28" ht="15.75" hidden="1" customHeight="1">
      <c r="B348" s="1368"/>
      <c r="C348" s="1368"/>
      <c r="D348" s="1368"/>
      <c r="E348" s="1368"/>
      <c r="F348" s="1368"/>
      <c r="G348" s="1368"/>
      <c r="H348" s="1368"/>
      <c r="I348" s="1368"/>
      <c r="J348" s="1368"/>
      <c r="K348" s="1368"/>
      <c r="L348" s="1368"/>
      <c r="M348" s="1218"/>
      <c r="N348" s="1218"/>
      <c r="O348" s="1218"/>
      <c r="P348" s="1218"/>
      <c r="Q348" s="1218"/>
      <c r="R348" s="1218"/>
      <c r="S348" s="1218"/>
      <c r="T348" s="1218"/>
      <c r="U348" s="1218"/>
      <c r="V348" s="1218"/>
      <c r="W348" s="1218"/>
      <c r="X348" s="1218"/>
      <c r="Y348" s="1218"/>
      <c r="Z348" s="1218"/>
      <c r="AA348" s="1218"/>
      <c r="AB348" s="1218"/>
    </row>
    <row r="349" spans="2:28" ht="15.75" hidden="1" customHeight="1">
      <c r="B349" s="1368"/>
      <c r="C349" s="1368"/>
      <c r="D349" s="1368"/>
      <c r="E349" s="1368"/>
      <c r="F349" s="1368"/>
      <c r="G349" s="1368"/>
      <c r="H349" s="1368"/>
      <c r="I349" s="1368"/>
      <c r="J349" s="1368"/>
      <c r="K349" s="1368"/>
      <c r="L349" s="1368"/>
      <c r="M349" s="1218"/>
      <c r="N349" s="1218"/>
      <c r="O349" s="1218"/>
      <c r="P349" s="1218"/>
      <c r="Q349" s="1218"/>
      <c r="R349" s="1218"/>
      <c r="S349" s="1218"/>
      <c r="T349" s="1218"/>
      <c r="U349" s="1218"/>
      <c r="V349" s="1218"/>
      <c r="W349" s="1218"/>
      <c r="X349" s="1218"/>
      <c r="Y349" s="1218"/>
      <c r="Z349" s="1218"/>
      <c r="AA349" s="1218"/>
      <c r="AB349" s="1218"/>
    </row>
    <row r="350" spans="2:28" ht="15.75" hidden="1" customHeight="1">
      <c r="B350" s="1368"/>
      <c r="C350" s="1368"/>
      <c r="D350" s="1368"/>
      <c r="E350" s="1368"/>
      <c r="F350" s="1368"/>
      <c r="G350" s="1368"/>
      <c r="H350" s="1368"/>
      <c r="I350" s="1368"/>
      <c r="J350" s="1368"/>
      <c r="K350" s="1368"/>
      <c r="L350" s="1368"/>
      <c r="M350" s="1218"/>
      <c r="N350" s="1218"/>
      <c r="O350" s="1218"/>
      <c r="P350" s="1218"/>
      <c r="Q350" s="1218"/>
      <c r="R350" s="1218"/>
      <c r="S350" s="1218"/>
      <c r="T350" s="1218"/>
      <c r="U350" s="1218"/>
      <c r="V350" s="1218"/>
      <c r="W350" s="1218"/>
      <c r="X350" s="1218"/>
      <c r="Y350" s="1218"/>
      <c r="Z350" s="1218"/>
      <c r="AA350" s="1218"/>
      <c r="AB350" s="1218"/>
    </row>
    <row r="351" spans="2:28" ht="15.75" hidden="1" customHeight="1">
      <c r="B351" s="1368"/>
      <c r="C351" s="1368"/>
      <c r="D351" s="1368"/>
      <c r="E351" s="1368"/>
      <c r="F351" s="1368"/>
      <c r="G351" s="1368"/>
      <c r="H351" s="1368"/>
      <c r="I351" s="1368"/>
      <c r="J351" s="1368"/>
      <c r="K351" s="1368"/>
      <c r="L351" s="1368"/>
      <c r="M351" s="1218"/>
      <c r="N351" s="1218"/>
      <c r="O351" s="1218"/>
      <c r="P351" s="1218"/>
      <c r="Q351" s="1218"/>
      <c r="R351" s="1218"/>
      <c r="S351" s="1218"/>
      <c r="T351" s="1218"/>
      <c r="U351" s="1218"/>
      <c r="V351" s="1218"/>
      <c r="W351" s="1218"/>
      <c r="X351" s="1218"/>
      <c r="Y351" s="1218"/>
      <c r="Z351" s="1218"/>
      <c r="AA351" s="1218"/>
      <c r="AB351" s="1218"/>
    </row>
    <row r="352" spans="2:28" ht="15.75" hidden="1" customHeight="1">
      <c r="B352" s="1368"/>
      <c r="C352" s="1368"/>
      <c r="D352" s="1368"/>
      <c r="E352" s="1368"/>
      <c r="F352" s="1368"/>
      <c r="G352" s="1368"/>
      <c r="H352" s="1368"/>
      <c r="I352" s="1368"/>
      <c r="J352" s="1368"/>
      <c r="K352" s="1368"/>
      <c r="L352" s="1368"/>
      <c r="M352" s="1218"/>
      <c r="N352" s="1218"/>
      <c r="O352" s="1218"/>
      <c r="P352" s="1218"/>
      <c r="Q352" s="1218"/>
      <c r="R352" s="1218"/>
      <c r="S352" s="1218"/>
      <c r="T352" s="1218"/>
      <c r="U352" s="1218"/>
      <c r="V352" s="1218"/>
      <c r="W352" s="1218"/>
      <c r="X352" s="1218"/>
      <c r="Y352" s="1218"/>
      <c r="Z352" s="1218"/>
      <c r="AA352" s="1218"/>
      <c r="AB352" s="1218"/>
    </row>
    <row r="353" spans="2:28" ht="15.75" hidden="1" customHeight="1">
      <c r="B353" s="1368"/>
      <c r="C353" s="1368"/>
      <c r="D353" s="1368"/>
      <c r="E353" s="1368"/>
      <c r="F353" s="1368"/>
      <c r="G353" s="1368"/>
      <c r="H353" s="1368"/>
      <c r="I353" s="1368"/>
      <c r="J353" s="1368"/>
      <c r="K353" s="1368"/>
      <c r="L353" s="1368"/>
      <c r="M353" s="1218"/>
      <c r="N353" s="1218"/>
      <c r="O353" s="1218"/>
      <c r="P353" s="1218"/>
      <c r="Q353" s="1218"/>
      <c r="R353" s="1218"/>
      <c r="S353" s="1218"/>
      <c r="T353" s="1218"/>
      <c r="U353" s="1218"/>
      <c r="V353" s="1218"/>
      <c r="W353" s="1218"/>
      <c r="X353" s="1218"/>
      <c r="Y353" s="1218"/>
      <c r="Z353" s="1218"/>
      <c r="AA353" s="1218"/>
      <c r="AB353" s="1218"/>
    </row>
    <row r="354" spans="2:28" ht="15.75" hidden="1" customHeight="1">
      <c r="B354" s="1368"/>
      <c r="C354" s="1368"/>
      <c r="D354" s="1368"/>
      <c r="E354" s="1368"/>
      <c r="F354" s="1368"/>
      <c r="G354" s="1368"/>
      <c r="H354" s="1368"/>
      <c r="I354" s="1368"/>
      <c r="J354" s="1368"/>
      <c r="K354" s="1368"/>
      <c r="L354" s="1368"/>
      <c r="M354" s="1218"/>
      <c r="N354" s="1218"/>
      <c r="O354" s="1218"/>
      <c r="P354" s="1218"/>
      <c r="Q354" s="1218"/>
      <c r="R354" s="1218"/>
      <c r="S354" s="1218"/>
      <c r="T354" s="1218"/>
      <c r="U354" s="1218"/>
      <c r="V354" s="1218"/>
      <c r="W354" s="1218"/>
      <c r="X354" s="1218"/>
      <c r="Y354" s="1218"/>
      <c r="Z354" s="1218"/>
      <c r="AA354" s="1218"/>
      <c r="AB354" s="1218"/>
    </row>
    <row r="355" spans="2:28" ht="15.75" hidden="1" customHeight="1">
      <c r="B355" s="1368"/>
      <c r="C355" s="1368"/>
      <c r="D355" s="1368"/>
      <c r="E355" s="1368"/>
      <c r="F355" s="1368"/>
      <c r="G355" s="1368"/>
      <c r="H355" s="1368"/>
      <c r="I355" s="1368"/>
      <c r="J355" s="1368"/>
      <c r="K355" s="1368"/>
      <c r="L355" s="1368"/>
      <c r="M355" s="1218"/>
      <c r="N355" s="1218"/>
      <c r="O355" s="1218"/>
      <c r="P355" s="1218"/>
      <c r="Q355" s="1218"/>
      <c r="R355" s="1218"/>
      <c r="S355" s="1218"/>
      <c r="T355" s="1218"/>
      <c r="U355" s="1218"/>
      <c r="V355" s="1218"/>
      <c r="W355" s="1218"/>
      <c r="X355" s="1218"/>
      <c r="Y355" s="1218"/>
      <c r="Z355" s="1218"/>
      <c r="AA355" s="1218"/>
      <c r="AB355" s="1218"/>
    </row>
    <row r="356" spans="2:28" ht="15.75" hidden="1" customHeight="1">
      <c r="B356" s="1368"/>
      <c r="C356" s="1368"/>
      <c r="D356" s="1368"/>
      <c r="E356" s="1368"/>
      <c r="F356" s="1368"/>
      <c r="G356" s="1368"/>
      <c r="H356" s="1368"/>
      <c r="I356" s="1368"/>
      <c r="J356" s="1368"/>
      <c r="K356" s="1368"/>
      <c r="L356" s="1368"/>
      <c r="M356" s="1218"/>
      <c r="N356" s="1218"/>
      <c r="O356" s="1218"/>
      <c r="P356" s="1218"/>
      <c r="Q356" s="1218"/>
      <c r="R356" s="1218"/>
      <c r="S356" s="1218"/>
      <c r="T356" s="1218"/>
      <c r="U356" s="1218"/>
      <c r="V356" s="1218"/>
      <c r="W356" s="1218"/>
      <c r="X356" s="1218"/>
      <c r="Y356" s="1218"/>
      <c r="Z356" s="1218"/>
      <c r="AA356" s="1218"/>
      <c r="AB356" s="1218"/>
    </row>
    <row r="357" spans="2:28" ht="15.75" hidden="1" customHeight="1">
      <c r="B357" s="1368"/>
      <c r="C357" s="1368"/>
      <c r="D357" s="1368"/>
      <c r="E357" s="1368"/>
      <c r="F357" s="1368"/>
      <c r="G357" s="1368"/>
      <c r="H357" s="1368"/>
      <c r="I357" s="1368"/>
      <c r="J357" s="1368"/>
      <c r="K357" s="1368"/>
      <c r="L357" s="1368"/>
      <c r="M357" s="1218"/>
      <c r="N357" s="1218"/>
      <c r="O357" s="1218"/>
      <c r="P357" s="1218"/>
      <c r="Q357" s="1218"/>
      <c r="R357" s="1218"/>
      <c r="S357" s="1218"/>
      <c r="T357" s="1218"/>
      <c r="U357" s="1218"/>
      <c r="V357" s="1218"/>
      <c r="W357" s="1218"/>
      <c r="X357" s="1218"/>
      <c r="Y357" s="1218"/>
      <c r="Z357" s="1218"/>
      <c r="AA357" s="1218"/>
      <c r="AB357" s="1218"/>
    </row>
    <row r="358" spans="2:28" ht="15.75" hidden="1" customHeight="1">
      <c r="B358" s="1368"/>
      <c r="C358" s="1368"/>
      <c r="D358" s="1368"/>
      <c r="E358" s="1368"/>
      <c r="F358" s="1368"/>
      <c r="G358" s="1368"/>
      <c r="H358" s="1368"/>
      <c r="I358" s="1368"/>
      <c r="J358" s="1368"/>
      <c r="K358" s="1368"/>
      <c r="L358" s="1368"/>
      <c r="M358" s="1218"/>
      <c r="N358" s="1218"/>
      <c r="O358" s="1218"/>
      <c r="P358" s="1218"/>
      <c r="Q358" s="1218"/>
      <c r="R358" s="1218"/>
      <c r="S358" s="1218"/>
      <c r="T358" s="1218"/>
      <c r="U358" s="1218"/>
      <c r="V358" s="1218"/>
      <c r="W358" s="1218"/>
      <c r="X358" s="1218"/>
      <c r="Y358" s="1218"/>
      <c r="Z358" s="1218"/>
      <c r="AA358" s="1218"/>
      <c r="AB358" s="1218"/>
    </row>
    <row r="359" spans="2:28" ht="15.75" hidden="1" customHeight="1">
      <c r="B359" s="1368"/>
      <c r="C359" s="1368"/>
      <c r="D359" s="1368"/>
      <c r="E359" s="1368"/>
      <c r="F359" s="1368"/>
      <c r="G359" s="1368"/>
      <c r="H359" s="1368"/>
      <c r="I359" s="1368"/>
      <c r="J359" s="1368"/>
      <c r="K359" s="1368"/>
      <c r="L359" s="1368"/>
      <c r="M359" s="1218"/>
      <c r="N359" s="1218"/>
      <c r="O359" s="1218"/>
      <c r="P359" s="1218"/>
      <c r="Q359" s="1218"/>
      <c r="R359" s="1218"/>
      <c r="S359" s="1218"/>
      <c r="T359" s="1218"/>
      <c r="U359" s="1218"/>
      <c r="V359" s="1218"/>
      <c r="W359" s="1218"/>
      <c r="X359" s="1218"/>
      <c r="Y359" s="1218"/>
      <c r="Z359" s="1218"/>
      <c r="AA359" s="1218"/>
      <c r="AB359" s="1218"/>
    </row>
    <row r="360" spans="2:28" ht="15.75" hidden="1" customHeight="1">
      <c r="B360" s="1368"/>
      <c r="C360" s="1368"/>
      <c r="D360" s="1368"/>
      <c r="E360" s="1368"/>
      <c r="F360" s="1368"/>
      <c r="G360" s="1368"/>
      <c r="H360" s="1368"/>
      <c r="I360" s="1368"/>
      <c r="J360" s="1368"/>
      <c r="K360" s="1368"/>
      <c r="L360" s="1368"/>
      <c r="M360" s="1218"/>
      <c r="N360" s="1218"/>
      <c r="O360" s="1218"/>
      <c r="P360" s="1218"/>
      <c r="Q360" s="1218"/>
      <c r="R360" s="1218"/>
      <c r="S360" s="1218"/>
      <c r="T360" s="1218"/>
      <c r="U360" s="1218"/>
      <c r="V360" s="1218"/>
      <c r="W360" s="1218"/>
      <c r="X360" s="1218"/>
      <c r="Y360" s="1218"/>
      <c r="Z360" s="1218"/>
      <c r="AA360" s="1218"/>
      <c r="AB360" s="1218"/>
    </row>
    <row r="361" spans="2:28" ht="15.75" hidden="1" customHeight="1">
      <c r="B361" s="1368"/>
      <c r="C361" s="1368"/>
      <c r="D361" s="1368"/>
      <c r="E361" s="1368"/>
      <c r="F361" s="1368"/>
      <c r="G361" s="1368"/>
      <c r="H361" s="1368"/>
      <c r="I361" s="1368"/>
      <c r="J361" s="1368"/>
      <c r="K361" s="1368"/>
      <c r="L361" s="1368"/>
      <c r="M361" s="1218"/>
      <c r="N361" s="1218"/>
      <c r="O361" s="1218"/>
      <c r="P361" s="1218"/>
      <c r="Q361" s="1218"/>
      <c r="R361" s="1218"/>
      <c r="S361" s="1218"/>
      <c r="T361" s="1218"/>
      <c r="U361" s="1218"/>
      <c r="V361" s="1218"/>
      <c r="W361" s="1218"/>
      <c r="X361" s="1218"/>
      <c r="Y361" s="1218"/>
      <c r="Z361" s="1218"/>
      <c r="AA361" s="1218"/>
      <c r="AB361" s="1218"/>
    </row>
    <row r="362" spans="2:28" ht="15.75" hidden="1" customHeight="1">
      <c r="B362" s="1368"/>
      <c r="C362" s="1368"/>
      <c r="D362" s="1368"/>
      <c r="E362" s="1368"/>
      <c r="F362" s="1368"/>
      <c r="G362" s="1368"/>
      <c r="H362" s="1368"/>
      <c r="I362" s="1368"/>
      <c r="J362" s="1368"/>
      <c r="K362" s="1368"/>
      <c r="L362" s="1368"/>
      <c r="M362" s="1218"/>
      <c r="N362" s="1218"/>
      <c r="O362" s="1218"/>
      <c r="P362" s="1218"/>
      <c r="Q362" s="1218"/>
      <c r="R362" s="1218"/>
      <c r="S362" s="1218"/>
      <c r="T362" s="1218"/>
      <c r="U362" s="1218"/>
      <c r="V362" s="1218"/>
      <c r="W362" s="1218"/>
      <c r="X362" s="1218"/>
      <c r="Y362" s="1218"/>
      <c r="Z362" s="1218"/>
      <c r="AA362" s="1218"/>
      <c r="AB362" s="1218"/>
    </row>
    <row r="363" spans="2:28" ht="15.75" hidden="1" customHeight="1">
      <c r="B363" s="1368"/>
      <c r="C363" s="1368"/>
      <c r="D363" s="1368"/>
      <c r="E363" s="1368"/>
      <c r="F363" s="1368"/>
      <c r="G363" s="1368"/>
      <c r="H363" s="1368"/>
      <c r="I363" s="1368"/>
      <c r="J363" s="1368"/>
      <c r="K363" s="1368"/>
      <c r="L363" s="1368"/>
      <c r="M363" s="1218"/>
      <c r="N363" s="1218"/>
      <c r="O363" s="1218"/>
      <c r="P363" s="1218"/>
      <c r="Q363" s="1218"/>
      <c r="R363" s="1218"/>
      <c r="S363" s="1218"/>
      <c r="T363" s="1218"/>
      <c r="U363" s="1218"/>
      <c r="V363" s="1218"/>
      <c r="W363" s="1218"/>
      <c r="X363" s="1218"/>
      <c r="Y363" s="1218"/>
      <c r="Z363" s="1218"/>
      <c r="AA363" s="1218"/>
      <c r="AB363" s="1218"/>
    </row>
    <row r="364" spans="2:28" ht="15.75" hidden="1" customHeight="1">
      <c r="B364" s="1368"/>
      <c r="C364" s="1368"/>
      <c r="D364" s="1368"/>
      <c r="E364" s="1368"/>
      <c r="F364" s="1368"/>
      <c r="G364" s="1368"/>
      <c r="H364" s="1368"/>
      <c r="I364" s="1368"/>
      <c r="J364" s="1368"/>
      <c r="K364" s="1368"/>
      <c r="L364" s="1368"/>
      <c r="M364" s="1218"/>
      <c r="N364" s="1218"/>
      <c r="O364" s="1218"/>
      <c r="P364" s="1218"/>
      <c r="Q364" s="1218"/>
      <c r="R364" s="1218"/>
      <c r="S364" s="1218"/>
      <c r="T364" s="1218"/>
      <c r="U364" s="1218"/>
      <c r="V364" s="1218"/>
      <c r="W364" s="1218"/>
      <c r="X364" s="1218"/>
      <c r="Y364" s="1218"/>
      <c r="Z364" s="1218"/>
      <c r="AA364" s="1218"/>
      <c r="AB364" s="1218"/>
    </row>
    <row r="365" spans="2:28" ht="15.75" hidden="1" customHeight="1">
      <c r="B365" s="1368"/>
      <c r="C365" s="1368"/>
      <c r="D365" s="1368"/>
      <c r="E365" s="1368"/>
      <c r="F365" s="1368"/>
      <c r="G365" s="1368"/>
      <c r="H365" s="1368"/>
      <c r="I365" s="1368"/>
      <c r="J365" s="1368"/>
      <c r="K365" s="1368"/>
      <c r="L365" s="1368"/>
      <c r="M365" s="1218"/>
      <c r="N365" s="1218"/>
      <c r="O365" s="1218"/>
      <c r="P365" s="1218"/>
      <c r="Q365" s="1218"/>
      <c r="R365" s="1218"/>
      <c r="S365" s="1218"/>
      <c r="T365" s="1218"/>
      <c r="U365" s="1218"/>
      <c r="V365" s="1218"/>
      <c r="W365" s="1218"/>
      <c r="X365" s="1218"/>
      <c r="Y365" s="1218"/>
      <c r="Z365" s="1218"/>
      <c r="AA365" s="1218"/>
      <c r="AB365" s="1218"/>
    </row>
    <row r="366" spans="2:28" ht="15.75" hidden="1" customHeight="1">
      <c r="B366" s="1368"/>
      <c r="C366" s="1368"/>
      <c r="D366" s="1368"/>
      <c r="E366" s="1368"/>
      <c r="F366" s="1368"/>
      <c r="G366" s="1368"/>
      <c r="H366" s="1368"/>
      <c r="I366" s="1368"/>
      <c r="J366" s="1368"/>
      <c r="K366" s="1368"/>
      <c r="L366" s="1368"/>
      <c r="M366" s="1218"/>
      <c r="N366" s="1218"/>
      <c r="O366" s="1218"/>
      <c r="P366" s="1218"/>
      <c r="Q366" s="1218"/>
      <c r="R366" s="1218"/>
      <c r="S366" s="1218"/>
      <c r="T366" s="1218"/>
      <c r="U366" s="1218"/>
      <c r="V366" s="1218"/>
      <c r="W366" s="1218"/>
      <c r="X366" s="1218"/>
      <c r="Y366" s="1218"/>
      <c r="Z366" s="1218"/>
      <c r="AA366" s="1218"/>
      <c r="AB366" s="1218"/>
    </row>
    <row r="367" spans="2:28" ht="15.75" hidden="1" customHeight="1">
      <c r="B367" s="1368"/>
      <c r="C367" s="1368"/>
      <c r="D367" s="1368"/>
      <c r="E367" s="1368"/>
      <c r="F367" s="1368"/>
      <c r="G367" s="1368"/>
      <c r="H367" s="1368"/>
      <c r="I367" s="1368"/>
      <c r="J367" s="1368"/>
      <c r="K367" s="1368"/>
      <c r="L367" s="1368"/>
      <c r="M367" s="1218"/>
      <c r="N367" s="1218"/>
      <c r="O367" s="1218"/>
      <c r="P367" s="1218"/>
      <c r="Q367" s="1218"/>
      <c r="R367" s="1218"/>
      <c r="S367" s="1218"/>
      <c r="T367" s="1218"/>
      <c r="U367" s="1218"/>
      <c r="V367" s="1218"/>
      <c r="W367" s="1218"/>
      <c r="X367" s="1218"/>
      <c r="Y367" s="1218"/>
      <c r="Z367" s="1218"/>
      <c r="AA367" s="1218"/>
      <c r="AB367" s="1218"/>
    </row>
    <row r="368" spans="2:28" ht="15.75" hidden="1" customHeight="1">
      <c r="B368" s="1368"/>
      <c r="C368" s="1368"/>
      <c r="D368" s="1368"/>
      <c r="E368" s="1368"/>
      <c r="F368" s="1368"/>
      <c r="G368" s="1368"/>
      <c r="H368" s="1368"/>
      <c r="I368" s="1368"/>
      <c r="J368" s="1368"/>
      <c r="K368" s="1368"/>
      <c r="L368" s="1368"/>
      <c r="M368" s="1218"/>
      <c r="N368" s="1218"/>
      <c r="O368" s="1218"/>
      <c r="P368" s="1218"/>
      <c r="Q368" s="1218"/>
      <c r="R368" s="1218"/>
      <c r="S368" s="1218"/>
      <c r="T368" s="1218"/>
      <c r="U368" s="1218"/>
      <c r="V368" s="1218"/>
      <c r="W368" s="1218"/>
      <c r="X368" s="1218"/>
      <c r="Y368" s="1218"/>
      <c r="Z368" s="1218"/>
      <c r="AA368" s="1218"/>
      <c r="AB368" s="1218"/>
    </row>
    <row r="369" spans="2:28" ht="15.75" hidden="1" customHeight="1">
      <c r="B369" s="1368"/>
      <c r="C369" s="1368"/>
      <c r="D369" s="1368"/>
      <c r="E369" s="1368"/>
      <c r="F369" s="1368"/>
      <c r="G369" s="1368"/>
      <c r="H369" s="1368"/>
      <c r="I369" s="1368"/>
      <c r="J369" s="1368"/>
      <c r="K369" s="1368"/>
      <c r="L369" s="1368"/>
      <c r="M369" s="1218"/>
      <c r="N369" s="1218"/>
      <c r="O369" s="1218"/>
      <c r="P369" s="1218"/>
      <c r="Q369" s="1218"/>
      <c r="R369" s="1218"/>
      <c r="S369" s="1218"/>
      <c r="T369" s="1218"/>
      <c r="U369" s="1218"/>
      <c r="V369" s="1218"/>
      <c r="W369" s="1218"/>
      <c r="X369" s="1218"/>
      <c r="Y369" s="1218"/>
      <c r="Z369" s="1218"/>
      <c r="AA369" s="1218"/>
      <c r="AB369" s="1218"/>
    </row>
    <row r="370" spans="2:28" ht="15.75" hidden="1" customHeight="1">
      <c r="B370" s="1368"/>
      <c r="C370" s="1368"/>
      <c r="D370" s="1368"/>
      <c r="E370" s="1368"/>
      <c r="F370" s="1368"/>
      <c r="G370" s="1368"/>
      <c r="H370" s="1368"/>
      <c r="I370" s="1368"/>
      <c r="J370" s="1368"/>
      <c r="K370" s="1368"/>
      <c r="L370" s="1368"/>
      <c r="M370" s="1218"/>
      <c r="N370" s="1218"/>
      <c r="O370" s="1218"/>
      <c r="P370" s="1218"/>
      <c r="Q370" s="1218"/>
      <c r="R370" s="1218"/>
      <c r="S370" s="1218"/>
      <c r="T370" s="1218"/>
      <c r="U370" s="1218"/>
      <c r="V370" s="1218"/>
      <c r="W370" s="1218"/>
      <c r="X370" s="1218"/>
      <c r="Y370" s="1218"/>
      <c r="Z370" s="1218"/>
      <c r="AA370" s="1218"/>
      <c r="AB370" s="1218"/>
    </row>
    <row r="371" spans="2:28" ht="15.75" hidden="1" customHeight="1">
      <c r="B371" s="1368"/>
      <c r="C371" s="1368"/>
      <c r="D371" s="1368"/>
      <c r="E371" s="1368"/>
      <c r="F371" s="1368"/>
      <c r="G371" s="1368"/>
      <c r="H371" s="1368"/>
      <c r="I371" s="1368"/>
      <c r="J371" s="1368"/>
      <c r="K371" s="1368"/>
      <c r="L371" s="1368"/>
      <c r="M371" s="1218"/>
      <c r="N371" s="1218"/>
      <c r="O371" s="1218"/>
      <c r="P371" s="1218"/>
      <c r="Q371" s="1218"/>
      <c r="R371" s="1218"/>
      <c r="S371" s="1218"/>
      <c r="T371" s="1218"/>
      <c r="U371" s="1218"/>
      <c r="V371" s="1218"/>
      <c r="W371" s="1218"/>
      <c r="X371" s="1218"/>
      <c r="Y371" s="1218"/>
      <c r="Z371" s="1218"/>
      <c r="AA371" s="1218"/>
      <c r="AB371" s="1218"/>
    </row>
    <row r="372" spans="2:28" ht="15.75" hidden="1" customHeight="1">
      <c r="B372" s="1368"/>
      <c r="C372" s="1368"/>
      <c r="D372" s="1368"/>
      <c r="E372" s="1368"/>
      <c r="F372" s="1368"/>
      <c r="G372" s="1368"/>
      <c r="H372" s="1368"/>
      <c r="I372" s="1368"/>
      <c r="J372" s="1368"/>
      <c r="K372" s="1368"/>
      <c r="L372" s="1368"/>
      <c r="M372" s="1218"/>
      <c r="N372" s="1218"/>
      <c r="O372" s="1218"/>
      <c r="P372" s="1218"/>
      <c r="Q372" s="1218"/>
      <c r="R372" s="1218"/>
      <c r="S372" s="1218"/>
      <c r="T372" s="1218"/>
      <c r="U372" s="1218"/>
      <c r="V372" s="1218"/>
      <c r="W372" s="1218"/>
      <c r="X372" s="1218"/>
      <c r="Y372" s="1218"/>
      <c r="Z372" s="1218"/>
      <c r="AA372" s="1218"/>
      <c r="AB372" s="1218"/>
    </row>
    <row r="373" spans="2:28" ht="15.75" hidden="1" customHeight="1">
      <c r="B373" s="1368"/>
      <c r="C373" s="1368"/>
      <c r="D373" s="1368"/>
      <c r="E373" s="1368"/>
      <c r="F373" s="1368"/>
      <c r="G373" s="1368"/>
      <c r="H373" s="1368"/>
      <c r="I373" s="1368"/>
      <c r="J373" s="1368"/>
      <c r="K373" s="1368"/>
      <c r="L373" s="1368"/>
      <c r="M373" s="1218"/>
      <c r="N373" s="1218"/>
      <c r="O373" s="1218"/>
      <c r="P373" s="1218"/>
      <c r="Q373" s="1218"/>
      <c r="R373" s="1218"/>
      <c r="S373" s="1218"/>
      <c r="T373" s="1218"/>
      <c r="U373" s="1218"/>
      <c r="V373" s="1218"/>
      <c r="W373" s="1218"/>
      <c r="X373" s="1218"/>
      <c r="Y373" s="1218"/>
      <c r="Z373" s="1218"/>
      <c r="AA373" s="1218"/>
      <c r="AB373" s="1218"/>
    </row>
    <row r="374" spans="2:28" ht="15.75" hidden="1" customHeight="1">
      <c r="B374" s="1368"/>
      <c r="C374" s="1368"/>
      <c r="D374" s="1368"/>
      <c r="E374" s="1368"/>
      <c r="F374" s="1368"/>
      <c r="G374" s="1368"/>
      <c r="H374" s="1368"/>
      <c r="I374" s="1368"/>
      <c r="J374" s="1368"/>
      <c r="K374" s="1368"/>
      <c r="L374" s="1368"/>
      <c r="M374" s="1218"/>
      <c r="N374" s="1218"/>
      <c r="O374" s="1218"/>
      <c r="P374" s="1218"/>
      <c r="Q374" s="1218"/>
      <c r="R374" s="1218"/>
      <c r="S374" s="1218"/>
      <c r="T374" s="1218"/>
      <c r="U374" s="1218"/>
      <c r="V374" s="1218"/>
      <c r="W374" s="1218"/>
      <c r="X374" s="1218"/>
      <c r="Y374" s="1218"/>
      <c r="Z374" s="1218"/>
      <c r="AA374" s="1218"/>
      <c r="AB374" s="1218"/>
    </row>
    <row r="375" spans="2:28" ht="15.75" hidden="1" customHeight="1">
      <c r="B375" s="1368"/>
      <c r="C375" s="1368"/>
      <c r="D375" s="1368"/>
      <c r="E375" s="1368"/>
      <c r="F375" s="1368"/>
      <c r="G375" s="1368"/>
      <c r="H375" s="1368"/>
      <c r="I375" s="1368"/>
      <c r="J375" s="1368"/>
      <c r="K375" s="1368"/>
      <c r="L375" s="1368"/>
      <c r="M375" s="1218"/>
      <c r="N375" s="1218"/>
      <c r="O375" s="1218"/>
      <c r="P375" s="1218"/>
      <c r="Q375" s="1218"/>
      <c r="R375" s="1218"/>
      <c r="S375" s="1218"/>
      <c r="T375" s="1218"/>
      <c r="U375" s="1218"/>
      <c r="V375" s="1218"/>
      <c r="W375" s="1218"/>
      <c r="X375" s="1218"/>
      <c r="Y375" s="1218"/>
      <c r="Z375" s="1218"/>
      <c r="AA375" s="1218"/>
      <c r="AB375" s="1218"/>
    </row>
    <row r="376" spans="2:28" ht="15.75" hidden="1" customHeight="1">
      <c r="B376" s="1368"/>
      <c r="C376" s="1368"/>
      <c r="D376" s="1368"/>
      <c r="E376" s="1368"/>
      <c r="F376" s="1368"/>
      <c r="G376" s="1368"/>
      <c r="H376" s="1368"/>
      <c r="I376" s="1368"/>
      <c r="J376" s="1368"/>
      <c r="K376" s="1368"/>
      <c r="L376" s="1368"/>
      <c r="M376" s="1218"/>
      <c r="N376" s="1218"/>
      <c r="O376" s="1218"/>
      <c r="P376" s="1218"/>
      <c r="Q376" s="1218"/>
      <c r="R376" s="1218"/>
      <c r="S376" s="1218"/>
      <c r="T376" s="1218"/>
      <c r="U376" s="1218"/>
      <c r="V376" s="1218"/>
      <c r="W376" s="1218"/>
      <c r="X376" s="1218"/>
      <c r="Y376" s="1218"/>
      <c r="Z376" s="1218"/>
      <c r="AA376" s="1218"/>
      <c r="AB376" s="1218"/>
    </row>
    <row r="377" spans="2:28" ht="15.75" hidden="1" customHeight="1">
      <c r="B377" s="1368"/>
      <c r="C377" s="1368"/>
      <c r="D377" s="1368"/>
      <c r="E377" s="1368"/>
      <c r="F377" s="1368"/>
      <c r="G377" s="1368"/>
      <c r="H377" s="1368"/>
      <c r="I377" s="1368"/>
      <c r="J377" s="1368"/>
      <c r="K377" s="1368"/>
      <c r="L377" s="1368"/>
      <c r="M377" s="1218"/>
      <c r="N377" s="1218"/>
      <c r="O377" s="1218"/>
      <c r="P377" s="1218"/>
      <c r="Q377" s="1218"/>
      <c r="R377" s="1218"/>
      <c r="S377" s="1218"/>
      <c r="T377" s="1218"/>
      <c r="U377" s="1218"/>
      <c r="V377" s="1218"/>
      <c r="W377" s="1218"/>
      <c r="X377" s="1218"/>
      <c r="Y377" s="1218"/>
      <c r="Z377" s="1218"/>
      <c r="AA377" s="1218"/>
      <c r="AB377" s="1218"/>
    </row>
    <row r="378" spans="2:28" ht="15.75" hidden="1" customHeight="1">
      <c r="B378" s="1368"/>
      <c r="C378" s="1368"/>
      <c r="D378" s="1368"/>
      <c r="E378" s="1368"/>
      <c r="F378" s="1368"/>
      <c r="G378" s="1368"/>
      <c r="H378" s="1368"/>
      <c r="I378" s="1368"/>
      <c r="J378" s="1368"/>
      <c r="K378" s="1368"/>
      <c r="L378" s="1368"/>
      <c r="M378" s="1218"/>
      <c r="N378" s="1218"/>
      <c r="O378" s="1218"/>
      <c r="P378" s="1218"/>
      <c r="Q378" s="1218"/>
      <c r="R378" s="1218"/>
      <c r="S378" s="1218"/>
      <c r="T378" s="1218"/>
      <c r="U378" s="1218"/>
      <c r="V378" s="1218"/>
      <c r="W378" s="1218"/>
      <c r="X378" s="1218"/>
      <c r="Y378" s="1218"/>
      <c r="Z378" s="1218"/>
      <c r="AA378" s="1218"/>
      <c r="AB378" s="1218"/>
    </row>
    <row r="379" spans="2:28" ht="15.75" hidden="1" customHeight="1">
      <c r="B379" s="1368"/>
      <c r="C379" s="1368"/>
      <c r="D379" s="1368"/>
      <c r="E379" s="1368"/>
      <c r="F379" s="1368"/>
      <c r="G379" s="1368"/>
      <c r="H379" s="1368"/>
      <c r="I379" s="1368"/>
      <c r="J379" s="1368"/>
      <c r="K379" s="1368"/>
      <c r="L379" s="1368"/>
      <c r="M379" s="1218"/>
      <c r="N379" s="1218"/>
      <c r="O379" s="1218"/>
      <c r="P379" s="1218"/>
      <c r="Q379" s="1218"/>
      <c r="R379" s="1218"/>
      <c r="S379" s="1218"/>
      <c r="T379" s="1218"/>
      <c r="U379" s="1218"/>
      <c r="V379" s="1218"/>
      <c r="W379" s="1218"/>
      <c r="X379" s="1218"/>
      <c r="Y379" s="1218"/>
      <c r="Z379" s="1218"/>
      <c r="AA379" s="1218"/>
      <c r="AB379" s="1218"/>
    </row>
    <row r="380" spans="2:28" ht="15.75" hidden="1" customHeight="1">
      <c r="B380" s="1368"/>
      <c r="C380" s="1368"/>
      <c r="D380" s="1368"/>
      <c r="E380" s="1368"/>
      <c r="F380" s="1368"/>
      <c r="G380" s="1368"/>
      <c r="H380" s="1368"/>
      <c r="I380" s="1368"/>
      <c r="J380" s="1368"/>
      <c r="K380" s="1368"/>
      <c r="L380" s="1368"/>
      <c r="M380" s="1218"/>
      <c r="N380" s="1218"/>
      <c r="O380" s="1218"/>
      <c r="P380" s="1218"/>
      <c r="Q380" s="1218"/>
      <c r="R380" s="1218"/>
      <c r="S380" s="1218"/>
      <c r="T380" s="1218"/>
      <c r="U380" s="1218"/>
      <c r="V380" s="1218"/>
      <c r="W380" s="1218"/>
      <c r="X380" s="1218"/>
      <c r="Y380" s="1218"/>
      <c r="Z380" s="1218"/>
      <c r="AA380" s="1218"/>
      <c r="AB380" s="1218"/>
    </row>
    <row r="381" spans="2:28" ht="15.75" hidden="1" customHeight="1">
      <c r="B381" s="1368"/>
      <c r="C381" s="1368"/>
      <c r="D381" s="1368"/>
      <c r="E381" s="1368"/>
      <c r="F381" s="1368"/>
      <c r="G381" s="1368"/>
      <c r="H381" s="1368"/>
      <c r="I381" s="1368"/>
      <c r="J381" s="1368"/>
      <c r="K381" s="1368"/>
      <c r="L381" s="1368"/>
      <c r="M381" s="1218"/>
      <c r="N381" s="1218"/>
      <c r="O381" s="1218"/>
      <c r="P381" s="1218"/>
      <c r="Q381" s="1218"/>
      <c r="R381" s="1218"/>
      <c r="S381" s="1218"/>
      <c r="T381" s="1218"/>
      <c r="U381" s="1218"/>
      <c r="V381" s="1218"/>
      <c r="W381" s="1218"/>
      <c r="X381" s="1218"/>
      <c r="Y381" s="1218"/>
      <c r="Z381" s="1218"/>
      <c r="AA381" s="1218"/>
      <c r="AB381" s="1218"/>
    </row>
    <row r="382" spans="2:28" ht="15.75" hidden="1" customHeight="1">
      <c r="B382" s="1368"/>
      <c r="C382" s="1368"/>
      <c r="D382" s="1368"/>
      <c r="E382" s="1368"/>
      <c r="F382" s="1368"/>
      <c r="G382" s="1368"/>
      <c r="H382" s="1368"/>
      <c r="I382" s="1368"/>
      <c r="J382" s="1368"/>
      <c r="K382" s="1368"/>
      <c r="L382" s="1368"/>
      <c r="M382" s="1218"/>
      <c r="N382" s="1218"/>
      <c r="O382" s="1218"/>
      <c r="P382" s="1218"/>
      <c r="Q382" s="1218"/>
      <c r="R382" s="1218"/>
      <c r="S382" s="1218"/>
      <c r="T382" s="1218"/>
      <c r="U382" s="1218"/>
      <c r="V382" s="1218"/>
      <c r="W382" s="1218"/>
      <c r="X382" s="1218"/>
      <c r="Y382" s="1218"/>
      <c r="Z382" s="1218"/>
      <c r="AA382" s="1218"/>
      <c r="AB382" s="1218"/>
    </row>
    <row r="383" spans="2:28" ht="15.75" hidden="1" customHeight="1">
      <c r="B383" s="1368"/>
      <c r="C383" s="1368"/>
      <c r="D383" s="1368"/>
      <c r="E383" s="1368"/>
      <c r="F383" s="1368"/>
      <c r="G383" s="1368"/>
      <c r="H383" s="1368"/>
      <c r="I383" s="1368"/>
      <c r="J383" s="1368"/>
      <c r="K383" s="1368"/>
      <c r="L383" s="1368"/>
      <c r="M383" s="1218"/>
      <c r="N383" s="1218"/>
      <c r="O383" s="1218"/>
      <c r="P383" s="1218"/>
      <c r="Q383" s="1218"/>
      <c r="R383" s="1218"/>
      <c r="S383" s="1218"/>
      <c r="T383" s="1218"/>
      <c r="U383" s="1218"/>
      <c r="V383" s="1218"/>
      <c r="W383" s="1218"/>
      <c r="X383" s="1218"/>
      <c r="Y383" s="1218"/>
      <c r="Z383" s="1218"/>
      <c r="AA383" s="1218"/>
      <c r="AB383" s="1218"/>
    </row>
    <row r="384" spans="2:28" ht="15.75" hidden="1" customHeight="1">
      <c r="B384" s="1368"/>
      <c r="C384" s="1368"/>
      <c r="D384" s="1368"/>
      <c r="E384" s="1368"/>
      <c r="F384" s="1368"/>
      <c r="G384" s="1368"/>
      <c r="H384" s="1368"/>
      <c r="I384" s="1368"/>
      <c r="J384" s="1368"/>
      <c r="K384" s="1368"/>
      <c r="L384" s="1368"/>
      <c r="M384" s="1218"/>
      <c r="N384" s="1218"/>
      <c r="O384" s="1218"/>
      <c r="P384" s="1218"/>
      <c r="Q384" s="1218"/>
      <c r="R384" s="1218"/>
      <c r="S384" s="1218"/>
      <c r="T384" s="1218"/>
      <c r="U384" s="1218"/>
      <c r="V384" s="1218"/>
      <c r="W384" s="1218"/>
      <c r="X384" s="1218"/>
      <c r="Y384" s="1218"/>
      <c r="Z384" s="1218"/>
      <c r="AA384" s="1218"/>
      <c r="AB384" s="1218"/>
    </row>
    <row r="385" spans="2:28" ht="15.75" hidden="1" customHeight="1">
      <c r="B385" s="1368"/>
      <c r="C385" s="1368"/>
      <c r="D385" s="1368"/>
      <c r="E385" s="1368"/>
      <c r="F385" s="1368"/>
      <c r="G385" s="1368"/>
      <c r="H385" s="1368"/>
      <c r="I385" s="1368"/>
      <c r="J385" s="1368"/>
      <c r="K385" s="1368"/>
      <c r="L385" s="1368"/>
      <c r="M385" s="1218"/>
      <c r="N385" s="1218"/>
      <c r="O385" s="1218"/>
      <c r="P385" s="1218"/>
      <c r="Q385" s="1218"/>
      <c r="R385" s="1218"/>
      <c r="S385" s="1218"/>
      <c r="T385" s="1218"/>
      <c r="U385" s="1218"/>
      <c r="V385" s="1218"/>
      <c r="W385" s="1218"/>
      <c r="X385" s="1218"/>
      <c r="Y385" s="1218"/>
      <c r="Z385" s="1218"/>
      <c r="AA385" s="1218"/>
      <c r="AB385" s="1218"/>
    </row>
    <row r="386" spans="2:28" ht="15.75" hidden="1" customHeight="1">
      <c r="B386" s="1368"/>
      <c r="C386" s="1368"/>
      <c r="D386" s="1368"/>
      <c r="E386" s="1368"/>
      <c r="F386" s="1368"/>
      <c r="G386" s="1368"/>
      <c r="H386" s="1368"/>
      <c r="I386" s="1368"/>
      <c r="J386" s="1368"/>
      <c r="K386" s="1368"/>
      <c r="L386" s="1368"/>
      <c r="M386" s="1218"/>
      <c r="N386" s="1218"/>
      <c r="O386" s="1218"/>
      <c r="P386" s="1218"/>
      <c r="Q386" s="1218"/>
      <c r="R386" s="1218"/>
      <c r="S386" s="1218"/>
      <c r="T386" s="1218"/>
      <c r="U386" s="1218"/>
      <c r="V386" s="1218"/>
      <c r="W386" s="1218"/>
      <c r="X386" s="1218"/>
      <c r="Y386" s="1218"/>
      <c r="Z386" s="1218"/>
      <c r="AA386" s="1218"/>
      <c r="AB386" s="1218"/>
    </row>
    <row r="387" spans="2:28" ht="15.75" hidden="1" customHeight="1">
      <c r="B387" s="1368"/>
      <c r="C387" s="1368"/>
      <c r="D387" s="1368"/>
      <c r="E387" s="1368"/>
      <c r="F387" s="1368"/>
      <c r="G387" s="1368"/>
      <c r="H387" s="1368"/>
      <c r="I387" s="1368"/>
      <c r="J387" s="1368"/>
      <c r="K387" s="1368"/>
      <c r="L387" s="1368"/>
      <c r="M387" s="1218"/>
      <c r="N387" s="1218"/>
      <c r="O387" s="1218"/>
      <c r="P387" s="1218"/>
      <c r="Q387" s="1218"/>
      <c r="R387" s="1218"/>
      <c r="S387" s="1218"/>
      <c r="T387" s="1218"/>
      <c r="U387" s="1218"/>
      <c r="V387" s="1218"/>
      <c r="W387" s="1218"/>
      <c r="X387" s="1218"/>
      <c r="Y387" s="1218"/>
      <c r="Z387" s="1218"/>
      <c r="AA387" s="1218"/>
      <c r="AB387" s="1218"/>
    </row>
    <row r="388" spans="2:28" ht="15.75" hidden="1" customHeight="1">
      <c r="B388" s="1368"/>
      <c r="C388" s="1368"/>
      <c r="D388" s="1368"/>
      <c r="E388" s="1368"/>
      <c r="F388" s="1368"/>
      <c r="G388" s="1368"/>
      <c r="H388" s="1368"/>
      <c r="I388" s="1368"/>
      <c r="J388" s="1368"/>
      <c r="K388" s="1368"/>
      <c r="L388" s="1368"/>
      <c r="M388" s="1218"/>
      <c r="N388" s="1218"/>
      <c r="O388" s="1218"/>
      <c r="P388" s="1218"/>
      <c r="Q388" s="1218"/>
      <c r="R388" s="1218"/>
      <c r="S388" s="1218"/>
      <c r="T388" s="1218"/>
      <c r="U388" s="1218"/>
      <c r="V388" s="1218"/>
      <c r="W388" s="1218"/>
      <c r="X388" s="1218"/>
      <c r="Y388" s="1218"/>
      <c r="Z388" s="1218"/>
      <c r="AA388" s="1218"/>
      <c r="AB388" s="1218"/>
    </row>
    <row r="389" spans="2:28" ht="15.75" hidden="1" customHeight="1">
      <c r="B389" s="1368"/>
      <c r="C389" s="1368"/>
      <c r="D389" s="1368"/>
      <c r="E389" s="1368"/>
      <c r="F389" s="1368"/>
      <c r="G389" s="1368"/>
      <c r="H389" s="1368"/>
      <c r="I389" s="1368"/>
      <c r="J389" s="1368"/>
      <c r="K389" s="1368"/>
      <c r="L389" s="1368"/>
      <c r="M389" s="1218"/>
      <c r="N389" s="1218"/>
      <c r="O389" s="1218"/>
      <c r="P389" s="1218"/>
      <c r="Q389" s="1218"/>
      <c r="R389" s="1218"/>
      <c r="S389" s="1218"/>
      <c r="T389" s="1218"/>
      <c r="U389" s="1218"/>
      <c r="V389" s="1218"/>
      <c r="W389" s="1218"/>
      <c r="X389" s="1218"/>
      <c r="Y389" s="1218"/>
      <c r="Z389" s="1218"/>
      <c r="AA389" s="1218"/>
      <c r="AB389" s="1218"/>
    </row>
    <row r="390" spans="2:28" ht="15.75" hidden="1" customHeight="1">
      <c r="B390" s="1368"/>
      <c r="C390" s="1368"/>
      <c r="D390" s="1368"/>
      <c r="E390" s="1368"/>
      <c r="F390" s="1368"/>
      <c r="G390" s="1368"/>
      <c r="H390" s="1368"/>
      <c r="I390" s="1368"/>
      <c r="J390" s="1368"/>
      <c r="K390" s="1368"/>
      <c r="L390" s="1368"/>
      <c r="M390" s="1218"/>
      <c r="N390" s="1218"/>
      <c r="O390" s="1218"/>
      <c r="P390" s="1218"/>
      <c r="Q390" s="1218"/>
      <c r="R390" s="1218"/>
      <c r="S390" s="1218"/>
      <c r="T390" s="1218"/>
      <c r="U390" s="1218"/>
      <c r="V390" s="1218"/>
      <c r="W390" s="1218"/>
      <c r="X390" s="1218"/>
      <c r="Y390" s="1218"/>
      <c r="Z390" s="1218"/>
      <c r="AA390" s="1218"/>
      <c r="AB390" s="1218"/>
    </row>
    <row r="391" spans="2:28" ht="15.75" hidden="1" customHeight="1">
      <c r="B391" s="1368"/>
      <c r="C391" s="1368"/>
      <c r="D391" s="1368"/>
      <c r="E391" s="1368"/>
      <c r="F391" s="1368"/>
      <c r="G391" s="1368"/>
      <c r="H391" s="1368"/>
      <c r="I391" s="1368"/>
      <c r="J391" s="1368"/>
      <c r="K391" s="1368"/>
      <c r="L391" s="1368"/>
      <c r="M391" s="1218"/>
      <c r="N391" s="1218"/>
      <c r="O391" s="1218"/>
      <c r="P391" s="1218"/>
      <c r="Q391" s="1218"/>
      <c r="R391" s="1218"/>
      <c r="S391" s="1218"/>
      <c r="T391" s="1218"/>
      <c r="U391" s="1218"/>
      <c r="V391" s="1218"/>
      <c r="W391" s="1218"/>
      <c r="X391" s="1218"/>
      <c r="Y391" s="1218"/>
      <c r="Z391" s="1218"/>
      <c r="AA391" s="1218"/>
      <c r="AB391" s="1218"/>
    </row>
    <row r="392" spans="2:28" ht="15.75" hidden="1" customHeight="1">
      <c r="B392" s="1368"/>
      <c r="C392" s="1368"/>
      <c r="D392" s="1368"/>
      <c r="E392" s="1368"/>
      <c r="F392" s="1368"/>
      <c r="G392" s="1368"/>
      <c r="H392" s="1368"/>
      <c r="I392" s="1368"/>
      <c r="J392" s="1368"/>
      <c r="K392" s="1368"/>
      <c r="L392" s="1368"/>
      <c r="M392" s="1218"/>
      <c r="N392" s="1218"/>
      <c r="O392" s="1218"/>
      <c r="P392" s="1218"/>
      <c r="Q392" s="1218"/>
      <c r="R392" s="1218"/>
      <c r="S392" s="1218"/>
      <c r="T392" s="1218"/>
      <c r="U392" s="1218"/>
      <c r="V392" s="1218"/>
      <c r="W392" s="1218"/>
      <c r="X392" s="1218"/>
      <c r="Y392" s="1218"/>
      <c r="Z392" s="1218"/>
      <c r="AA392" s="1218"/>
      <c r="AB392" s="1218"/>
    </row>
    <row r="393" spans="2:28" ht="15.75" hidden="1" customHeight="1">
      <c r="B393" s="1368"/>
      <c r="C393" s="1368"/>
      <c r="D393" s="1368"/>
      <c r="E393" s="1368"/>
      <c r="F393" s="1368"/>
      <c r="G393" s="1368"/>
      <c r="H393" s="1368"/>
      <c r="I393" s="1368"/>
      <c r="J393" s="1368"/>
      <c r="K393" s="1368"/>
      <c r="L393" s="1368"/>
      <c r="M393" s="1218"/>
      <c r="N393" s="1218"/>
      <c r="O393" s="1218"/>
      <c r="P393" s="1218"/>
      <c r="Q393" s="1218"/>
      <c r="R393" s="1218"/>
      <c r="S393" s="1218"/>
      <c r="T393" s="1218"/>
      <c r="U393" s="1218"/>
      <c r="V393" s="1218"/>
      <c r="W393" s="1218"/>
      <c r="X393" s="1218"/>
      <c r="Y393" s="1218"/>
      <c r="Z393" s="1218"/>
      <c r="AA393" s="1218"/>
      <c r="AB393" s="1218"/>
    </row>
    <row r="394" spans="2:28" ht="15.75" hidden="1" customHeight="1">
      <c r="B394" s="1368"/>
      <c r="C394" s="1368"/>
      <c r="D394" s="1368"/>
      <c r="E394" s="1368"/>
      <c r="F394" s="1368"/>
      <c r="G394" s="1368"/>
      <c r="H394" s="1368"/>
      <c r="I394" s="1368"/>
      <c r="J394" s="1368"/>
      <c r="K394" s="1368"/>
      <c r="L394" s="1368"/>
      <c r="M394" s="1218"/>
      <c r="N394" s="1218"/>
      <c r="O394" s="1218"/>
      <c r="P394" s="1218"/>
      <c r="Q394" s="1218"/>
      <c r="R394" s="1218"/>
      <c r="S394" s="1218"/>
      <c r="T394" s="1218"/>
      <c r="U394" s="1218"/>
      <c r="V394" s="1218"/>
      <c r="W394" s="1218"/>
      <c r="X394" s="1218"/>
      <c r="Y394" s="1218"/>
      <c r="Z394" s="1218"/>
      <c r="AA394" s="1218"/>
      <c r="AB394" s="1218"/>
    </row>
    <row r="395" spans="2:28" ht="15.75" hidden="1" customHeight="1">
      <c r="B395" s="1368"/>
      <c r="C395" s="1368"/>
      <c r="D395" s="1368"/>
      <c r="E395" s="1368"/>
      <c r="F395" s="1368"/>
      <c r="G395" s="1368"/>
      <c r="H395" s="1368"/>
      <c r="I395" s="1368"/>
      <c r="J395" s="1368"/>
      <c r="K395" s="1368"/>
      <c r="L395" s="1368"/>
      <c r="M395" s="1218"/>
      <c r="N395" s="1218"/>
      <c r="O395" s="1218"/>
      <c r="P395" s="1218"/>
      <c r="Q395" s="1218"/>
      <c r="R395" s="1218"/>
      <c r="S395" s="1218"/>
      <c r="T395" s="1218"/>
      <c r="U395" s="1218"/>
      <c r="V395" s="1218"/>
      <c r="W395" s="1218"/>
      <c r="X395" s="1218"/>
      <c r="Y395" s="1218"/>
      <c r="Z395" s="1218"/>
      <c r="AA395" s="1218"/>
      <c r="AB395" s="1218"/>
    </row>
    <row r="396" spans="2:28" ht="15.75" hidden="1" customHeight="1">
      <c r="B396" s="1368"/>
      <c r="C396" s="1368"/>
      <c r="D396" s="1368"/>
      <c r="E396" s="1368"/>
      <c r="F396" s="1368"/>
      <c r="G396" s="1368"/>
      <c r="H396" s="1368"/>
      <c r="I396" s="1368"/>
      <c r="J396" s="1368"/>
      <c r="K396" s="1368"/>
      <c r="L396" s="1368"/>
      <c r="M396" s="1218"/>
      <c r="N396" s="1218"/>
      <c r="O396" s="1218"/>
      <c r="P396" s="1218"/>
      <c r="Q396" s="1218"/>
      <c r="R396" s="1218"/>
      <c r="S396" s="1218"/>
      <c r="T396" s="1218"/>
      <c r="U396" s="1218"/>
      <c r="V396" s="1218"/>
      <c r="W396" s="1218"/>
      <c r="X396" s="1218"/>
      <c r="Y396" s="1218"/>
      <c r="Z396" s="1218"/>
      <c r="AA396" s="1218"/>
      <c r="AB396" s="1218"/>
    </row>
    <row r="397" spans="2:28" ht="15.75" hidden="1" customHeight="1">
      <c r="B397" s="1368"/>
      <c r="C397" s="1368"/>
      <c r="D397" s="1368"/>
      <c r="E397" s="1368"/>
      <c r="F397" s="1368"/>
      <c r="G397" s="1368"/>
      <c r="H397" s="1368"/>
      <c r="I397" s="1368"/>
      <c r="J397" s="1368"/>
      <c r="K397" s="1368"/>
      <c r="L397" s="1368"/>
      <c r="M397" s="1218"/>
      <c r="N397" s="1218"/>
      <c r="O397" s="1218"/>
      <c r="P397" s="1218"/>
      <c r="Q397" s="1218"/>
      <c r="R397" s="1218"/>
      <c r="S397" s="1218"/>
      <c r="T397" s="1218"/>
      <c r="U397" s="1218"/>
      <c r="V397" s="1218"/>
      <c r="W397" s="1218"/>
      <c r="X397" s="1218"/>
      <c r="Y397" s="1218"/>
      <c r="Z397" s="1218"/>
      <c r="AA397" s="1218"/>
      <c r="AB397" s="1218"/>
    </row>
    <row r="398" spans="2:28" ht="15.75" hidden="1" customHeight="1">
      <c r="B398" s="1368"/>
      <c r="C398" s="1368"/>
      <c r="D398" s="1368"/>
      <c r="E398" s="1368"/>
      <c r="F398" s="1368"/>
      <c r="G398" s="1368"/>
      <c r="H398" s="1368"/>
      <c r="I398" s="1368"/>
      <c r="J398" s="1368"/>
      <c r="K398" s="1368"/>
      <c r="L398" s="1368"/>
      <c r="M398" s="1218"/>
      <c r="N398" s="1218"/>
      <c r="O398" s="1218"/>
      <c r="P398" s="1218"/>
      <c r="Q398" s="1218"/>
      <c r="R398" s="1218"/>
      <c r="S398" s="1218"/>
      <c r="T398" s="1218"/>
      <c r="U398" s="1218"/>
      <c r="V398" s="1218"/>
      <c r="W398" s="1218"/>
      <c r="X398" s="1218"/>
      <c r="Y398" s="1218"/>
      <c r="Z398" s="1218"/>
      <c r="AA398" s="1218"/>
      <c r="AB398" s="1218"/>
    </row>
    <row r="399" spans="2:28" ht="15.75" hidden="1" customHeight="1">
      <c r="B399" s="1368"/>
      <c r="C399" s="1368"/>
      <c r="D399" s="1368"/>
      <c r="E399" s="1368"/>
      <c r="F399" s="1368"/>
      <c r="G399" s="1368"/>
      <c r="H399" s="1368"/>
      <c r="I399" s="1368"/>
      <c r="J399" s="1368"/>
      <c r="K399" s="1368"/>
      <c r="L399" s="1368"/>
      <c r="M399" s="1218"/>
      <c r="N399" s="1218"/>
      <c r="O399" s="1218"/>
      <c r="P399" s="1218"/>
      <c r="Q399" s="1218"/>
      <c r="R399" s="1218"/>
      <c r="S399" s="1218"/>
      <c r="T399" s="1218"/>
      <c r="U399" s="1218"/>
      <c r="V399" s="1218"/>
      <c r="W399" s="1218"/>
      <c r="X399" s="1218"/>
      <c r="Y399" s="1218"/>
      <c r="Z399" s="1218"/>
      <c r="AA399" s="1218"/>
      <c r="AB399" s="1218"/>
    </row>
    <row r="400" spans="2:28" ht="15.75" hidden="1" customHeight="1">
      <c r="B400" s="1368"/>
      <c r="C400" s="1368"/>
      <c r="D400" s="1368"/>
      <c r="E400" s="1368"/>
      <c r="F400" s="1368"/>
      <c r="G400" s="1368"/>
      <c r="H400" s="1368"/>
      <c r="I400" s="1368"/>
      <c r="J400" s="1368"/>
      <c r="K400" s="1368"/>
      <c r="L400" s="1368"/>
      <c r="M400" s="1218"/>
      <c r="N400" s="1218"/>
      <c r="O400" s="1218"/>
      <c r="P400" s="1218"/>
      <c r="Q400" s="1218"/>
      <c r="R400" s="1218"/>
      <c r="S400" s="1218"/>
      <c r="T400" s="1218"/>
      <c r="U400" s="1218"/>
      <c r="V400" s="1218"/>
      <c r="W400" s="1218"/>
      <c r="X400" s="1218"/>
      <c r="Y400" s="1218"/>
      <c r="Z400" s="1218"/>
      <c r="AA400" s="1218"/>
      <c r="AB400" s="1218"/>
    </row>
    <row r="401" spans="2:28" ht="15.75" hidden="1" customHeight="1">
      <c r="B401" s="1368"/>
      <c r="C401" s="1368"/>
      <c r="D401" s="1368"/>
      <c r="E401" s="1368"/>
      <c r="F401" s="1368"/>
      <c r="G401" s="1368"/>
      <c r="H401" s="1368"/>
      <c r="I401" s="1368"/>
      <c r="J401" s="1368"/>
      <c r="K401" s="1368"/>
      <c r="L401" s="1368"/>
      <c r="M401" s="1218"/>
      <c r="N401" s="1218"/>
      <c r="O401" s="1218"/>
      <c r="P401" s="1218"/>
      <c r="Q401" s="1218"/>
      <c r="R401" s="1218"/>
      <c r="S401" s="1218"/>
      <c r="T401" s="1218"/>
      <c r="U401" s="1218"/>
      <c r="V401" s="1218"/>
      <c r="W401" s="1218"/>
      <c r="X401" s="1218"/>
      <c r="Y401" s="1218"/>
      <c r="Z401" s="1218"/>
      <c r="AA401" s="1218"/>
      <c r="AB401" s="1218"/>
    </row>
    <row r="402" spans="2:28" ht="15.75" hidden="1" customHeight="1">
      <c r="B402" s="1368"/>
      <c r="C402" s="1368"/>
      <c r="D402" s="1368"/>
      <c r="E402" s="1368"/>
      <c r="F402" s="1368"/>
      <c r="G402" s="1368"/>
      <c r="H402" s="1368"/>
      <c r="I402" s="1368"/>
      <c r="J402" s="1368"/>
      <c r="K402" s="1368"/>
      <c r="L402" s="1368"/>
      <c r="M402" s="1218"/>
      <c r="N402" s="1218"/>
      <c r="O402" s="1218"/>
      <c r="P402" s="1218"/>
      <c r="Q402" s="1218"/>
      <c r="R402" s="1218"/>
      <c r="S402" s="1218"/>
      <c r="T402" s="1218"/>
      <c r="U402" s="1218"/>
      <c r="V402" s="1218"/>
      <c r="W402" s="1218"/>
      <c r="X402" s="1218"/>
      <c r="Y402" s="1218"/>
      <c r="Z402" s="1218"/>
      <c r="AA402" s="1218"/>
      <c r="AB402" s="1218"/>
    </row>
    <row r="403" spans="2:28" ht="15.75" hidden="1" customHeight="1">
      <c r="B403" s="1368"/>
      <c r="C403" s="1368"/>
      <c r="D403" s="1368"/>
      <c r="E403" s="1368"/>
      <c r="F403" s="1368"/>
      <c r="G403" s="1368"/>
      <c r="H403" s="1368"/>
      <c r="I403" s="1368"/>
      <c r="J403" s="1368"/>
      <c r="K403" s="1368"/>
      <c r="L403" s="1368"/>
      <c r="M403" s="1218"/>
      <c r="N403" s="1218"/>
      <c r="O403" s="1218"/>
      <c r="P403" s="1218"/>
      <c r="Q403" s="1218"/>
      <c r="R403" s="1218"/>
      <c r="S403" s="1218"/>
      <c r="T403" s="1218"/>
      <c r="U403" s="1218"/>
      <c r="V403" s="1218"/>
      <c r="W403" s="1218"/>
      <c r="X403" s="1218"/>
      <c r="Y403" s="1218"/>
      <c r="Z403" s="1218"/>
      <c r="AA403" s="1218"/>
      <c r="AB403" s="1218"/>
    </row>
    <row r="404" spans="2:28" ht="15.75" hidden="1" customHeight="1">
      <c r="B404" s="1368"/>
      <c r="C404" s="1368"/>
      <c r="D404" s="1368"/>
      <c r="E404" s="1368"/>
      <c r="F404" s="1368"/>
      <c r="G404" s="1368"/>
      <c r="H404" s="1368"/>
      <c r="I404" s="1368"/>
      <c r="J404" s="1368"/>
      <c r="K404" s="1368"/>
      <c r="L404" s="1368"/>
      <c r="M404" s="1218"/>
      <c r="N404" s="1218"/>
      <c r="O404" s="1218"/>
      <c r="P404" s="1218"/>
      <c r="Q404" s="1218"/>
      <c r="R404" s="1218"/>
      <c r="S404" s="1218"/>
      <c r="T404" s="1218"/>
      <c r="U404" s="1218"/>
      <c r="V404" s="1218"/>
      <c r="W404" s="1218"/>
      <c r="X404" s="1218"/>
      <c r="Y404" s="1218"/>
      <c r="Z404" s="1218"/>
      <c r="AA404" s="1218"/>
      <c r="AB404" s="1218"/>
    </row>
    <row r="405" spans="2:28" ht="15.75" hidden="1" customHeight="1">
      <c r="B405" s="1368"/>
      <c r="C405" s="1368"/>
      <c r="D405" s="1368"/>
      <c r="E405" s="1368"/>
      <c r="F405" s="1368"/>
      <c r="G405" s="1368"/>
      <c r="H405" s="1368"/>
      <c r="I405" s="1368"/>
      <c r="J405" s="1368"/>
      <c r="K405" s="1368"/>
      <c r="L405" s="1368"/>
      <c r="M405" s="1218"/>
      <c r="N405" s="1218"/>
      <c r="O405" s="1218"/>
      <c r="P405" s="1218"/>
      <c r="Q405" s="1218"/>
      <c r="R405" s="1218"/>
      <c r="S405" s="1218"/>
      <c r="T405" s="1218"/>
      <c r="U405" s="1218"/>
      <c r="V405" s="1218"/>
      <c r="W405" s="1218"/>
      <c r="X405" s="1218"/>
      <c r="Y405" s="1218"/>
      <c r="Z405" s="1218"/>
      <c r="AA405" s="1218"/>
      <c r="AB405" s="1218"/>
    </row>
    <row r="406" spans="2:28" ht="15.75" hidden="1" customHeight="1">
      <c r="B406" s="1368"/>
      <c r="C406" s="1368"/>
      <c r="D406" s="1368"/>
      <c r="E406" s="1368"/>
      <c r="F406" s="1368"/>
      <c r="G406" s="1368"/>
      <c r="H406" s="1368"/>
      <c r="I406" s="1368"/>
      <c r="J406" s="1368"/>
      <c r="K406" s="1368"/>
      <c r="L406" s="1368"/>
      <c r="M406" s="1218"/>
      <c r="N406" s="1218"/>
      <c r="O406" s="1218"/>
      <c r="P406" s="1218"/>
      <c r="Q406" s="1218"/>
      <c r="R406" s="1218"/>
      <c r="S406" s="1218"/>
      <c r="T406" s="1218"/>
      <c r="U406" s="1218"/>
      <c r="V406" s="1218"/>
      <c r="W406" s="1218"/>
      <c r="X406" s="1218"/>
      <c r="Y406" s="1218"/>
      <c r="Z406" s="1218"/>
      <c r="AA406" s="1218"/>
      <c r="AB406" s="1218"/>
    </row>
    <row r="407" spans="2:28" ht="15.75" hidden="1" customHeight="1">
      <c r="B407" s="1368"/>
      <c r="C407" s="1368"/>
      <c r="D407" s="1368"/>
      <c r="E407" s="1368"/>
      <c r="F407" s="1368"/>
      <c r="G407" s="1368"/>
      <c r="H407" s="1368"/>
      <c r="I407" s="1368"/>
      <c r="J407" s="1368"/>
      <c r="K407" s="1368"/>
      <c r="L407" s="1368"/>
      <c r="M407" s="1218"/>
      <c r="N407" s="1218"/>
      <c r="O407" s="1218"/>
      <c r="P407" s="1218"/>
      <c r="Q407" s="1218"/>
      <c r="R407" s="1218"/>
      <c r="S407" s="1218"/>
      <c r="T407" s="1218"/>
      <c r="U407" s="1218"/>
      <c r="V407" s="1218"/>
      <c r="W407" s="1218"/>
      <c r="X407" s="1218"/>
      <c r="Y407" s="1218"/>
      <c r="Z407" s="1218"/>
      <c r="AA407" s="1218"/>
      <c r="AB407" s="1218"/>
    </row>
    <row r="408" spans="2:28" ht="15.75" hidden="1" customHeight="1">
      <c r="B408" s="1368"/>
      <c r="C408" s="1368"/>
      <c r="D408" s="1368"/>
      <c r="E408" s="1368"/>
      <c r="F408" s="1368"/>
      <c r="G408" s="1368"/>
      <c r="H408" s="1368"/>
      <c r="I408" s="1368"/>
      <c r="J408" s="1368"/>
      <c r="K408" s="1368"/>
      <c r="L408" s="1368"/>
      <c r="M408" s="1218"/>
      <c r="N408" s="1218"/>
      <c r="O408" s="1218"/>
      <c r="P408" s="1218"/>
      <c r="Q408" s="1218"/>
      <c r="R408" s="1218"/>
      <c r="S408" s="1218"/>
      <c r="T408" s="1218"/>
      <c r="U408" s="1218"/>
      <c r="V408" s="1218"/>
      <c r="W408" s="1218"/>
      <c r="X408" s="1218"/>
      <c r="Y408" s="1218"/>
      <c r="Z408" s="1218"/>
      <c r="AA408" s="1218"/>
      <c r="AB408" s="1218"/>
    </row>
    <row r="409" spans="2:28" ht="15.75" hidden="1" customHeight="1">
      <c r="B409" s="1368"/>
      <c r="C409" s="1368"/>
      <c r="D409" s="1368"/>
      <c r="E409" s="1368"/>
      <c r="F409" s="1368"/>
      <c r="G409" s="1368"/>
      <c r="H409" s="1368"/>
      <c r="I409" s="1368"/>
      <c r="J409" s="1368"/>
      <c r="K409" s="1368"/>
      <c r="L409" s="1368"/>
      <c r="M409" s="1218"/>
      <c r="N409" s="1218"/>
      <c r="O409" s="1218"/>
      <c r="P409" s="1218"/>
      <c r="Q409" s="1218"/>
      <c r="R409" s="1218"/>
      <c r="S409" s="1218"/>
      <c r="T409" s="1218"/>
      <c r="U409" s="1218"/>
      <c r="V409" s="1218"/>
      <c r="W409" s="1218"/>
      <c r="X409" s="1218"/>
      <c r="Y409" s="1218"/>
      <c r="Z409" s="1218"/>
      <c r="AA409" s="1218"/>
      <c r="AB409" s="1218"/>
    </row>
    <row r="410" spans="2:28" ht="15.75" hidden="1" customHeight="1">
      <c r="B410" s="1368"/>
      <c r="C410" s="1368"/>
      <c r="D410" s="1368"/>
      <c r="E410" s="1368"/>
      <c r="F410" s="1368"/>
      <c r="G410" s="1368"/>
      <c r="H410" s="1368"/>
      <c r="I410" s="1368"/>
      <c r="J410" s="1368"/>
      <c r="K410" s="1368"/>
      <c r="L410" s="1368"/>
      <c r="M410" s="1218"/>
      <c r="N410" s="1218"/>
      <c r="O410" s="1218"/>
      <c r="P410" s="1218"/>
      <c r="Q410" s="1218"/>
      <c r="R410" s="1218"/>
      <c r="S410" s="1218"/>
      <c r="T410" s="1218"/>
      <c r="U410" s="1218"/>
      <c r="V410" s="1218"/>
      <c r="W410" s="1218"/>
      <c r="X410" s="1218"/>
      <c r="Y410" s="1218"/>
      <c r="Z410" s="1218"/>
      <c r="AA410" s="1218"/>
      <c r="AB410" s="1218"/>
    </row>
    <row r="411" spans="2:28" ht="15.75" hidden="1" customHeight="1">
      <c r="B411" s="1368"/>
      <c r="C411" s="1368"/>
      <c r="D411" s="1368"/>
      <c r="E411" s="1368"/>
      <c r="F411" s="1368"/>
      <c r="G411" s="1368"/>
      <c r="H411" s="1368"/>
      <c r="I411" s="1368"/>
      <c r="J411" s="1368"/>
      <c r="K411" s="1368"/>
      <c r="L411" s="1368"/>
      <c r="M411" s="1218"/>
      <c r="N411" s="1218"/>
      <c r="O411" s="1218"/>
      <c r="P411" s="1218"/>
      <c r="Q411" s="1218"/>
      <c r="R411" s="1218"/>
      <c r="S411" s="1218"/>
      <c r="T411" s="1218"/>
      <c r="U411" s="1218"/>
      <c r="V411" s="1218"/>
      <c r="W411" s="1218"/>
      <c r="X411" s="1218"/>
      <c r="Y411" s="1218"/>
      <c r="Z411" s="1218"/>
      <c r="AA411" s="1218"/>
      <c r="AB411" s="1218"/>
    </row>
    <row r="412" spans="2:28" ht="15.75" hidden="1" customHeight="1">
      <c r="B412" s="1368"/>
      <c r="C412" s="1368"/>
      <c r="D412" s="1368"/>
      <c r="E412" s="1368"/>
      <c r="F412" s="1368"/>
      <c r="G412" s="1368"/>
      <c r="H412" s="1368"/>
      <c r="I412" s="1368"/>
      <c r="J412" s="1368"/>
      <c r="K412" s="1368"/>
      <c r="L412" s="1368"/>
      <c r="M412" s="1218"/>
      <c r="N412" s="1218"/>
      <c r="O412" s="1218"/>
      <c r="P412" s="1218"/>
      <c r="Q412" s="1218"/>
      <c r="R412" s="1218"/>
      <c r="S412" s="1218"/>
      <c r="T412" s="1218"/>
      <c r="U412" s="1218"/>
      <c r="V412" s="1218"/>
      <c r="W412" s="1218"/>
      <c r="X412" s="1218"/>
      <c r="Y412" s="1218"/>
      <c r="Z412" s="1218"/>
      <c r="AA412" s="1218"/>
      <c r="AB412" s="1218"/>
    </row>
    <row r="413" spans="2:28" ht="15.75" hidden="1" customHeight="1">
      <c r="B413" s="1368"/>
      <c r="C413" s="1368"/>
      <c r="D413" s="1368"/>
      <c r="E413" s="1368"/>
      <c r="F413" s="1368"/>
      <c r="G413" s="1368"/>
      <c r="H413" s="1368"/>
      <c r="I413" s="1368"/>
      <c r="J413" s="1368"/>
      <c r="K413" s="1368"/>
      <c r="L413" s="1368"/>
      <c r="M413" s="1218"/>
      <c r="N413" s="1218"/>
      <c r="O413" s="1218"/>
      <c r="P413" s="1218"/>
      <c r="Q413" s="1218"/>
      <c r="R413" s="1218"/>
      <c r="S413" s="1218"/>
      <c r="T413" s="1218"/>
      <c r="U413" s="1218"/>
      <c r="V413" s="1218"/>
      <c r="W413" s="1218"/>
      <c r="X413" s="1218"/>
      <c r="Y413" s="1218"/>
      <c r="Z413" s="1218"/>
      <c r="AA413" s="1218"/>
      <c r="AB413" s="1218"/>
    </row>
    <row r="414" spans="2:28" ht="15.75" hidden="1" customHeight="1">
      <c r="B414" s="1368"/>
      <c r="C414" s="1368"/>
      <c r="D414" s="1368"/>
      <c r="E414" s="1368"/>
      <c r="F414" s="1368"/>
      <c r="G414" s="1368"/>
      <c r="H414" s="1368"/>
      <c r="I414" s="1368"/>
      <c r="J414" s="1368"/>
      <c r="K414" s="1368"/>
      <c r="L414" s="1368"/>
      <c r="M414" s="1218"/>
      <c r="N414" s="1218"/>
      <c r="O414" s="1218"/>
      <c r="P414" s="1218"/>
      <c r="Q414" s="1218"/>
      <c r="R414" s="1218"/>
      <c r="S414" s="1218"/>
      <c r="T414" s="1218"/>
      <c r="U414" s="1218"/>
      <c r="V414" s="1218"/>
      <c r="W414" s="1218"/>
      <c r="X414" s="1218"/>
      <c r="Y414" s="1218"/>
      <c r="Z414" s="1218"/>
      <c r="AA414" s="1218"/>
      <c r="AB414" s="1218"/>
    </row>
    <row r="415" spans="2:28" ht="15.75" hidden="1" customHeight="1">
      <c r="B415" s="1368"/>
      <c r="C415" s="1368"/>
      <c r="D415" s="1368"/>
      <c r="E415" s="1368"/>
      <c r="F415" s="1368"/>
      <c r="G415" s="1368"/>
      <c r="H415" s="1368"/>
      <c r="I415" s="1368"/>
      <c r="J415" s="1368"/>
      <c r="K415" s="1368"/>
      <c r="L415" s="1368"/>
      <c r="M415" s="1218"/>
      <c r="N415" s="1218"/>
      <c r="O415" s="1218"/>
      <c r="P415" s="1218"/>
      <c r="Q415" s="1218"/>
      <c r="R415" s="1218"/>
      <c r="S415" s="1218"/>
      <c r="T415" s="1218"/>
      <c r="U415" s="1218"/>
      <c r="V415" s="1218"/>
      <c r="W415" s="1218"/>
      <c r="X415" s="1218"/>
      <c r="Y415" s="1218"/>
      <c r="Z415" s="1218"/>
      <c r="AA415" s="1218"/>
      <c r="AB415" s="1218"/>
    </row>
    <row r="416" spans="2:28" ht="15.75" hidden="1" customHeight="1">
      <c r="B416" s="1368"/>
      <c r="C416" s="1368"/>
      <c r="D416" s="1368"/>
      <c r="E416" s="1368"/>
      <c r="F416" s="1368"/>
      <c r="G416" s="1368"/>
      <c r="H416" s="1368"/>
      <c r="I416" s="1368"/>
      <c r="J416" s="1368"/>
      <c r="K416" s="1368"/>
      <c r="L416" s="1368"/>
      <c r="M416" s="1218"/>
      <c r="N416" s="1218"/>
      <c r="O416" s="1218"/>
      <c r="P416" s="1218"/>
      <c r="Q416" s="1218"/>
      <c r="R416" s="1218"/>
      <c r="S416" s="1218"/>
      <c r="T416" s="1218"/>
      <c r="U416" s="1218"/>
      <c r="V416" s="1218"/>
      <c r="W416" s="1218"/>
      <c r="X416" s="1218"/>
      <c r="Y416" s="1218"/>
      <c r="Z416" s="1218"/>
      <c r="AA416" s="1218"/>
      <c r="AB416" s="1218"/>
    </row>
    <row r="417" spans="2:28" ht="15.75" hidden="1" customHeight="1">
      <c r="B417" s="1368"/>
      <c r="C417" s="1368"/>
      <c r="D417" s="1368"/>
      <c r="E417" s="1368"/>
      <c r="F417" s="1368"/>
      <c r="G417" s="1368"/>
      <c r="H417" s="1368"/>
      <c r="I417" s="1368"/>
      <c r="J417" s="1368"/>
      <c r="K417" s="1368"/>
      <c r="L417" s="1368"/>
      <c r="M417" s="1218"/>
      <c r="N417" s="1218"/>
      <c r="O417" s="1218"/>
      <c r="P417" s="1218"/>
      <c r="Q417" s="1218"/>
      <c r="R417" s="1218"/>
      <c r="S417" s="1218"/>
      <c r="T417" s="1218"/>
      <c r="U417" s="1218"/>
      <c r="V417" s="1218"/>
      <c r="W417" s="1218"/>
      <c r="X417" s="1218"/>
      <c r="Y417" s="1218"/>
      <c r="Z417" s="1218"/>
      <c r="AA417" s="1218"/>
      <c r="AB417" s="1218"/>
    </row>
    <row r="418" spans="2:28" ht="15.75" hidden="1" customHeight="1">
      <c r="B418" s="1368"/>
      <c r="C418" s="1368"/>
      <c r="D418" s="1368"/>
      <c r="E418" s="1368"/>
      <c r="F418" s="1368"/>
      <c r="G418" s="1368"/>
      <c r="H418" s="1368"/>
      <c r="I418" s="1368"/>
      <c r="J418" s="1368"/>
      <c r="K418" s="1368"/>
      <c r="L418" s="1368"/>
      <c r="M418" s="1218"/>
      <c r="N418" s="1218"/>
      <c r="O418" s="1218"/>
      <c r="P418" s="1218"/>
      <c r="Q418" s="1218"/>
      <c r="R418" s="1218"/>
      <c r="S418" s="1218"/>
      <c r="T418" s="1218"/>
      <c r="U418" s="1218"/>
      <c r="V418" s="1218"/>
      <c r="W418" s="1218"/>
      <c r="X418" s="1218"/>
      <c r="Y418" s="1218"/>
      <c r="Z418" s="1218"/>
      <c r="AA418" s="1218"/>
      <c r="AB418" s="1218"/>
    </row>
    <row r="419" spans="2:28" ht="15.75" hidden="1" customHeight="1">
      <c r="B419" s="1368"/>
      <c r="C419" s="1368"/>
      <c r="D419" s="1368"/>
      <c r="E419" s="1368"/>
      <c r="F419" s="1368"/>
      <c r="G419" s="1368"/>
      <c r="H419" s="1368"/>
      <c r="I419" s="1368"/>
      <c r="J419" s="1368"/>
      <c r="K419" s="1368"/>
      <c r="L419" s="1368"/>
      <c r="M419" s="1218"/>
      <c r="N419" s="1218"/>
      <c r="O419" s="1218"/>
      <c r="P419" s="1218"/>
      <c r="Q419" s="1218"/>
      <c r="R419" s="1218"/>
      <c r="S419" s="1218"/>
      <c r="T419" s="1218"/>
      <c r="U419" s="1218"/>
      <c r="V419" s="1218"/>
      <c r="W419" s="1218"/>
      <c r="X419" s="1218"/>
      <c r="Y419" s="1218"/>
      <c r="Z419" s="1218"/>
      <c r="AA419" s="1218"/>
      <c r="AB419" s="1218"/>
    </row>
    <row r="420" spans="2:28" ht="15.75" hidden="1" customHeight="1">
      <c r="B420" s="1368"/>
      <c r="C420" s="1368"/>
      <c r="D420" s="1368"/>
      <c r="E420" s="1368"/>
      <c r="F420" s="1368"/>
      <c r="G420" s="1368"/>
      <c r="H420" s="1368"/>
      <c r="I420" s="1368"/>
      <c r="J420" s="1368"/>
      <c r="K420" s="1368"/>
      <c r="L420" s="1368"/>
      <c r="M420" s="1218"/>
      <c r="N420" s="1218"/>
      <c r="O420" s="1218"/>
      <c r="P420" s="1218"/>
      <c r="Q420" s="1218"/>
      <c r="R420" s="1218"/>
      <c r="S420" s="1218"/>
      <c r="T420" s="1218"/>
      <c r="U420" s="1218"/>
      <c r="V420" s="1218"/>
      <c r="W420" s="1218"/>
      <c r="X420" s="1218"/>
      <c r="Y420" s="1218"/>
      <c r="Z420" s="1218"/>
      <c r="AA420" s="1218"/>
      <c r="AB420" s="1218"/>
    </row>
    <row r="421" spans="2:28" ht="15.75" hidden="1" customHeight="1">
      <c r="B421" s="1368"/>
      <c r="C421" s="1368"/>
      <c r="D421" s="1368"/>
      <c r="E421" s="1368"/>
      <c r="F421" s="1368"/>
      <c r="G421" s="1368"/>
      <c r="H421" s="1368"/>
      <c r="I421" s="1368"/>
      <c r="J421" s="1368"/>
      <c r="K421" s="1368"/>
      <c r="L421" s="1368"/>
      <c r="M421" s="1218"/>
      <c r="N421" s="1218"/>
      <c r="O421" s="1218"/>
      <c r="P421" s="1218"/>
      <c r="Q421" s="1218"/>
      <c r="R421" s="1218"/>
      <c r="S421" s="1218"/>
      <c r="T421" s="1218"/>
      <c r="U421" s="1218"/>
      <c r="V421" s="1218"/>
      <c r="W421" s="1218"/>
      <c r="X421" s="1218"/>
      <c r="Y421" s="1218"/>
      <c r="Z421" s="1218"/>
      <c r="AA421" s="1218"/>
      <c r="AB421" s="1218"/>
    </row>
    <row r="422" spans="2:28" ht="15.75" hidden="1" customHeight="1">
      <c r="B422" s="1368"/>
      <c r="C422" s="1368"/>
      <c r="D422" s="1368"/>
      <c r="E422" s="1368"/>
      <c r="F422" s="1368"/>
      <c r="G422" s="1368"/>
      <c r="H422" s="1368"/>
      <c r="I422" s="1368"/>
      <c r="J422" s="1368"/>
      <c r="K422" s="1368"/>
      <c r="L422" s="1368"/>
      <c r="M422" s="1218"/>
      <c r="N422" s="1218"/>
      <c r="O422" s="1218"/>
      <c r="P422" s="1218"/>
      <c r="Q422" s="1218"/>
      <c r="R422" s="1218"/>
      <c r="S422" s="1218"/>
      <c r="T422" s="1218"/>
      <c r="U422" s="1218"/>
      <c r="V422" s="1218"/>
      <c r="W422" s="1218"/>
      <c r="X422" s="1218"/>
      <c r="Y422" s="1218"/>
      <c r="Z422" s="1218"/>
      <c r="AA422" s="1218"/>
      <c r="AB422" s="1218"/>
    </row>
    <row r="423" spans="2:28" ht="15.75" hidden="1" customHeight="1">
      <c r="B423" s="1368"/>
      <c r="C423" s="1368"/>
      <c r="D423" s="1368"/>
      <c r="E423" s="1368"/>
      <c r="F423" s="1368"/>
      <c r="G423" s="1368"/>
      <c r="H423" s="1368"/>
      <c r="I423" s="1368"/>
      <c r="J423" s="1368"/>
      <c r="K423" s="1368"/>
      <c r="L423" s="1368"/>
      <c r="M423" s="1218"/>
      <c r="N423" s="1218"/>
      <c r="O423" s="1218"/>
      <c r="P423" s="1218"/>
      <c r="Q423" s="1218"/>
      <c r="R423" s="1218"/>
      <c r="S423" s="1218"/>
      <c r="T423" s="1218"/>
      <c r="U423" s="1218"/>
      <c r="V423" s="1218"/>
      <c r="W423" s="1218"/>
      <c r="X423" s="1218"/>
      <c r="Y423" s="1218"/>
      <c r="Z423" s="1218"/>
      <c r="AA423" s="1218"/>
      <c r="AB423" s="1218"/>
    </row>
    <row r="424" spans="2:28" ht="15.75" hidden="1" customHeight="1">
      <c r="B424" s="1368"/>
      <c r="C424" s="1368"/>
      <c r="D424" s="1368"/>
      <c r="E424" s="1368"/>
      <c r="F424" s="1368"/>
      <c r="G424" s="1368"/>
      <c r="H424" s="1368"/>
      <c r="I424" s="1368"/>
      <c r="J424" s="1368"/>
      <c r="K424" s="1368"/>
      <c r="L424" s="1368"/>
      <c r="M424" s="1218"/>
      <c r="N424" s="1218"/>
      <c r="O424" s="1218"/>
      <c r="P424" s="1218"/>
      <c r="Q424" s="1218"/>
      <c r="R424" s="1218"/>
      <c r="S424" s="1218"/>
      <c r="T424" s="1218"/>
      <c r="U424" s="1218"/>
      <c r="V424" s="1218"/>
      <c r="W424" s="1218"/>
      <c r="X424" s="1218"/>
      <c r="Y424" s="1218"/>
      <c r="Z424" s="1218"/>
      <c r="AA424" s="1218"/>
      <c r="AB424" s="1218"/>
    </row>
    <row r="425" spans="2:28" ht="15.75" hidden="1" customHeight="1">
      <c r="B425" s="1368"/>
      <c r="C425" s="1368"/>
      <c r="D425" s="1368"/>
      <c r="E425" s="1368"/>
      <c r="F425" s="1368"/>
      <c r="G425" s="1368"/>
      <c r="H425" s="1368"/>
      <c r="I425" s="1368"/>
      <c r="J425" s="1368"/>
      <c r="K425" s="1368"/>
      <c r="L425" s="1368"/>
      <c r="M425" s="1218"/>
      <c r="N425" s="1218"/>
      <c r="O425" s="1218"/>
      <c r="P425" s="1218"/>
      <c r="Q425" s="1218"/>
      <c r="R425" s="1218"/>
      <c r="S425" s="1218"/>
      <c r="T425" s="1218"/>
      <c r="U425" s="1218"/>
      <c r="V425" s="1218"/>
      <c r="W425" s="1218"/>
      <c r="X425" s="1218"/>
      <c r="Y425" s="1218"/>
      <c r="Z425" s="1218"/>
      <c r="AA425" s="1218"/>
      <c r="AB425" s="1218"/>
    </row>
    <row r="426" spans="2:28" ht="15.75" hidden="1" customHeight="1">
      <c r="B426" s="1368"/>
      <c r="C426" s="1368"/>
      <c r="D426" s="1368"/>
      <c r="E426" s="1368"/>
      <c r="F426" s="1368"/>
      <c r="G426" s="1368"/>
      <c r="H426" s="1368"/>
      <c r="I426" s="1368"/>
      <c r="J426" s="1368"/>
      <c r="K426" s="1368"/>
      <c r="L426" s="1368"/>
      <c r="M426" s="1218"/>
      <c r="N426" s="1218"/>
      <c r="O426" s="1218"/>
      <c r="P426" s="1218"/>
      <c r="Q426" s="1218"/>
      <c r="R426" s="1218"/>
      <c r="S426" s="1218"/>
      <c r="T426" s="1218"/>
      <c r="U426" s="1218"/>
      <c r="V426" s="1218"/>
      <c r="W426" s="1218"/>
      <c r="X426" s="1218"/>
      <c r="Y426" s="1218"/>
      <c r="Z426" s="1218"/>
      <c r="AA426" s="1218"/>
      <c r="AB426" s="1218"/>
    </row>
    <row r="427" spans="2:28" ht="15.75" hidden="1" customHeight="1">
      <c r="B427" s="1368"/>
      <c r="C427" s="1368"/>
      <c r="D427" s="1368"/>
      <c r="E427" s="1368"/>
      <c r="F427" s="1368"/>
      <c r="G427" s="1368"/>
      <c r="H427" s="1368"/>
      <c r="I427" s="1368"/>
      <c r="J427" s="1368"/>
      <c r="K427" s="1368"/>
      <c r="L427" s="1368"/>
      <c r="M427" s="1218"/>
      <c r="N427" s="1218"/>
      <c r="O427" s="1218"/>
      <c r="P427" s="1218"/>
      <c r="Q427" s="1218"/>
      <c r="R427" s="1218"/>
      <c r="S427" s="1218"/>
      <c r="T427" s="1218"/>
      <c r="U427" s="1218"/>
      <c r="V427" s="1218"/>
      <c r="W427" s="1218"/>
      <c r="X427" s="1218"/>
      <c r="Y427" s="1218"/>
      <c r="Z427" s="1218"/>
      <c r="AA427" s="1218"/>
      <c r="AB427" s="1218"/>
    </row>
    <row r="428" spans="2:28" ht="15.75" hidden="1" customHeight="1">
      <c r="B428" s="1368"/>
      <c r="C428" s="1368"/>
      <c r="D428" s="1368"/>
      <c r="E428" s="1368"/>
      <c r="F428" s="1368"/>
      <c r="G428" s="1368"/>
      <c r="H428" s="1368"/>
      <c r="I428" s="1368"/>
      <c r="J428" s="1368"/>
      <c r="K428" s="1368"/>
      <c r="L428" s="1368"/>
      <c r="M428" s="1218"/>
      <c r="N428" s="1218"/>
      <c r="O428" s="1218"/>
      <c r="P428" s="1218"/>
      <c r="Q428" s="1218"/>
      <c r="R428" s="1218"/>
      <c r="S428" s="1218"/>
      <c r="T428" s="1218"/>
      <c r="U428" s="1218"/>
      <c r="V428" s="1218"/>
      <c r="W428" s="1218"/>
      <c r="X428" s="1218"/>
      <c r="Y428" s="1218"/>
      <c r="Z428" s="1218"/>
      <c r="AA428" s="1218"/>
      <c r="AB428" s="1218"/>
    </row>
    <row r="429" spans="2:28" ht="15.75" hidden="1" customHeight="1">
      <c r="B429" s="1368"/>
      <c r="C429" s="1368"/>
      <c r="D429" s="1368"/>
      <c r="E429" s="1368"/>
      <c r="F429" s="1368"/>
      <c r="G429" s="1368"/>
      <c r="H429" s="1368"/>
      <c r="I429" s="1368"/>
      <c r="J429" s="1368"/>
      <c r="K429" s="1368"/>
      <c r="L429" s="1368"/>
      <c r="M429" s="1218"/>
      <c r="N429" s="1218"/>
      <c r="O429" s="1218"/>
      <c r="P429" s="1218"/>
      <c r="Q429" s="1218"/>
      <c r="R429" s="1218"/>
      <c r="S429" s="1218"/>
      <c r="T429" s="1218"/>
      <c r="U429" s="1218"/>
      <c r="V429" s="1218"/>
      <c r="W429" s="1218"/>
      <c r="X429" s="1218"/>
      <c r="Y429" s="1218"/>
      <c r="Z429" s="1218"/>
      <c r="AA429" s="1218"/>
      <c r="AB429" s="1218"/>
    </row>
    <row r="430" spans="2:28" ht="15.75" hidden="1" customHeight="1">
      <c r="B430" s="1368"/>
      <c r="C430" s="1368"/>
      <c r="D430" s="1368"/>
      <c r="E430" s="1368"/>
      <c r="F430" s="1368"/>
      <c r="G430" s="1368"/>
      <c r="H430" s="1368"/>
      <c r="I430" s="1368"/>
      <c r="J430" s="1368"/>
      <c r="K430" s="1368"/>
      <c r="L430" s="1368"/>
      <c r="M430" s="1218"/>
      <c r="N430" s="1218"/>
      <c r="O430" s="1218"/>
      <c r="P430" s="1218"/>
      <c r="Q430" s="1218"/>
      <c r="R430" s="1218"/>
      <c r="S430" s="1218"/>
      <c r="T430" s="1218"/>
      <c r="U430" s="1218"/>
      <c r="V430" s="1218"/>
      <c r="W430" s="1218"/>
      <c r="X430" s="1218"/>
      <c r="Y430" s="1218"/>
      <c r="Z430" s="1218"/>
      <c r="AA430" s="1218"/>
      <c r="AB430" s="1218"/>
    </row>
    <row r="431" spans="2:28" ht="15.75" hidden="1" customHeight="1">
      <c r="B431" s="1368"/>
      <c r="C431" s="1368"/>
      <c r="D431" s="1368"/>
      <c r="E431" s="1368"/>
      <c r="F431" s="1368"/>
      <c r="G431" s="1368"/>
      <c r="H431" s="1368"/>
      <c r="I431" s="1368"/>
      <c r="J431" s="1368"/>
      <c r="K431" s="1368"/>
      <c r="L431" s="1368"/>
      <c r="M431" s="1218"/>
      <c r="N431" s="1218"/>
      <c r="O431" s="1218"/>
      <c r="P431" s="1218"/>
      <c r="Q431" s="1218"/>
      <c r="R431" s="1218"/>
      <c r="S431" s="1218"/>
      <c r="T431" s="1218"/>
      <c r="U431" s="1218"/>
      <c r="V431" s="1218"/>
      <c r="W431" s="1218"/>
      <c r="X431" s="1218"/>
      <c r="Y431" s="1218"/>
      <c r="Z431" s="1218"/>
      <c r="AA431" s="1218"/>
      <c r="AB431" s="1218"/>
    </row>
    <row r="432" spans="2:28" ht="15.75" hidden="1" customHeight="1">
      <c r="B432" s="1368"/>
      <c r="C432" s="1368"/>
      <c r="D432" s="1368"/>
      <c r="E432" s="1368"/>
      <c r="F432" s="1368"/>
      <c r="G432" s="1368"/>
      <c r="H432" s="1368"/>
      <c r="I432" s="1368"/>
      <c r="J432" s="1368"/>
      <c r="K432" s="1368"/>
      <c r="L432" s="1368"/>
      <c r="M432" s="1218"/>
      <c r="N432" s="1218"/>
      <c r="O432" s="1218"/>
      <c r="P432" s="1218"/>
      <c r="Q432" s="1218"/>
      <c r="R432" s="1218"/>
      <c r="S432" s="1218"/>
      <c r="T432" s="1218"/>
      <c r="U432" s="1218"/>
      <c r="V432" s="1218"/>
      <c r="W432" s="1218"/>
      <c r="X432" s="1218"/>
      <c r="Y432" s="1218"/>
      <c r="Z432" s="1218"/>
      <c r="AA432" s="1218"/>
      <c r="AB432" s="1218"/>
    </row>
    <row r="433" spans="2:28" ht="15.75" hidden="1" customHeight="1">
      <c r="B433" s="1368"/>
      <c r="C433" s="1368"/>
      <c r="D433" s="1368"/>
      <c r="E433" s="1368"/>
      <c r="F433" s="1368"/>
      <c r="G433" s="1368"/>
      <c r="H433" s="1368"/>
      <c r="I433" s="1368"/>
      <c r="J433" s="1368"/>
      <c r="K433" s="1368"/>
      <c r="L433" s="1368"/>
      <c r="M433" s="1218"/>
      <c r="N433" s="1218"/>
      <c r="O433" s="1218"/>
      <c r="P433" s="1218"/>
      <c r="Q433" s="1218"/>
      <c r="R433" s="1218"/>
      <c r="S433" s="1218"/>
      <c r="T433" s="1218"/>
      <c r="U433" s="1218"/>
      <c r="V433" s="1218"/>
      <c r="W433" s="1218"/>
      <c r="X433" s="1218"/>
      <c r="Y433" s="1218"/>
      <c r="Z433" s="1218"/>
      <c r="AA433" s="1218"/>
      <c r="AB433" s="1218"/>
    </row>
    <row r="434" spans="2:28" ht="15.75" hidden="1" customHeight="1">
      <c r="B434" s="1368"/>
      <c r="C434" s="1368"/>
      <c r="D434" s="1368"/>
      <c r="E434" s="1368"/>
      <c r="F434" s="1368"/>
      <c r="G434" s="1368"/>
      <c r="H434" s="1368"/>
      <c r="I434" s="1368"/>
      <c r="J434" s="1368"/>
      <c r="K434" s="1368"/>
      <c r="L434" s="1368"/>
      <c r="M434" s="1218"/>
      <c r="N434" s="1218"/>
      <c r="O434" s="1218"/>
      <c r="P434" s="1218"/>
      <c r="Q434" s="1218"/>
      <c r="R434" s="1218"/>
      <c r="S434" s="1218"/>
      <c r="T434" s="1218"/>
      <c r="U434" s="1218"/>
      <c r="V434" s="1218"/>
      <c r="W434" s="1218"/>
      <c r="X434" s="1218"/>
      <c r="Y434" s="1218"/>
      <c r="Z434" s="1218"/>
      <c r="AA434" s="1218"/>
      <c r="AB434" s="1218"/>
    </row>
    <row r="435" spans="2:28" ht="15.75" hidden="1" customHeight="1">
      <c r="B435" s="1368"/>
      <c r="C435" s="1368"/>
      <c r="D435" s="1368"/>
      <c r="E435" s="1368"/>
      <c r="F435" s="1368"/>
      <c r="G435" s="1368"/>
      <c r="H435" s="1368"/>
      <c r="I435" s="1368"/>
      <c r="J435" s="1368"/>
      <c r="K435" s="1368"/>
      <c r="L435" s="1368"/>
      <c r="M435" s="1218"/>
      <c r="N435" s="1218"/>
      <c r="O435" s="1218"/>
      <c r="P435" s="1218"/>
      <c r="Q435" s="1218"/>
      <c r="R435" s="1218"/>
      <c r="S435" s="1218"/>
      <c r="T435" s="1218"/>
      <c r="U435" s="1218"/>
      <c r="V435" s="1218"/>
      <c r="W435" s="1218"/>
      <c r="X435" s="1218"/>
      <c r="Y435" s="1218"/>
      <c r="Z435" s="1218"/>
      <c r="AA435" s="1218"/>
      <c r="AB435" s="1218"/>
    </row>
    <row r="436" spans="2:28" ht="15.75" hidden="1" customHeight="1">
      <c r="B436" s="1368"/>
      <c r="C436" s="1368"/>
      <c r="D436" s="1368"/>
      <c r="E436" s="1368"/>
      <c r="F436" s="1368"/>
      <c r="G436" s="1368"/>
      <c r="H436" s="1368"/>
      <c r="I436" s="1368"/>
      <c r="J436" s="1368"/>
      <c r="K436" s="1368"/>
      <c r="L436" s="1368"/>
      <c r="M436" s="1218"/>
      <c r="N436" s="1218"/>
      <c r="O436" s="1218"/>
      <c r="P436" s="1218"/>
      <c r="Q436" s="1218"/>
      <c r="R436" s="1218"/>
      <c r="S436" s="1218"/>
      <c r="T436" s="1218"/>
      <c r="U436" s="1218"/>
      <c r="V436" s="1218"/>
      <c r="W436" s="1218"/>
      <c r="X436" s="1218"/>
      <c r="Y436" s="1218"/>
      <c r="Z436" s="1218"/>
      <c r="AA436" s="1218"/>
      <c r="AB436" s="1218"/>
    </row>
    <row r="437" spans="2:28" ht="15.75" hidden="1" customHeight="1">
      <c r="B437" s="1368"/>
      <c r="C437" s="1368"/>
      <c r="D437" s="1368"/>
      <c r="E437" s="1368"/>
      <c r="F437" s="1368"/>
      <c r="G437" s="1368"/>
      <c r="H437" s="1368"/>
      <c r="I437" s="1368"/>
      <c r="J437" s="1368"/>
      <c r="K437" s="1368"/>
      <c r="L437" s="1368"/>
      <c r="M437" s="1218"/>
      <c r="N437" s="1218"/>
      <c r="O437" s="1218"/>
      <c r="P437" s="1218"/>
      <c r="Q437" s="1218"/>
      <c r="R437" s="1218"/>
      <c r="S437" s="1218"/>
      <c r="T437" s="1218"/>
      <c r="U437" s="1218"/>
      <c r="V437" s="1218"/>
      <c r="W437" s="1218"/>
      <c r="X437" s="1218"/>
      <c r="Y437" s="1218"/>
      <c r="Z437" s="1218"/>
      <c r="AA437" s="1218"/>
      <c r="AB437" s="1218"/>
    </row>
    <row r="438" spans="2:28" ht="15.75" hidden="1" customHeight="1">
      <c r="B438" s="1368"/>
      <c r="C438" s="1368"/>
      <c r="D438" s="1368"/>
      <c r="E438" s="1368"/>
      <c r="F438" s="1368"/>
      <c r="G438" s="1368"/>
      <c r="H438" s="1368"/>
      <c r="I438" s="1368"/>
      <c r="J438" s="1368"/>
      <c r="K438" s="1368"/>
      <c r="L438" s="1368"/>
      <c r="M438" s="1218"/>
      <c r="N438" s="1218"/>
      <c r="O438" s="1218"/>
      <c r="P438" s="1218"/>
      <c r="Q438" s="1218"/>
      <c r="R438" s="1218"/>
      <c r="S438" s="1218"/>
      <c r="T438" s="1218"/>
      <c r="U438" s="1218"/>
      <c r="V438" s="1218"/>
      <c r="W438" s="1218"/>
      <c r="X438" s="1218"/>
      <c r="Y438" s="1218"/>
      <c r="Z438" s="1218"/>
      <c r="AA438" s="1218"/>
      <c r="AB438" s="1218"/>
    </row>
    <row r="439" spans="2:28" ht="15.75" hidden="1" customHeight="1">
      <c r="B439" s="1368"/>
      <c r="C439" s="1368"/>
      <c r="D439" s="1368"/>
      <c r="E439" s="1368"/>
      <c r="F439" s="1368"/>
      <c r="G439" s="1368"/>
      <c r="H439" s="1368"/>
      <c r="I439" s="1368"/>
      <c r="J439" s="1368"/>
      <c r="K439" s="1368"/>
      <c r="L439" s="1368"/>
      <c r="M439" s="1218"/>
      <c r="N439" s="1218"/>
      <c r="O439" s="1218"/>
      <c r="P439" s="1218"/>
      <c r="Q439" s="1218"/>
      <c r="R439" s="1218"/>
      <c r="S439" s="1218"/>
      <c r="T439" s="1218"/>
      <c r="U439" s="1218"/>
      <c r="V439" s="1218"/>
      <c r="W439" s="1218"/>
      <c r="X439" s="1218"/>
      <c r="Y439" s="1218"/>
      <c r="Z439" s="1218"/>
      <c r="AA439" s="1218"/>
      <c r="AB439" s="1218"/>
    </row>
    <row r="440" spans="2:28" ht="15.75" hidden="1" customHeight="1">
      <c r="B440" s="1368"/>
      <c r="C440" s="1368"/>
      <c r="D440" s="1368"/>
      <c r="E440" s="1368"/>
      <c r="F440" s="1368"/>
      <c r="G440" s="1368"/>
      <c r="H440" s="1368"/>
      <c r="I440" s="1368"/>
      <c r="J440" s="1368"/>
      <c r="K440" s="1368"/>
      <c r="L440" s="1368"/>
      <c r="M440" s="1218"/>
      <c r="N440" s="1218"/>
      <c r="O440" s="1218"/>
      <c r="P440" s="1218"/>
      <c r="Q440" s="1218"/>
      <c r="R440" s="1218"/>
      <c r="S440" s="1218"/>
      <c r="T440" s="1218"/>
      <c r="U440" s="1218"/>
      <c r="V440" s="1218"/>
      <c r="W440" s="1218"/>
      <c r="X440" s="1218"/>
      <c r="Y440" s="1218"/>
      <c r="Z440" s="1218"/>
      <c r="AA440" s="1218"/>
      <c r="AB440" s="1218"/>
    </row>
    <row r="441" spans="2:28" ht="15.75" hidden="1" customHeight="1">
      <c r="B441" s="1368"/>
      <c r="C441" s="1368"/>
      <c r="D441" s="1368"/>
      <c r="E441" s="1368"/>
      <c r="F441" s="1368"/>
      <c r="G441" s="1368"/>
      <c r="H441" s="1368"/>
      <c r="I441" s="1368"/>
      <c r="J441" s="1368"/>
      <c r="K441" s="1368"/>
      <c r="L441" s="1368"/>
      <c r="M441" s="1218"/>
      <c r="N441" s="1218"/>
      <c r="O441" s="1218"/>
      <c r="P441" s="1218"/>
      <c r="Q441" s="1218"/>
      <c r="R441" s="1218"/>
      <c r="S441" s="1218"/>
      <c r="T441" s="1218"/>
      <c r="U441" s="1218"/>
      <c r="V441" s="1218"/>
      <c r="W441" s="1218"/>
      <c r="X441" s="1218"/>
      <c r="Y441" s="1218"/>
      <c r="Z441" s="1218"/>
      <c r="AA441" s="1218"/>
      <c r="AB441" s="1218"/>
    </row>
    <row r="442" spans="2:28" ht="15.75" hidden="1" customHeight="1">
      <c r="B442" s="1368"/>
      <c r="C442" s="1368"/>
      <c r="D442" s="1368"/>
      <c r="E442" s="1368"/>
      <c r="F442" s="1368"/>
      <c r="G442" s="1368"/>
      <c r="H442" s="1368"/>
      <c r="I442" s="1368"/>
      <c r="J442" s="1368"/>
      <c r="K442" s="1368"/>
      <c r="L442" s="1368"/>
      <c r="M442" s="1218"/>
      <c r="N442" s="1218"/>
      <c r="O442" s="1218"/>
      <c r="P442" s="1218"/>
      <c r="Q442" s="1218"/>
      <c r="R442" s="1218"/>
      <c r="S442" s="1218"/>
      <c r="T442" s="1218"/>
      <c r="U442" s="1218"/>
      <c r="V442" s="1218"/>
      <c r="W442" s="1218"/>
      <c r="X442" s="1218"/>
      <c r="Y442" s="1218"/>
      <c r="Z442" s="1218"/>
      <c r="AA442" s="1218"/>
      <c r="AB442" s="1218"/>
    </row>
    <row r="443" spans="2:28" ht="15.75" hidden="1" customHeight="1">
      <c r="B443" s="1368"/>
      <c r="C443" s="1368"/>
      <c r="D443" s="1368"/>
      <c r="E443" s="1368"/>
      <c r="F443" s="1368"/>
      <c r="G443" s="1368"/>
      <c r="H443" s="1368"/>
      <c r="I443" s="1368"/>
      <c r="J443" s="1368"/>
      <c r="K443" s="1368"/>
      <c r="L443" s="1368"/>
      <c r="M443" s="1218"/>
      <c r="N443" s="1218"/>
      <c r="O443" s="1218"/>
      <c r="P443" s="1218"/>
      <c r="Q443" s="1218"/>
      <c r="R443" s="1218"/>
      <c r="S443" s="1218"/>
      <c r="T443" s="1218"/>
      <c r="U443" s="1218"/>
      <c r="V443" s="1218"/>
      <c r="W443" s="1218"/>
      <c r="X443" s="1218"/>
      <c r="Y443" s="1218"/>
      <c r="Z443" s="1218"/>
      <c r="AA443" s="1218"/>
      <c r="AB443" s="1218"/>
    </row>
    <row r="444" spans="2:28" ht="15.75" hidden="1" customHeight="1">
      <c r="B444" s="1368"/>
      <c r="C444" s="1368"/>
      <c r="D444" s="1368"/>
      <c r="E444" s="1368"/>
      <c r="F444" s="1368"/>
      <c r="G444" s="1368"/>
      <c r="H444" s="1368"/>
      <c r="I444" s="1368"/>
      <c r="J444" s="1368"/>
      <c r="K444" s="1368"/>
      <c r="L444" s="1368"/>
      <c r="M444" s="1218"/>
      <c r="N444" s="1218"/>
      <c r="O444" s="1218"/>
      <c r="P444" s="1218"/>
      <c r="Q444" s="1218"/>
      <c r="R444" s="1218"/>
      <c r="S444" s="1218"/>
      <c r="T444" s="1218"/>
      <c r="U444" s="1218"/>
      <c r="V444" s="1218"/>
      <c r="W444" s="1218"/>
      <c r="X444" s="1218"/>
      <c r="Y444" s="1218"/>
      <c r="Z444" s="1218"/>
      <c r="AA444" s="1218"/>
      <c r="AB444" s="1218"/>
    </row>
    <row r="445" spans="2:28" ht="15.75" hidden="1" customHeight="1">
      <c r="B445" s="1368"/>
      <c r="C445" s="1368"/>
      <c r="D445" s="1368"/>
      <c r="E445" s="1368"/>
      <c r="F445" s="1368"/>
      <c r="G445" s="1368"/>
      <c r="H445" s="1368"/>
      <c r="I445" s="1368"/>
      <c r="J445" s="1368"/>
      <c r="K445" s="1368"/>
      <c r="L445" s="1368"/>
      <c r="M445" s="1218"/>
      <c r="N445" s="1218"/>
      <c r="O445" s="1218"/>
      <c r="P445" s="1218"/>
      <c r="Q445" s="1218"/>
      <c r="R445" s="1218"/>
      <c r="S445" s="1218"/>
      <c r="T445" s="1218"/>
      <c r="U445" s="1218"/>
      <c r="V445" s="1218"/>
      <c r="W445" s="1218"/>
      <c r="X445" s="1218"/>
      <c r="Y445" s="1218"/>
      <c r="Z445" s="1218"/>
      <c r="AA445" s="1218"/>
      <c r="AB445" s="1218"/>
    </row>
    <row r="446" spans="2:28" ht="15.75" hidden="1" customHeight="1">
      <c r="B446" s="1368"/>
      <c r="C446" s="1368"/>
      <c r="D446" s="1368"/>
      <c r="E446" s="1368"/>
      <c r="F446" s="1368"/>
      <c r="G446" s="1368"/>
      <c r="H446" s="1368"/>
      <c r="I446" s="1368"/>
      <c r="J446" s="1368"/>
      <c r="K446" s="1368"/>
      <c r="L446" s="1368"/>
      <c r="M446" s="1218"/>
      <c r="N446" s="1218"/>
      <c r="O446" s="1218"/>
      <c r="P446" s="1218"/>
      <c r="Q446" s="1218"/>
      <c r="R446" s="1218"/>
      <c r="S446" s="1218"/>
      <c r="T446" s="1218"/>
      <c r="U446" s="1218"/>
      <c r="V446" s="1218"/>
      <c r="W446" s="1218"/>
      <c r="X446" s="1218"/>
      <c r="Y446" s="1218"/>
      <c r="Z446" s="1218"/>
      <c r="AA446" s="1218"/>
      <c r="AB446" s="1218"/>
    </row>
    <row r="447" spans="2:28" ht="15.75" hidden="1" customHeight="1">
      <c r="B447" s="1368"/>
      <c r="C447" s="1368"/>
      <c r="D447" s="1368"/>
      <c r="E447" s="1368"/>
      <c r="F447" s="1368"/>
      <c r="G447" s="1368"/>
      <c r="H447" s="1368"/>
      <c r="I447" s="1368"/>
      <c r="J447" s="1368"/>
      <c r="K447" s="1368"/>
      <c r="L447" s="1368"/>
      <c r="M447" s="1218"/>
      <c r="N447" s="1218"/>
      <c r="O447" s="1218"/>
      <c r="P447" s="1218"/>
      <c r="Q447" s="1218"/>
      <c r="R447" s="1218"/>
      <c r="S447" s="1218"/>
      <c r="T447" s="1218"/>
      <c r="U447" s="1218"/>
      <c r="V447" s="1218"/>
      <c r="W447" s="1218"/>
      <c r="X447" s="1218"/>
      <c r="Y447" s="1218"/>
      <c r="Z447" s="1218"/>
      <c r="AA447" s="1218"/>
      <c r="AB447" s="1218"/>
    </row>
    <row r="448" spans="2:28" ht="15.75" hidden="1" customHeight="1">
      <c r="B448" s="1368"/>
      <c r="C448" s="1368"/>
      <c r="D448" s="1368"/>
      <c r="E448" s="1368"/>
      <c r="F448" s="1368"/>
      <c r="G448" s="1368"/>
      <c r="H448" s="1368"/>
      <c r="I448" s="1368"/>
      <c r="J448" s="1368"/>
      <c r="K448" s="1368"/>
      <c r="L448" s="1368"/>
      <c r="M448" s="1218"/>
      <c r="N448" s="1218"/>
      <c r="O448" s="1218"/>
      <c r="P448" s="1218"/>
      <c r="Q448" s="1218"/>
      <c r="R448" s="1218"/>
      <c r="S448" s="1218"/>
      <c r="T448" s="1218"/>
      <c r="U448" s="1218"/>
      <c r="V448" s="1218"/>
      <c r="W448" s="1218"/>
      <c r="X448" s="1218"/>
      <c r="Y448" s="1218"/>
      <c r="Z448" s="1218"/>
      <c r="AA448" s="1218"/>
      <c r="AB448" s="1218"/>
    </row>
    <row r="449" spans="2:28" ht="15.75" hidden="1" customHeight="1">
      <c r="B449" s="1368"/>
      <c r="C449" s="1368"/>
      <c r="D449" s="1368"/>
      <c r="E449" s="1368"/>
      <c r="F449" s="1368"/>
      <c r="G449" s="1368"/>
      <c r="H449" s="1368"/>
      <c r="I449" s="1368"/>
      <c r="J449" s="1368"/>
      <c r="K449" s="1368"/>
      <c r="L449" s="1368"/>
      <c r="M449" s="1218"/>
      <c r="N449" s="1218"/>
      <c r="O449" s="1218"/>
      <c r="P449" s="1218"/>
      <c r="Q449" s="1218"/>
      <c r="R449" s="1218"/>
      <c r="S449" s="1218"/>
      <c r="T449" s="1218"/>
      <c r="U449" s="1218"/>
      <c r="V449" s="1218"/>
      <c r="W449" s="1218"/>
      <c r="X449" s="1218"/>
      <c r="Y449" s="1218"/>
      <c r="Z449" s="1218"/>
      <c r="AA449" s="1218"/>
      <c r="AB449" s="1218"/>
    </row>
    <row r="450" spans="2:28" ht="15.75" hidden="1" customHeight="1">
      <c r="B450" s="1368"/>
      <c r="C450" s="1368"/>
      <c r="D450" s="1368"/>
      <c r="E450" s="1368"/>
      <c r="F450" s="1368"/>
      <c r="G450" s="1368"/>
      <c r="H450" s="1368"/>
      <c r="I450" s="1368"/>
      <c r="J450" s="1368"/>
      <c r="K450" s="1368"/>
      <c r="L450" s="1368"/>
      <c r="M450" s="1218"/>
      <c r="N450" s="1218"/>
      <c r="O450" s="1218"/>
      <c r="P450" s="1218"/>
      <c r="Q450" s="1218"/>
      <c r="R450" s="1218"/>
      <c r="S450" s="1218"/>
      <c r="T450" s="1218"/>
      <c r="U450" s="1218"/>
      <c r="V450" s="1218"/>
      <c r="W450" s="1218"/>
      <c r="X450" s="1218"/>
      <c r="Y450" s="1218"/>
      <c r="Z450" s="1218"/>
      <c r="AA450" s="1218"/>
      <c r="AB450" s="1218"/>
    </row>
    <row r="451" spans="2:28" ht="15.75" hidden="1" customHeight="1">
      <c r="B451" s="1368"/>
      <c r="C451" s="1368"/>
      <c r="D451" s="1368"/>
      <c r="E451" s="1368"/>
      <c r="F451" s="1368"/>
      <c r="G451" s="1368"/>
      <c r="H451" s="1368"/>
      <c r="I451" s="1368"/>
      <c r="J451" s="1368"/>
      <c r="K451" s="1368"/>
      <c r="L451" s="1368"/>
      <c r="M451" s="1218"/>
      <c r="N451" s="1218"/>
      <c r="O451" s="1218"/>
      <c r="P451" s="1218"/>
      <c r="Q451" s="1218"/>
      <c r="R451" s="1218"/>
      <c r="S451" s="1218"/>
      <c r="T451" s="1218"/>
      <c r="U451" s="1218"/>
      <c r="V451" s="1218"/>
      <c r="W451" s="1218"/>
      <c r="X451" s="1218"/>
      <c r="Y451" s="1218"/>
      <c r="Z451" s="1218"/>
      <c r="AA451" s="1218"/>
      <c r="AB451" s="1218"/>
    </row>
    <row r="452" spans="2:28" ht="15.75" hidden="1" customHeight="1">
      <c r="B452" s="1368"/>
      <c r="C452" s="1368"/>
      <c r="D452" s="1368"/>
      <c r="E452" s="1368"/>
      <c r="F452" s="1368"/>
      <c r="G452" s="1368"/>
      <c r="H452" s="1368"/>
      <c r="I452" s="1368"/>
      <c r="J452" s="1368"/>
      <c r="K452" s="1368"/>
      <c r="L452" s="1368"/>
      <c r="M452" s="1218"/>
      <c r="N452" s="1218"/>
      <c r="O452" s="1218"/>
      <c r="P452" s="1218"/>
      <c r="Q452" s="1218"/>
      <c r="R452" s="1218"/>
      <c r="S452" s="1218"/>
      <c r="T452" s="1218"/>
      <c r="U452" s="1218"/>
      <c r="V452" s="1218"/>
      <c r="W452" s="1218"/>
      <c r="X452" s="1218"/>
      <c r="Y452" s="1218"/>
      <c r="Z452" s="1218"/>
      <c r="AA452" s="1218"/>
      <c r="AB452" s="1218"/>
    </row>
    <row r="453" spans="2:28" ht="15.75" hidden="1" customHeight="1">
      <c r="B453" s="1368"/>
      <c r="C453" s="1368"/>
      <c r="D453" s="1368"/>
      <c r="E453" s="1368"/>
      <c r="F453" s="1368"/>
      <c r="G453" s="1368"/>
      <c r="H453" s="1368"/>
      <c r="I453" s="1368"/>
      <c r="J453" s="1368"/>
      <c r="K453" s="1368"/>
      <c r="L453" s="1368"/>
      <c r="M453" s="1218"/>
      <c r="N453" s="1218"/>
      <c r="O453" s="1218"/>
      <c r="P453" s="1218"/>
      <c r="Q453" s="1218"/>
      <c r="R453" s="1218"/>
      <c r="S453" s="1218"/>
      <c r="T453" s="1218"/>
      <c r="U453" s="1218"/>
      <c r="V453" s="1218"/>
      <c r="W453" s="1218"/>
      <c r="X453" s="1218"/>
      <c r="Y453" s="1218"/>
      <c r="Z453" s="1218"/>
      <c r="AA453" s="1218"/>
      <c r="AB453" s="1218"/>
    </row>
    <row r="454" spans="2:28" ht="15.75" hidden="1" customHeight="1">
      <c r="B454" s="1368"/>
      <c r="C454" s="1368"/>
      <c r="D454" s="1368"/>
      <c r="E454" s="1368"/>
      <c r="F454" s="1368"/>
      <c r="G454" s="1368"/>
      <c r="H454" s="1368"/>
      <c r="I454" s="1368"/>
      <c r="J454" s="1368"/>
      <c r="K454" s="1368"/>
      <c r="L454" s="1368"/>
      <c r="M454" s="1218"/>
      <c r="N454" s="1218"/>
      <c r="O454" s="1218"/>
      <c r="P454" s="1218"/>
      <c r="Q454" s="1218"/>
      <c r="R454" s="1218"/>
      <c r="S454" s="1218"/>
      <c r="T454" s="1218"/>
      <c r="U454" s="1218"/>
      <c r="V454" s="1218"/>
      <c r="W454" s="1218"/>
      <c r="X454" s="1218"/>
      <c r="Y454" s="1218"/>
      <c r="Z454" s="1218"/>
      <c r="AA454" s="1218"/>
      <c r="AB454" s="1218"/>
    </row>
    <row r="455" spans="2:28" ht="15.75" hidden="1" customHeight="1">
      <c r="B455" s="1368"/>
      <c r="C455" s="1368"/>
      <c r="D455" s="1368"/>
      <c r="E455" s="1368"/>
      <c r="F455" s="1368"/>
      <c r="G455" s="1368"/>
      <c r="H455" s="1368"/>
      <c r="I455" s="1368"/>
      <c r="J455" s="1368"/>
      <c r="K455" s="1368"/>
      <c r="L455" s="1368"/>
      <c r="M455" s="1218"/>
      <c r="N455" s="1218"/>
      <c r="O455" s="1218"/>
      <c r="P455" s="1218"/>
      <c r="Q455" s="1218"/>
      <c r="R455" s="1218"/>
      <c r="S455" s="1218"/>
      <c r="T455" s="1218"/>
      <c r="U455" s="1218"/>
      <c r="V455" s="1218"/>
      <c r="W455" s="1218"/>
      <c r="X455" s="1218"/>
      <c r="Y455" s="1218"/>
      <c r="Z455" s="1218"/>
      <c r="AA455" s="1218"/>
      <c r="AB455" s="1218"/>
    </row>
    <row r="456" spans="2:28" ht="15.75" hidden="1" customHeight="1">
      <c r="B456" s="1368"/>
      <c r="C456" s="1368"/>
      <c r="D456" s="1368"/>
      <c r="E456" s="1368"/>
      <c r="F456" s="1368"/>
      <c r="G456" s="1368"/>
      <c r="H456" s="1368"/>
      <c r="I456" s="1368"/>
      <c r="J456" s="1368"/>
      <c r="K456" s="1368"/>
      <c r="L456" s="1368"/>
      <c r="M456" s="1218"/>
      <c r="N456" s="1218"/>
      <c r="O456" s="1218"/>
      <c r="P456" s="1218"/>
      <c r="Q456" s="1218"/>
      <c r="R456" s="1218"/>
      <c r="S456" s="1218"/>
      <c r="T456" s="1218"/>
      <c r="U456" s="1218"/>
      <c r="V456" s="1218"/>
      <c r="W456" s="1218"/>
      <c r="X456" s="1218"/>
      <c r="Y456" s="1218"/>
      <c r="Z456" s="1218"/>
      <c r="AA456" s="1218"/>
      <c r="AB456" s="1218"/>
    </row>
    <row r="457" spans="2:28" ht="15.75" hidden="1" customHeight="1">
      <c r="B457" s="1368"/>
      <c r="C457" s="1368"/>
      <c r="D457" s="1368"/>
      <c r="E457" s="1368"/>
      <c r="F457" s="1368"/>
      <c r="G457" s="1368"/>
      <c r="H457" s="1368"/>
      <c r="I457" s="1368"/>
      <c r="J457" s="1368"/>
      <c r="K457" s="1368"/>
      <c r="L457" s="1368"/>
      <c r="M457" s="1218"/>
      <c r="N457" s="1218"/>
      <c r="O457" s="1218"/>
      <c r="P457" s="1218"/>
      <c r="Q457" s="1218"/>
      <c r="R457" s="1218"/>
      <c r="S457" s="1218"/>
      <c r="T457" s="1218"/>
      <c r="U457" s="1218"/>
      <c r="V457" s="1218"/>
      <c r="W457" s="1218"/>
      <c r="X457" s="1218"/>
      <c r="Y457" s="1218"/>
      <c r="Z457" s="1218"/>
      <c r="AA457" s="1218"/>
      <c r="AB457" s="1218"/>
    </row>
    <row r="458" spans="2:28" ht="15.75" hidden="1" customHeight="1">
      <c r="B458" s="1368"/>
      <c r="C458" s="1368"/>
      <c r="D458" s="1368"/>
      <c r="E458" s="1368"/>
      <c r="F458" s="1368"/>
      <c r="G458" s="1368"/>
      <c r="H458" s="1368"/>
      <c r="I458" s="1368"/>
      <c r="J458" s="1368"/>
      <c r="K458" s="1368"/>
      <c r="L458" s="1368"/>
      <c r="M458" s="1218"/>
      <c r="N458" s="1218"/>
      <c r="O458" s="1218"/>
      <c r="P458" s="1218"/>
      <c r="Q458" s="1218"/>
      <c r="R458" s="1218"/>
      <c r="S458" s="1218"/>
      <c r="T458" s="1218"/>
      <c r="U458" s="1218"/>
      <c r="V458" s="1218"/>
      <c r="W458" s="1218"/>
      <c r="X458" s="1218"/>
      <c r="Y458" s="1218"/>
      <c r="Z458" s="1218"/>
      <c r="AA458" s="1218"/>
      <c r="AB458" s="1218"/>
    </row>
    <row r="459" spans="2:28" ht="15.75" hidden="1" customHeight="1">
      <c r="B459" s="1368"/>
      <c r="C459" s="1368"/>
      <c r="D459" s="1368"/>
      <c r="E459" s="1368"/>
      <c r="F459" s="1368"/>
      <c r="G459" s="1368"/>
      <c r="H459" s="1368"/>
      <c r="I459" s="1368"/>
      <c r="J459" s="1368"/>
      <c r="K459" s="1368"/>
      <c r="L459" s="1368"/>
      <c r="M459" s="1218"/>
      <c r="N459" s="1218"/>
      <c r="O459" s="1218"/>
      <c r="P459" s="1218"/>
      <c r="Q459" s="1218"/>
      <c r="R459" s="1218"/>
      <c r="S459" s="1218"/>
      <c r="T459" s="1218"/>
      <c r="U459" s="1218"/>
      <c r="V459" s="1218"/>
      <c r="W459" s="1218"/>
      <c r="X459" s="1218"/>
      <c r="Y459" s="1218"/>
      <c r="Z459" s="1218"/>
      <c r="AA459" s="1218"/>
      <c r="AB459" s="1218"/>
    </row>
    <row r="460" spans="2:28" ht="15.75" hidden="1" customHeight="1">
      <c r="B460" s="1368"/>
      <c r="C460" s="1368"/>
      <c r="D460" s="1368"/>
      <c r="E460" s="1368"/>
      <c r="F460" s="1368"/>
      <c r="G460" s="1368"/>
      <c r="H460" s="1368"/>
      <c r="I460" s="1368"/>
      <c r="J460" s="1368"/>
      <c r="K460" s="1368"/>
      <c r="L460" s="1368"/>
      <c r="M460" s="1218"/>
      <c r="N460" s="1218"/>
      <c r="O460" s="1218"/>
      <c r="P460" s="1218"/>
      <c r="Q460" s="1218"/>
      <c r="R460" s="1218"/>
      <c r="S460" s="1218"/>
      <c r="T460" s="1218"/>
      <c r="U460" s="1218"/>
      <c r="V460" s="1218"/>
      <c r="W460" s="1218"/>
      <c r="X460" s="1218"/>
      <c r="Y460" s="1218"/>
      <c r="Z460" s="1218"/>
      <c r="AA460" s="1218"/>
      <c r="AB460" s="1218"/>
    </row>
    <row r="461" spans="2:28" ht="15.75" hidden="1" customHeight="1">
      <c r="B461" s="1368"/>
      <c r="C461" s="1368"/>
      <c r="D461" s="1368"/>
      <c r="E461" s="1368"/>
      <c r="F461" s="1368"/>
      <c r="G461" s="1368"/>
      <c r="H461" s="1368"/>
      <c r="I461" s="1368"/>
      <c r="J461" s="1368"/>
      <c r="K461" s="1368"/>
      <c r="L461" s="1368"/>
      <c r="M461" s="1218"/>
      <c r="N461" s="1218"/>
      <c r="O461" s="1218"/>
      <c r="P461" s="1218"/>
      <c r="Q461" s="1218"/>
      <c r="R461" s="1218"/>
      <c r="S461" s="1218"/>
      <c r="T461" s="1218"/>
      <c r="U461" s="1218"/>
      <c r="V461" s="1218"/>
      <c r="W461" s="1218"/>
      <c r="X461" s="1218"/>
      <c r="Y461" s="1218"/>
      <c r="Z461" s="1218"/>
      <c r="AA461" s="1218"/>
      <c r="AB461" s="1218"/>
    </row>
    <row r="462" spans="2:28" ht="15.75" hidden="1" customHeight="1">
      <c r="B462" s="1368"/>
      <c r="C462" s="1368"/>
      <c r="D462" s="1368"/>
      <c r="E462" s="1368"/>
      <c r="F462" s="1368"/>
      <c r="G462" s="1368"/>
      <c r="H462" s="1368"/>
      <c r="I462" s="1368"/>
      <c r="J462" s="1368"/>
      <c r="K462" s="1368"/>
      <c r="L462" s="1368"/>
      <c r="M462" s="1218"/>
      <c r="N462" s="1218"/>
      <c r="O462" s="1218"/>
      <c r="P462" s="1218"/>
      <c r="Q462" s="1218"/>
      <c r="R462" s="1218"/>
      <c r="S462" s="1218"/>
      <c r="T462" s="1218"/>
      <c r="U462" s="1218"/>
      <c r="V462" s="1218"/>
      <c r="W462" s="1218"/>
      <c r="X462" s="1218"/>
      <c r="Y462" s="1218"/>
      <c r="Z462" s="1218"/>
      <c r="AA462" s="1218"/>
      <c r="AB462" s="1218"/>
    </row>
    <row r="463" spans="2:28" ht="15.75" hidden="1" customHeight="1">
      <c r="B463" s="1368"/>
      <c r="C463" s="1368"/>
      <c r="D463" s="1368"/>
      <c r="E463" s="1368"/>
      <c r="F463" s="1368"/>
      <c r="G463" s="1368"/>
      <c r="H463" s="1368"/>
      <c r="I463" s="1368"/>
      <c r="J463" s="1368"/>
      <c r="K463" s="1368"/>
      <c r="L463" s="1368"/>
      <c r="M463" s="1218"/>
      <c r="N463" s="1218"/>
      <c r="O463" s="1218"/>
      <c r="P463" s="1218"/>
      <c r="Q463" s="1218"/>
      <c r="R463" s="1218"/>
      <c r="S463" s="1218"/>
      <c r="T463" s="1218"/>
      <c r="U463" s="1218"/>
      <c r="V463" s="1218"/>
      <c r="W463" s="1218"/>
      <c r="X463" s="1218"/>
      <c r="Y463" s="1218"/>
      <c r="Z463" s="1218"/>
      <c r="AA463" s="1218"/>
      <c r="AB463" s="1218"/>
    </row>
    <row r="464" spans="2:28" ht="15.75" hidden="1" customHeight="1">
      <c r="B464" s="1368"/>
      <c r="C464" s="1368"/>
      <c r="D464" s="1368"/>
      <c r="E464" s="1368"/>
      <c r="F464" s="1368"/>
      <c r="G464" s="1368"/>
      <c r="H464" s="1368"/>
      <c r="I464" s="1368"/>
      <c r="J464" s="1368"/>
      <c r="K464" s="1368"/>
      <c r="L464" s="1368"/>
      <c r="M464" s="1218"/>
      <c r="N464" s="1218"/>
      <c r="O464" s="1218"/>
      <c r="P464" s="1218"/>
      <c r="Q464" s="1218"/>
      <c r="R464" s="1218"/>
      <c r="S464" s="1218"/>
      <c r="T464" s="1218"/>
      <c r="U464" s="1218"/>
      <c r="V464" s="1218"/>
      <c r="W464" s="1218"/>
      <c r="X464" s="1218"/>
      <c r="Y464" s="1218"/>
      <c r="Z464" s="1218"/>
      <c r="AA464" s="1218"/>
      <c r="AB464" s="1218"/>
    </row>
    <row r="465" spans="2:28" ht="15.75" hidden="1" customHeight="1">
      <c r="B465" s="1368"/>
      <c r="C465" s="1368"/>
      <c r="D465" s="1368"/>
      <c r="E465" s="1368"/>
      <c r="F465" s="1368"/>
      <c r="G465" s="1368"/>
      <c r="H465" s="1368"/>
      <c r="I465" s="1368"/>
      <c r="J465" s="1368"/>
      <c r="K465" s="1368"/>
      <c r="L465" s="1368"/>
      <c r="M465" s="1218"/>
      <c r="N465" s="1218"/>
      <c r="O465" s="1218"/>
      <c r="P465" s="1218"/>
      <c r="Q465" s="1218"/>
      <c r="R465" s="1218"/>
      <c r="S465" s="1218"/>
      <c r="T465" s="1218"/>
      <c r="U465" s="1218"/>
      <c r="V465" s="1218"/>
      <c r="W465" s="1218"/>
      <c r="X465" s="1218"/>
      <c r="Y465" s="1218"/>
      <c r="Z465" s="1218"/>
      <c r="AA465" s="1218"/>
      <c r="AB465" s="1218"/>
    </row>
    <row r="466" spans="2:28" ht="15.75" hidden="1" customHeight="1">
      <c r="B466" s="1368"/>
      <c r="C466" s="1368"/>
      <c r="D466" s="1368"/>
      <c r="E466" s="1368"/>
      <c r="F466" s="1368"/>
      <c r="G466" s="1368"/>
      <c r="H466" s="1368"/>
      <c r="I466" s="1368"/>
      <c r="J466" s="1368"/>
      <c r="K466" s="1368"/>
      <c r="L466" s="1368"/>
      <c r="M466" s="1218"/>
      <c r="N466" s="1218"/>
      <c r="O466" s="1218"/>
      <c r="P466" s="1218"/>
      <c r="Q466" s="1218"/>
      <c r="R466" s="1218"/>
      <c r="S466" s="1218"/>
      <c r="T466" s="1218"/>
      <c r="U466" s="1218"/>
      <c r="V466" s="1218"/>
      <c r="W466" s="1218"/>
      <c r="X466" s="1218"/>
      <c r="Y466" s="1218"/>
      <c r="Z466" s="1218"/>
      <c r="AA466" s="1218"/>
      <c r="AB466" s="1218"/>
    </row>
    <row r="467" spans="2:28" ht="15.75" hidden="1" customHeight="1">
      <c r="B467" s="1368"/>
      <c r="C467" s="1368"/>
      <c r="D467" s="1368"/>
      <c r="E467" s="1368"/>
      <c r="F467" s="1368"/>
      <c r="G467" s="1368"/>
      <c r="H467" s="1368"/>
      <c r="I467" s="1368"/>
      <c r="J467" s="1368"/>
      <c r="K467" s="1368"/>
      <c r="L467" s="1368"/>
      <c r="M467" s="1218"/>
      <c r="N467" s="1218"/>
      <c r="O467" s="1218"/>
      <c r="P467" s="1218"/>
      <c r="Q467" s="1218"/>
      <c r="R467" s="1218"/>
      <c r="S467" s="1218"/>
      <c r="T467" s="1218"/>
      <c r="U467" s="1218"/>
      <c r="V467" s="1218"/>
      <c r="W467" s="1218"/>
      <c r="X467" s="1218"/>
      <c r="Y467" s="1218"/>
      <c r="Z467" s="1218"/>
      <c r="AA467" s="1218"/>
      <c r="AB467" s="1218"/>
    </row>
    <row r="468" spans="2:28" ht="15.75" hidden="1" customHeight="1">
      <c r="B468" s="1368"/>
      <c r="C468" s="1368"/>
      <c r="D468" s="1368"/>
      <c r="E468" s="1368"/>
      <c r="F468" s="1368"/>
      <c r="G468" s="1368"/>
      <c r="H468" s="1368"/>
      <c r="I468" s="1368"/>
      <c r="J468" s="1368"/>
      <c r="K468" s="1368"/>
      <c r="L468" s="1368"/>
      <c r="M468" s="1218"/>
      <c r="N468" s="1218"/>
      <c r="O468" s="1218"/>
      <c r="P468" s="1218"/>
      <c r="Q468" s="1218"/>
      <c r="R468" s="1218"/>
      <c r="S468" s="1218"/>
      <c r="T468" s="1218"/>
      <c r="U468" s="1218"/>
      <c r="V468" s="1218"/>
      <c r="W468" s="1218"/>
      <c r="X468" s="1218"/>
      <c r="Y468" s="1218"/>
      <c r="Z468" s="1218"/>
      <c r="AA468" s="1218"/>
      <c r="AB468" s="1218"/>
    </row>
    <row r="469" spans="2:28" ht="15.75" hidden="1" customHeight="1">
      <c r="B469" s="1368"/>
      <c r="C469" s="1368"/>
      <c r="D469" s="1368"/>
      <c r="E469" s="1368"/>
      <c r="F469" s="1368"/>
      <c r="G469" s="1368"/>
      <c r="H469" s="1368"/>
      <c r="I469" s="1368"/>
      <c r="J469" s="1368"/>
      <c r="K469" s="1368"/>
      <c r="L469" s="1368"/>
      <c r="M469" s="1218"/>
      <c r="N469" s="1218"/>
      <c r="O469" s="1218"/>
      <c r="P469" s="1218"/>
      <c r="Q469" s="1218"/>
      <c r="R469" s="1218"/>
      <c r="S469" s="1218"/>
      <c r="T469" s="1218"/>
      <c r="U469" s="1218"/>
      <c r="V469" s="1218"/>
      <c r="W469" s="1218"/>
      <c r="X469" s="1218"/>
      <c r="Y469" s="1218"/>
      <c r="Z469" s="1218"/>
      <c r="AA469" s="1218"/>
      <c r="AB469" s="1218"/>
    </row>
    <row r="470" spans="2:28" ht="15.75" hidden="1" customHeight="1">
      <c r="B470" s="1368"/>
      <c r="C470" s="1368"/>
      <c r="D470" s="1368"/>
      <c r="E470" s="1368"/>
      <c r="F470" s="1368"/>
      <c r="G470" s="1368"/>
      <c r="H470" s="1368"/>
      <c r="I470" s="1368"/>
      <c r="J470" s="1368"/>
      <c r="K470" s="1368"/>
      <c r="L470" s="1368"/>
      <c r="M470" s="1218"/>
      <c r="N470" s="1218"/>
      <c r="O470" s="1218"/>
      <c r="P470" s="1218"/>
      <c r="Q470" s="1218"/>
      <c r="R470" s="1218"/>
      <c r="S470" s="1218"/>
      <c r="T470" s="1218"/>
      <c r="U470" s="1218"/>
      <c r="V470" s="1218"/>
      <c r="W470" s="1218"/>
      <c r="X470" s="1218"/>
      <c r="Y470" s="1218"/>
      <c r="Z470" s="1218"/>
      <c r="AA470" s="1218"/>
      <c r="AB470" s="1218"/>
    </row>
    <row r="471" spans="2:28" ht="15.75" hidden="1" customHeight="1">
      <c r="B471" s="1368"/>
      <c r="C471" s="1368"/>
      <c r="D471" s="1368"/>
      <c r="E471" s="1368"/>
      <c r="F471" s="1368"/>
      <c r="G471" s="1368"/>
      <c r="H471" s="1368"/>
      <c r="I471" s="1368"/>
      <c r="J471" s="1368"/>
      <c r="K471" s="1368"/>
      <c r="L471" s="1368"/>
      <c r="M471" s="1218"/>
      <c r="N471" s="1218"/>
      <c r="O471" s="1218"/>
      <c r="P471" s="1218"/>
      <c r="Q471" s="1218"/>
      <c r="R471" s="1218"/>
      <c r="S471" s="1218"/>
      <c r="T471" s="1218"/>
      <c r="U471" s="1218"/>
      <c r="V471" s="1218"/>
      <c r="W471" s="1218"/>
      <c r="X471" s="1218"/>
      <c r="Y471" s="1218"/>
      <c r="Z471" s="1218"/>
      <c r="AA471" s="1218"/>
      <c r="AB471" s="1218"/>
    </row>
    <row r="472" spans="2:28" ht="15.75" hidden="1" customHeight="1">
      <c r="B472" s="1368"/>
      <c r="C472" s="1368"/>
      <c r="D472" s="1368"/>
      <c r="E472" s="1368"/>
      <c r="F472" s="1368"/>
      <c r="G472" s="1368"/>
      <c r="H472" s="1368"/>
      <c r="I472" s="1368"/>
      <c r="J472" s="1368"/>
      <c r="K472" s="1368"/>
      <c r="L472" s="1368"/>
      <c r="M472" s="1218"/>
      <c r="N472" s="1218"/>
      <c r="O472" s="1218"/>
      <c r="P472" s="1218"/>
      <c r="Q472" s="1218"/>
      <c r="R472" s="1218"/>
      <c r="S472" s="1218"/>
      <c r="T472" s="1218"/>
      <c r="U472" s="1218"/>
      <c r="V472" s="1218"/>
      <c r="W472" s="1218"/>
      <c r="X472" s="1218"/>
      <c r="Y472" s="1218"/>
      <c r="Z472" s="1218"/>
      <c r="AA472" s="1218"/>
      <c r="AB472" s="1218"/>
    </row>
    <row r="473" spans="2:28" ht="15.75" hidden="1" customHeight="1">
      <c r="B473" s="1368"/>
      <c r="C473" s="1368"/>
      <c r="D473" s="1368"/>
      <c r="E473" s="1368"/>
      <c r="F473" s="1368"/>
      <c r="G473" s="1368"/>
      <c r="H473" s="1368"/>
      <c r="I473" s="1368"/>
      <c r="J473" s="1368"/>
      <c r="K473" s="1368"/>
      <c r="L473" s="1368"/>
      <c r="M473" s="1218"/>
      <c r="N473" s="1218"/>
      <c r="O473" s="1218"/>
      <c r="P473" s="1218"/>
      <c r="Q473" s="1218"/>
      <c r="R473" s="1218"/>
      <c r="S473" s="1218"/>
      <c r="T473" s="1218"/>
      <c r="U473" s="1218"/>
      <c r="V473" s="1218"/>
      <c r="W473" s="1218"/>
      <c r="X473" s="1218"/>
      <c r="Y473" s="1218"/>
      <c r="Z473" s="1218"/>
      <c r="AA473" s="1218"/>
      <c r="AB473" s="1218"/>
    </row>
    <row r="474" spans="2:28" ht="15.75" hidden="1" customHeight="1">
      <c r="B474" s="1368"/>
      <c r="C474" s="1368"/>
      <c r="D474" s="1368"/>
      <c r="E474" s="1368"/>
      <c r="F474" s="1368"/>
      <c r="G474" s="1368"/>
      <c r="H474" s="1368"/>
      <c r="I474" s="1368"/>
      <c r="J474" s="1368"/>
      <c r="K474" s="1368"/>
      <c r="L474" s="1368"/>
      <c r="M474" s="1218"/>
      <c r="N474" s="1218"/>
      <c r="O474" s="1218"/>
      <c r="P474" s="1218"/>
      <c r="Q474" s="1218"/>
      <c r="R474" s="1218"/>
      <c r="S474" s="1218"/>
      <c r="T474" s="1218"/>
      <c r="U474" s="1218"/>
      <c r="V474" s="1218"/>
      <c r="W474" s="1218"/>
      <c r="X474" s="1218"/>
      <c r="Y474" s="1218"/>
      <c r="Z474" s="1218"/>
      <c r="AA474" s="1218"/>
      <c r="AB474" s="1218"/>
    </row>
    <row r="475" spans="2:28" ht="15.75" hidden="1" customHeight="1">
      <c r="B475" s="1368"/>
      <c r="C475" s="1368"/>
      <c r="D475" s="1368"/>
      <c r="E475" s="1368"/>
      <c r="F475" s="1368"/>
      <c r="G475" s="1368"/>
      <c r="H475" s="1368"/>
      <c r="I475" s="1368"/>
      <c r="J475" s="1368"/>
      <c r="K475" s="1368"/>
      <c r="L475" s="1368"/>
      <c r="M475" s="1218"/>
      <c r="N475" s="1218"/>
      <c r="O475" s="1218"/>
      <c r="P475" s="1218"/>
      <c r="Q475" s="1218"/>
      <c r="R475" s="1218"/>
      <c r="S475" s="1218"/>
      <c r="T475" s="1218"/>
      <c r="U475" s="1218"/>
      <c r="V475" s="1218"/>
      <c r="W475" s="1218"/>
      <c r="X475" s="1218"/>
      <c r="Y475" s="1218"/>
      <c r="Z475" s="1218"/>
      <c r="AA475" s="1218"/>
      <c r="AB475" s="1218"/>
    </row>
    <row r="476" spans="2:28" ht="15.75" hidden="1" customHeight="1">
      <c r="B476" s="1368"/>
      <c r="C476" s="1368"/>
      <c r="D476" s="1368"/>
      <c r="E476" s="1368"/>
      <c r="F476" s="1368"/>
      <c r="G476" s="1368"/>
      <c r="H476" s="1368"/>
      <c r="I476" s="1368"/>
      <c r="J476" s="1368"/>
      <c r="K476" s="1368"/>
      <c r="L476" s="1368"/>
      <c r="M476" s="1218"/>
      <c r="N476" s="1218"/>
      <c r="O476" s="1218"/>
      <c r="P476" s="1218"/>
      <c r="Q476" s="1218"/>
      <c r="R476" s="1218"/>
      <c r="S476" s="1218"/>
      <c r="T476" s="1218"/>
      <c r="U476" s="1218"/>
      <c r="V476" s="1218"/>
      <c r="W476" s="1218"/>
      <c r="X476" s="1218"/>
      <c r="Y476" s="1218"/>
      <c r="Z476" s="1218"/>
      <c r="AA476" s="1218"/>
      <c r="AB476" s="1218"/>
    </row>
    <row r="477" spans="2:28" ht="15.75" hidden="1" customHeight="1">
      <c r="B477" s="1368"/>
      <c r="C477" s="1368"/>
      <c r="D477" s="1368"/>
      <c r="E477" s="1368"/>
      <c r="F477" s="1368"/>
      <c r="G477" s="1368"/>
      <c r="H477" s="1368"/>
      <c r="I477" s="1368"/>
      <c r="J477" s="1368"/>
      <c r="K477" s="1368"/>
      <c r="L477" s="1368"/>
      <c r="M477" s="1218"/>
      <c r="N477" s="1218"/>
      <c r="O477" s="1218"/>
      <c r="P477" s="1218"/>
      <c r="Q477" s="1218"/>
      <c r="R477" s="1218"/>
      <c r="S477" s="1218"/>
      <c r="T477" s="1218"/>
      <c r="U477" s="1218"/>
      <c r="V477" s="1218"/>
      <c r="W477" s="1218"/>
      <c r="X477" s="1218"/>
      <c r="Y477" s="1218"/>
      <c r="Z477" s="1218"/>
      <c r="AA477" s="1218"/>
      <c r="AB477" s="1218"/>
    </row>
    <row r="478" spans="2:28" ht="15.75" hidden="1" customHeight="1">
      <c r="B478" s="1368"/>
      <c r="C478" s="1368"/>
      <c r="D478" s="1368"/>
      <c r="E478" s="1368"/>
      <c r="F478" s="1368"/>
      <c r="G478" s="1368"/>
      <c r="H478" s="1368"/>
      <c r="I478" s="1368"/>
      <c r="J478" s="1368"/>
      <c r="K478" s="1368"/>
      <c r="L478" s="1368"/>
      <c r="M478" s="1218"/>
      <c r="N478" s="1218"/>
      <c r="O478" s="1218"/>
      <c r="P478" s="1218"/>
      <c r="Q478" s="1218"/>
      <c r="R478" s="1218"/>
      <c r="S478" s="1218"/>
      <c r="T478" s="1218"/>
      <c r="U478" s="1218"/>
      <c r="V478" s="1218"/>
      <c r="W478" s="1218"/>
      <c r="X478" s="1218"/>
      <c r="Y478" s="1218"/>
      <c r="Z478" s="1218"/>
      <c r="AA478" s="1218"/>
      <c r="AB478" s="1218"/>
    </row>
    <row r="479" spans="2:28" ht="15.75" hidden="1" customHeight="1">
      <c r="B479" s="1368"/>
      <c r="C479" s="1368"/>
      <c r="D479" s="1368"/>
      <c r="E479" s="1368"/>
      <c r="F479" s="1368"/>
      <c r="G479" s="1368"/>
      <c r="H479" s="1368"/>
      <c r="I479" s="1368"/>
      <c r="J479" s="1368"/>
      <c r="K479" s="1368"/>
      <c r="L479" s="1368"/>
      <c r="M479" s="1218"/>
      <c r="N479" s="1218"/>
      <c r="O479" s="1218"/>
      <c r="P479" s="1218"/>
      <c r="Q479" s="1218"/>
      <c r="R479" s="1218"/>
      <c r="S479" s="1218"/>
      <c r="T479" s="1218"/>
      <c r="U479" s="1218"/>
      <c r="V479" s="1218"/>
      <c r="W479" s="1218"/>
      <c r="X479" s="1218"/>
      <c r="Y479" s="1218"/>
      <c r="Z479" s="1218"/>
      <c r="AA479" s="1218"/>
      <c r="AB479" s="1218"/>
    </row>
    <row r="480" spans="2:28" ht="15.75" hidden="1" customHeight="1">
      <c r="B480" s="1368"/>
      <c r="C480" s="1368"/>
      <c r="D480" s="1368"/>
      <c r="E480" s="1368"/>
      <c r="F480" s="1368"/>
      <c r="G480" s="1368"/>
      <c r="H480" s="1368"/>
      <c r="I480" s="1368"/>
      <c r="J480" s="1368"/>
      <c r="K480" s="1368"/>
      <c r="L480" s="1368"/>
      <c r="M480" s="1218"/>
      <c r="N480" s="1218"/>
      <c r="O480" s="1218"/>
      <c r="P480" s="1218"/>
      <c r="Q480" s="1218"/>
      <c r="R480" s="1218"/>
      <c r="S480" s="1218"/>
      <c r="T480" s="1218"/>
      <c r="U480" s="1218"/>
      <c r="V480" s="1218"/>
      <c r="W480" s="1218"/>
      <c r="X480" s="1218"/>
      <c r="Y480" s="1218"/>
      <c r="Z480" s="1218"/>
      <c r="AA480" s="1218"/>
      <c r="AB480" s="1218"/>
    </row>
    <row r="481" spans="2:28" ht="15.75" hidden="1" customHeight="1">
      <c r="B481" s="1368"/>
      <c r="C481" s="1368"/>
      <c r="D481" s="1368"/>
      <c r="E481" s="1368"/>
      <c r="F481" s="1368"/>
      <c r="G481" s="1368"/>
      <c r="H481" s="1368"/>
      <c r="I481" s="1368"/>
      <c r="J481" s="1368"/>
      <c r="K481" s="1368"/>
      <c r="L481" s="1368"/>
      <c r="M481" s="1218"/>
      <c r="N481" s="1218"/>
      <c r="O481" s="1218"/>
      <c r="P481" s="1218"/>
      <c r="Q481" s="1218"/>
      <c r="R481" s="1218"/>
      <c r="S481" s="1218"/>
      <c r="T481" s="1218"/>
      <c r="U481" s="1218"/>
      <c r="V481" s="1218"/>
      <c r="W481" s="1218"/>
      <c r="X481" s="1218"/>
      <c r="Y481" s="1218"/>
      <c r="Z481" s="1218"/>
      <c r="AA481" s="1218"/>
      <c r="AB481" s="1218"/>
    </row>
    <row r="482" spans="2:28" ht="15.75" hidden="1" customHeight="1">
      <c r="B482" s="1368"/>
      <c r="C482" s="1368"/>
      <c r="D482" s="1368"/>
      <c r="E482" s="1368"/>
      <c r="F482" s="1368"/>
      <c r="G482" s="1368"/>
      <c r="H482" s="1368"/>
      <c r="I482" s="1368"/>
      <c r="J482" s="1368"/>
      <c r="K482" s="1368"/>
      <c r="L482" s="1368"/>
      <c r="M482" s="1218"/>
      <c r="N482" s="1218"/>
      <c r="O482" s="1218"/>
      <c r="P482" s="1218"/>
      <c r="Q482" s="1218"/>
      <c r="R482" s="1218"/>
      <c r="S482" s="1218"/>
      <c r="T482" s="1218"/>
      <c r="U482" s="1218"/>
      <c r="V482" s="1218"/>
      <c r="W482" s="1218"/>
      <c r="X482" s="1218"/>
      <c r="Y482" s="1218"/>
      <c r="Z482" s="1218"/>
      <c r="AA482" s="1218"/>
      <c r="AB482" s="1218"/>
    </row>
    <row r="483" spans="2:28" ht="15.75" hidden="1" customHeight="1">
      <c r="B483" s="1368"/>
      <c r="C483" s="1368"/>
      <c r="D483" s="1368"/>
      <c r="E483" s="1368"/>
      <c r="F483" s="1368"/>
      <c r="G483" s="1368"/>
      <c r="H483" s="1368"/>
      <c r="I483" s="1368"/>
      <c r="J483" s="1368"/>
      <c r="K483" s="1368"/>
      <c r="L483" s="1368"/>
      <c r="M483" s="1218"/>
      <c r="N483" s="1218"/>
      <c r="O483" s="1218"/>
      <c r="P483" s="1218"/>
      <c r="Q483" s="1218"/>
      <c r="R483" s="1218"/>
      <c r="S483" s="1218"/>
      <c r="T483" s="1218"/>
      <c r="U483" s="1218"/>
      <c r="V483" s="1218"/>
      <c r="W483" s="1218"/>
      <c r="X483" s="1218"/>
      <c r="Y483" s="1218"/>
      <c r="Z483" s="1218"/>
      <c r="AA483" s="1218"/>
      <c r="AB483" s="1218"/>
    </row>
    <row r="484" spans="2:28" ht="15.75" hidden="1" customHeight="1">
      <c r="B484" s="1368"/>
      <c r="C484" s="1368"/>
      <c r="D484" s="1368"/>
      <c r="E484" s="1368"/>
      <c r="F484" s="1368"/>
      <c r="G484" s="1368"/>
      <c r="H484" s="1368"/>
      <c r="I484" s="1368"/>
      <c r="J484" s="1368"/>
      <c r="K484" s="1368"/>
      <c r="L484" s="1368"/>
      <c r="M484" s="1218"/>
      <c r="N484" s="1218"/>
      <c r="O484" s="1218"/>
      <c r="P484" s="1218"/>
      <c r="Q484" s="1218"/>
      <c r="R484" s="1218"/>
      <c r="S484" s="1218"/>
      <c r="T484" s="1218"/>
      <c r="U484" s="1218"/>
      <c r="V484" s="1218"/>
      <c r="W484" s="1218"/>
      <c r="X484" s="1218"/>
      <c r="Y484" s="1218"/>
      <c r="Z484" s="1218"/>
      <c r="AA484" s="1218"/>
      <c r="AB484" s="1218"/>
    </row>
    <row r="485" spans="2:28" ht="15.75" hidden="1" customHeight="1">
      <c r="B485" s="1368"/>
      <c r="C485" s="1368"/>
      <c r="D485" s="1368"/>
      <c r="E485" s="1368"/>
      <c r="F485" s="1368"/>
      <c r="G485" s="1368"/>
      <c r="H485" s="1368"/>
      <c r="I485" s="1368"/>
      <c r="J485" s="1368"/>
      <c r="K485" s="1368"/>
      <c r="L485" s="1368"/>
      <c r="M485" s="1218"/>
      <c r="N485" s="1218"/>
      <c r="O485" s="1218"/>
      <c r="P485" s="1218"/>
      <c r="Q485" s="1218"/>
      <c r="R485" s="1218"/>
      <c r="S485" s="1218"/>
      <c r="T485" s="1218"/>
      <c r="U485" s="1218"/>
      <c r="V485" s="1218"/>
      <c r="W485" s="1218"/>
      <c r="X485" s="1218"/>
      <c r="Y485" s="1218"/>
      <c r="Z485" s="1218"/>
      <c r="AA485" s="1218"/>
      <c r="AB485" s="1218"/>
    </row>
    <row r="486" spans="2:28" ht="15.75" hidden="1" customHeight="1">
      <c r="B486" s="1368"/>
      <c r="C486" s="1368"/>
      <c r="D486" s="1368"/>
      <c r="E486" s="1368"/>
      <c r="F486" s="1368"/>
      <c r="G486" s="1368"/>
      <c r="H486" s="1368"/>
      <c r="I486" s="1368"/>
      <c r="J486" s="1368"/>
      <c r="K486" s="1368"/>
      <c r="L486" s="1368"/>
      <c r="M486" s="1218"/>
      <c r="N486" s="1218"/>
      <c r="O486" s="1218"/>
      <c r="P486" s="1218"/>
      <c r="Q486" s="1218"/>
      <c r="R486" s="1218"/>
      <c r="S486" s="1218"/>
      <c r="T486" s="1218"/>
      <c r="U486" s="1218"/>
      <c r="V486" s="1218"/>
      <c r="W486" s="1218"/>
      <c r="X486" s="1218"/>
      <c r="Y486" s="1218"/>
      <c r="Z486" s="1218"/>
      <c r="AA486" s="1218"/>
      <c r="AB486" s="1218"/>
    </row>
    <row r="487" spans="2:28" ht="15.75" hidden="1" customHeight="1">
      <c r="B487" s="1368"/>
      <c r="C487" s="1368"/>
      <c r="D487" s="1368"/>
      <c r="E487" s="1368"/>
      <c r="F487" s="1368"/>
      <c r="G487" s="1368"/>
      <c r="H487" s="1368"/>
      <c r="I487" s="1368"/>
      <c r="J487" s="1368"/>
      <c r="K487" s="1368"/>
      <c r="L487" s="1368"/>
      <c r="M487" s="1218"/>
      <c r="N487" s="1218"/>
      <c r="O487" s="1218"/>
      <c r="P487" s="1218"/>
      <c r="Q487" s="1218"/>
      <c r="R487" s="1218"/>
      <c r="S487" s="1218"/>
      <c r="T487" s="1218"/>
      <c r="U487" s="1218"/>
      <c r="V487" s="1218"/>
      <c r="W487" s="1218"/>
      <c r="X487" s="1218"/>
      <c r="Y487" s="1218"/>
      <c r="Z487" s="1218"/>
      <c r="AA487" s="1218"/>
      <c r="AB487" s="1218"/>
    </row>
    <row r="488" spans="2:28" ht="15.75" hidden="1" customHeight="1">
      <c r="B488" s="1368"/>
      <c r="C488" s="1368"/>
      <c r="D488" s="1368"/>
      <c r="E488" s="1368"/>
      <c r="F488" s="1368"/>
      <c r="G488" s="1368"/>
      <c r="H488" s="1368"/>
      <c r="I488" s="1368"/>
      <c r="J488" s="1368"/>
      <c r="K488" s="1368"/>
      <c r="L488" s="1368"/>
      <c r="M488" s="1218"/>
      <c r="N488" s="1218"/>
      <c r="O488" s="1218"/>
      <c r="P488" s="1218"/>
      <c r="Q488" s="1218"/>
      <c r="R488" s="1218"/>
      <c r="S488" s="1218"/>
      <c r="T488" s="1218"/>
      <c r="U488" s="1218"/>
      <c r="V488" s="1218"/>
      <c r="W488" s="1218"/>
      <c r="X488" s="1218"/>
      <c r="Y488" s="1218"/>
      <c r="Z488" s="1218"/>
      <c r="AA488" s="1218"/>
      <c r="AB488" s="1218"/>
    </row>
    <row r="489" spans="2:28" ht="15.75" hidden="1" customHeight="1">
      <c r="B489" s="1368"/>
      <c r="C489" s="1368"/>
      <c r="D489" s="1368"/>
      <c r="E489" s="1368"/>
      <c r="F489" s="1368"/>
      <c r="G489" s="1368"/>
      <c r="H489" s="1368"/>
      <c r="I489" s="1368"/>
      <c r="J489" s="1368"/>
      <c r="K489" s="1368"/>
      <c r="L489" s="1368"/>
      <c r="M489" s="1218"/>
      <c r="N489" s="1218"/>
      <c r="O489" s="1218"/>
      <c r="P489" s="1218"/>
      <c r="Q489" s="1218"/>
      <c r="R489" s="1218"/>
      <c r="S489" s="1218"/>
      <c r="T489" s="1218"/>
      <c r="U489" s="1218"/>
      <c r="V489" s="1218"/>
      <c r="W489" s="1218"/>
      <c r="X489" s="1218"/>
      <c r="Y489" s="1218"/>
      <c r="Z489" s="1218"/>
      <c r="AA489" s="1218"/>
      <c r="AB489" s="1218"/>
    </row>
    <row r="490" spans="2:28" ht="15.75" hidden="1" customHeight="1">
      <c r="B490" s="1368"/>
      <c r="C490" s="1368"/>
      <c r="D490" s="1368"/>
      <c r="E490" s="1368"/>
      <c r="F490" s="1368"/>
      <c r="G490" s="1368"/>
      <c r="H490" s="1368"/>
      <c r="I490" s="1368"/>
      <c r="J490" s="1368"/>
      <c r="K490" s="1368"/>
      <c r="L490" s="1368"/>
      <c r="M490" s="1218"/>
      <c r="N490" s="1218"/>
      <c r="O490" s="1218"/>
      <c r="P490" s="1218"/>
      <c r="Q490" s="1218"/>
      <c r="R490" s="1218"/>
      <c r="S490" s="1218"/>
      <c r="T490" s="1218"/>
      <c r="U490" s="1218"/>
      <c r="V490" s="1218"/>
      <c r="W490" s="1218"/>
      <c r="X490" s="1218"/>
      <c r="Y490" s="1218"/>
      <c r="Z490" s="1218"/>
      <c r="AA490" s="1218"/>
      <c r="AB490" s="1218"/>
    </row>
    <row r="491" spans="2:28" ht="15.75" hidden="1" customHeight="1">
      <c r="B491" s="1368"/>
      <c r="C491" s="1368"/>
      <c r="D491" s="1368"/>
      <c r="E491" s="1368"/>
      <c r="F491" s="1368"/>
      <c r="G491" s="1368"/>
      <c r="H491" s="1368"/>
      <c r="I491" s="1368"/>
      <c r="J491" s="1368"/>
      <c r="K491" s="1368"/>
      <c r="L491" s="1368"/>
      <c r="M491" s="1218"/>
      <c r="N491" s="1218"/>
      <c r="O491" s="1218"/>
      <c r="P491" s="1218"/>
      <c r="Q491" s="1218"/>
      <c r="R491" s="1218"/>
      <c r="S491" s="1218"/>
      <c r="T491" s="1218"/>
      <c r="U491" s="1218"/>
      <c r="V491" s="1218"/>
      <c r="W491" s="1218"/>
      <c r="X491" s="1218"/>
      <c r="Y491" s="1218"/>
      <c r="Z491" s="1218"/>
      <c r="AA491" s="1218"/>
      <c r="AB491" s="1218"/>
    </row>
    <row r="492" spans="2:28" ht="15.75" hidden="1" customHeight="1">
      <c r="B492" s="1368"/>
      <c r="C492" s="1368"/>
      <c r="D492" s="1368"/>
      <c r="E492" s="1368"/>
      <c r="F492" s="1368"/>
      <c r="G492" s="1368"/>
      <c r="H492" s="1368"/>
      <c r="I492" s="1368"/>
      <c r="J492" s="1368"/>
      <c r="K492" s="1368"/>
      <c r="L492" s="1368"/>
      <c r="M492" s="1218"/>
      <c r="N492" s="1218"/>
      <c r="O492" s="1218"/>
      <c r="P492" s="1218"/>
      <c r="Q492" s="1218"/>
      <c r="R492" s="1218"/>
      <c r="S492" s="1218"/>
      <c r="T492" s="1218"/>
      <c r="U492" s="1218"/>
      <c r="V492" s="1218"/>
      <c r="W492" s="1218"/>
      <c r="X492" s="1218"/>
      <c r="Y492" s="1218"/>
      <c r="Z492" s="1218"/>
      <c r="AA492" s="1218"/>
      <c r="AB492" s="1218"/>
    </row>
    <row r="493" spans="2:28" ht="15.75" hidden="1" customHeight="1">
      <c r="B493" s="1368"/>
      <c r="C493" s="1368"/>
      <c r="D493" s="1368"/>
      <c r="E493" s="1368"/>
      <c r="F493" s="1368"/>
      <c r="G493" s="1368"/>
      <c r="H493" s="1368"/>
      <c r="I493" s="1368"/>
      <c r="J493" s="1368"/>
      <c r="K493" s="1368"/>
      <c r="L493" s="1368"/>
      <c r="M493" s="1218"/>
      <c r="N493" s="1218"/>
      <c r="O493" s="1218"/>
      <c r="P493" s="1218"/>
      <c r="Q493" s="1218"/>
      <c r="R493" s="1218"/>
      <c r="S493" s="1218"/>
      <c r="T493" s="1218"/>
      <c r="U493" s="1218"/>
      <c r="V493" s="1218"/>
      <c r="W493" s="1218"/>
      <c r="X493" s="1218"/>
      <c r="Y493" s="1218"/>
      <c r="Z493" s="1218"/>
      <c r="AA493" s="1218"/>
      <c r="AB493" s="1218"/>
    </row>
    <row r="494" spans="2:28" ht="15.75" hidden="1" customHeight="1">
      <c r="B494" s="1368"/>
      <c r="C494" s="1368"/>
      <c r="D494" s="1368"/>
      <c r="E494" s="1368"/>
      <c r="F494" s="1368"/>
      <c r="G494" s="1368"/>
      <c r="H494" s="1368"/>
      <c r="I494" s="1368"/>
      <c r="J494" s="1368"/>
      <c r="K494" s="1368"/>
      <c r="L494" s="1368"/>
      <c r="M494" s="1218"/>
      <c r="N494" s="1218"/>
      <c r="O494" s="1218"/>
      <c r="P494" s="1218"/>
      <c r="Q494" s="1218"/>
      <c r="R494" s="1218"/>
      <c r="S494" s="1218"/>
      <c r="T494" s="1218"/>
      <c r="U494" s="1218"/>
      <c r="V494" s="1218"/>
      <c r="W494" s="1218"/>
      <c r="X494" s="1218"/>
      <c r="Y494" s="1218"/>
      <c r="Z494" s="1218"/>
      <c r="AA494" s="1218"/>
      <c r="AB494" s="1218"/>
    </row>
    <row r="495" spans="2:28" ht="15.75" hidden="1" customHeight="1">
      <c r="B495" s="1368"/>
      <c r="C495" s="1368"/>
      <c r="D495" s="1368"/>
      <c r="E495" s="1368"/>
      <c r="F495" s="1368"/>
      <c r="G495" s="1368"/>
      <c r="H495" s="1368"/>
      <c r="I495" s="1368"/>
      <c r="J495" s="1368"/>
      <c r="K495" s="1368"/>
      <c r="L495" s="1368"/>
      <c r="M495" s="1218"/>
      <c r="N495" s="1218"/>
      <c r="O495" s="1218"/>
      <c r="P495" s="1218"/>
      <c r="Q495" s="1218"/>
      <c r="R495" s="1218"/>
      <c r="S495" s="1218"/>
      <c r="T495" s="1218"/>
      <c r="U495" s="1218"/>
      <c r="V495" s="1218"/>
      <c r="W495" s="1218"/>
      <c r="X495" s="1218"/>
      <c r="Y495" s="1218"/>
      <c r="Z495" s="1218"/>
      <c r="AA495" s="1218"/>
      <c r="AB495" s="1218"/>
    </row>
    <row r="496" spans="2:28" ht="15.75" hidden="1" customHeight="1">
      <c r="B496" s="1368"/>
      <c r="C496" s="1368"/>
      <c r="D496" s="1368"/>
      <c r="E496" s="1368"/>
      <c r="F496" s="1368"/>
      <c r="G496" s="1368"/>
      <c r="H496" s="1368"/>
      <c r="I496" s="1368"/>
      <c r="J496" s="1368"/>
      <c r="K496" s="1368"/>
      <c r="L496" s="1368"/>
      <c r="M496" s="1218"/>
      <c r="N496" s="1218"/>
      <c r="O496" s="1218"/>
      <c r="P496" s="1218"/>
      <c r="Q496" s="1218"/>
      <c r="R496" s="1218"/>
      <c r="S496" s="1218"/>
      <c r="T496" s="1218"/>
      <c r="U496" s="1218"/>
      <c r="V496" s="1218"/>
      <c r="W496" s="1218"/>
      <c r="X496" s="1218"/>
      <c r="Y496" s="1218"/>
      <c r="Z496" s="1218"/>
      <c r="AA496" s="1218"/>
      <c r="AB496" s="1218"/>
    </row>
    <row r="497" spans="2:28" ht="15.75" hidden="1" customHeight="1">
      <c r="B497" s="1368"/>
      <c r="C497" s="1368"/>
      <c r="D497" s="1368"/>
      <c r="E497" s="1368"/>
      <c r="F497" s="1368"/>
      <c r="G497" s="1368"/>
      <c r="H497" s="1368"/>
      <c r="I497" s="1368"/>
      <c r="J497" s="1368"/>
      <c r="K497" s="1368"/>
      <c r="L497" s="1368"/>
      <c r="M497" s="1218"/>
      <c r="N497" s="1218"/>
      <c r="O497" s="1218"/>
      <c r="P497" s="1218"/>
      <c r="Q497" s="1218"/>
      <c r="R497" s="1218"/>
      <c r="S497" s="1218"/>
      <c r="T497" s="1218"/>
      <c r="U497" s="1218"/>
      <c r="V497" s="1218"/>
      <c r="W497" s="1218"/>
      <c r="X497" s="1218"/>
      <c r="Y497" s="1218"/>
      <c r="Z497" s="1218"/>
      <c r="AA497" s="1218"/>
      <c r="AB497" s="1218"/>
    </row>
    <row r="498" spans="2:28" ht="15.75" hidden="1" customHeight="1">
      <c r="B498" s="1368"/>
      <c r="C498" s="1368"/>
      <c r="D498" s="1368"/>
      <c r="E498" s="1368"/>
      <c r="F498" s="1368"/>
      <c r="G498" s="1368"/>
      <c r="H498" s="1368"/>
      <c r="I498" s="1368"/>
      <c r="J498" s="1368"/>
      <c r="K498" s="1368"/>
      <c r="L498" s="1368"/>
      <c r="M498" s="1218"/>
      <c r="N498" s="1218"/>
      <c r="O498" s="1218"/>
      <c r="P498" s="1218"/>
      <c r="Q498" s="1218"/>
      <c r="R498" s="1218"/>
      <c r="S498" s="1218"/>
      <c r="T498" s="1218"/>
      <c r="U498" s="1218"/>
      <c r="V498" s="1218"/>
      <c r="W498" s="1218"/>
      <c r="X498" s="1218"/>
      <c r="Y498" s="1218"/>
      <c r="Z498" s="1218"/>
      <c r="AA498" s="1218"/>
      <c r="AB498" s="1218"/>
    </row>
    <row r="499" spans="2:28" ht="15.75" hidden="1" customHeight="1">
      <c r="B499" s="1368"/>
      <c r="C499" s="1368"/>
      <c r="D499" s="1368"/>
      <c r="E499" s="1368"/>
      <c r="F499" s="1368"/>
      <c r="G499" s="1368"/>
      <c r="H499" s="1368"/>
      <c r="I499" s="1368"/>
      <c r="J499" s="1368"/>
      <c r="K499" s="1368"/>
      <c r="L499" s="1368"/>
      <c r="M499" s="1218"/>
      <c r="N499" s="1218"/>
      <c r="O499" s="1218"/>
      <c r="P499" s="1218"/>
      <c r="Q499" s="1218"/>
      <c r="R499" s="1218"/>
      <c r="S499" s="1218"/>
      <c r="T499" s="1218"/>
      <c r="U499" s="1218"/>
      <c r="V499" s="1218"/>
      <c r="W499" s="1218"/>
      <c r="X499" s="1218"/>
      <c r="Y499" s="1218"/>
      <c r="Z499" s="1218"/>
      <c r="AA499" s="1218"/>
      <c r="AB499" s="1218"/>
    </row>
    <row r="500" spans="2:28" ht="15.75" hidden="1" customHeight="1">
      <c r="B500" s="1368"/>
      <c r="C500" s="1368"/>
      <c r="D500" s="1368"/>
      <c r="E500" s="1368"/>
      <c r="F500" s="1368"/>
      <c r="G500" s="1368"/>
      <c r="H500" s="1368"/>
      <c r="I500" s="1368"/>
      <c r="J500" s="1368"/>
      <c r="K500" s="1368"/>
      <c r="L500" s="1368"/>
      <c r="M500" s="1218"/>
      <c r="N500" s="1218"/>
      <c r="O500" s="1218"/>
      <c r="P500" s="1218"/>
      <c r="Q500" s="1218"/>
      <c r="R500" s="1218"/>
      <c r="S500" s="1218"/>
      <c r="T500" s="1218"/>
      <c r="U500" s="1218"/>
      <c r="V500" s="1218"/>
      <c r="W500" s="1218"/>
      <c r="X500" s="1218"/>
      <c r="Y500" s="1218"/>
      <c r="Z500" s="1218"/>
      <c r="AA500" s="1218"/>
      <c r="AB500" s="1218"/>
    </row>
    <row r="501" spans="2:28" ht="15.75" hidden="1" customHeight="1">
      <c r="B501" s="1368"/>
      <c r="C501" s="1368"/>
      <c r="D501" s="1368"/>
      <c r="E501" s="1368"/>
      <c r="F501" s="1368"/>
      <c r="G501" s="1368"/>
      <c r="H501" s="1368"/>
      <c r="I501" s="1368"/>
      <c r="J501" s="1368"/>
      <c r="K501" s="1368"/>
      <c r="L501" s="1368"/>
      <c r="M501" s="1218"/>
      <c r="N501" s="1218"/>
      <c r="O501" s="1218"/>
      <c r="P501" s="1218"/>
      <c r="Q501" s="1218"/>
      <c r="R501" s="1218"/>
      <c r="S501" s="1218"/>
      <c r="T501" s="1218"/>
      <c r="U501" s="1218"/>
      <c r="V501" s="1218"/>
      <c r="W501" s="1218"/>
      <c r="X501" s="1218"/>
      <c r="Y501" s="1218"/>
      <c r="Z501" s="1218"/>
      <c r="AA501" s="1218"/>
      <c r="AB501" s="1218"/>
    </row>
    <row r="502" spans="2:28" ht="15.75" hidden="1" customHeight="1">
      <c r="B502" s="1368"/>
      <c r="C502" s="1368"/>
      <c r="D502" s="1368"/>
      <c r="E502" s="1368"/>
      <c r="F502" s="1368"/>
      <c r="G502" s="1368"/>
      <c r="H502" s="1368"/>
      <c r="I502" s="1368"/>
      <c r="J502" s="1368"/>
      <c r="K502" s="1368"/>
      <c r="L502" s="1368"/>
      <c r="M502" s="1218"/>
      <c r="N502" s="1218"/>
      <c r="O502" s="1218"/>
      <c r="P502" s="1218"/>
      <c r="Q502" s="1218"/>
      <c r="R502" s="1218"/>
      <c r="S502" s="1218"/>
      <c r="T502" s="1218"/>
      <c r="U502" s="1218"/>
      <c r="V502" s="1218"/>
      <c r="W502" s="1218"/>
      <c r="X502" s="1218"/>
      <c r="Y502" s="1218"/>
      <c r="Z502" s="1218"/>
      <c r="AA502" s="1218"/>
      <c r="AB502" s="1218"/>
    </row>
    <row r="503" spans="2:28" ht="15.75" hidden="1" customHeight="1">
      <c r="B503" s="1368"/>
      <c r="C503" s="1368"/>
      <c r="D503" s="1368"/>
      <c r="E503" s="1368"/>
      <c r="F503" s="1368"/>
      <c r="G503" s="1368"/>
      <c r="H503" s="1368"/>
      <c r="I503" s="1368"/>
      <c r="J503" s="1368"/>
      <c r="K503" s="1368"/>
      <c r="L503" s="1368"/>
      <c r="M503" s="1218"/>
      <c r="N503" s="1218"/>
      <c r="O503" s="1218"/>
      <c r="P503" s="1218"/>
      <c r="Q503" s="1218"/>
      <c r="R503" s="1218"/>
      <c r="S503" s="1218"/>
      <c r="T503" s="1218"/>
      <c r="U503" s="1218"/>
      <c r="V503" s="1218"/>
      <c r="W503" s="1218"/>
      <c r="X503" s="1218"/>
      <c r="Y503" s="1218"/>
      <c r="Z503" s="1218"/>
      <c r="AA503" s="1218"/>
      <c r="AB503" s="1218"/>
    </row>
    <row r="504" spans="2:28" ht="15.75" hidden="1" customHeight="1">
      <c r="B504" s="1368"/>
      <c r="C504" s="1368"/>
      <c r="D504" s="1368"/>
      <c r="E504" s="1368"/>
      <c r="F504" s="1368"/>
      <c r="G504" s="1368"/>
      <c r="H504" s="1368"/>
      <c r="I504" s="1368"/>
      <c r="J504" s="1368"/>
      <c r="K504" s="1368"/>
      <c r="L504" s="1368"/>
      <c r="M504" s="1218"/>
      <c r="N504" s="1218"/>
      <c r="O504" s="1218"/>
      <c r="P504" s="1218"/>
      <c r="Q504" s="1218"/>
      <c r="R504" s="1218"/>
      <c r="S504" s="1218"/>
      <c r="T504" s="1218"/>
      <c r="U504" s="1218"/>
      <c r="V504" s="1218"/>
      <c r="W504" s="1218"/>
      <c r="X504" s="1218"/>
      <c r="Y504" s="1218"/>
      <c r="Z504" s="1218"/>
      <c r="AA504" s="1218"/>
      <c r="AB504" s="1218"/>
    </row>
    <row r="505" spans="2:28" ht="15.75" hidden="1" customHeight="1">
      <c r="B505" s="1368"/>
      <c r="C505" s="1368"/>
      <c r="D505" s="1368"/>
      <c r="E505" s="1368"/>
      <c r="F505" s="1368"/>
      <c r="G505" s="1368"/>
      <c r="H505" s="1368"/>
      <c r="I505" s="1368"/>
      <c r="J505" s="1368"/>
      <c r="K505" s="1368"/>
      <c r="L505" s="1368"/>
      <c r="M505" s="1218"/>
      <c r="N505" s="1218"/>
      <c r="O505" s="1218"/>
      <c r="P505" s="1218"/>
      <c r="Q505" s="1218"/>
      <c r="R505" s="1218"/>
      <c r="S505" s="1218"/>
      <c r="T505" s="1218"/>
      <c r="U505" s="1218"/>
      <c r="V505" s="1218"/>
      <c r="W505" s="1218"/>
      <c r="X505" s="1218"/>
      <c r="Y505" s="1218"/>
      <c r="Z505" s="1218"/>
      <c r="AA505" s="1218"/>
      <c r="AB505" s="1218"/>
    </row>
    <row r="506" spans="2:28" ht="15.75" hidden="1" customHeight="1">
      <c r="B506" s="1368"/>
      <c r="C506" s="1368"/>
      <c r="D506" s="1368"/>
      <c r="E506" s="1368"/>
      <c r="F506" s="1368"/>
      <c r="G506" s="1368"/>
      <c r="H506" s="1368"/>
      <c r="I506" s="1368"/>
      <c r="J506" s="1368"/>
      <c r="K506" s="1368"/>
      <c r="L506" s="1368"/>
      <c r="M506" s="1218"/>
      <c r="N506" s="1218"/>
      <c r="O506" s="1218"/>
      <c r="P506" s="1218"/>
      <c r="Q506" s="1218"/>
      <c r="R506" s="1218"/>
      <c r="S506" s="1218"/>
      <c r="T506" s="1218"/>
      <c r="U506" s="1218"/>
      <c r="V506" s="1218"/>
      <c r="W506" s="1218"/>
      <c r="X506" s="1218"/>
      <c r="Y506" s="1218"/>
      <c r="Z506" s="1218"/>
      <c r="AA506" s="1218"/>
      <c r="AB506" s="1218"/>
    </row>
    <row r="507" spans="2:28" ht="15.75" hidden="1" customHeight="1">
      <c r="B507" s="1368"/>
      <c r="C507" s="1368"/>
      <c r="D507" s="1368"/>
      <c r="E507" s="1368"/>
      <c r="F507" s="1368"/>
      <c r="G507" s="1368"/>
      <c r="H507" s="1368"/>
      <c r="I507" s="1368"/>
      <c r="J507" s="1368"/>
      <c r="K507" s="1368"/>
      <c r="L507" s="1368"/>
      <c r="M507" s="1218"/>
      <c r="N507" s="1218"/>
      <c r="O507" s="1218"/>
      <c r="P507" s="1218"/>
      <c r="Q507" s="1218"/>
      <c r="R507" s="1218"/>
      <c r="S507" s="1218"/>
      <c r="T507" s="1218"/>
      <c r="U507" s="1218"/>
      <c r="V507" s="1218"/>
      <c r="W507" s="1218"/>
      <c r="X507" s="1218"/>
      <c r="Y507" s="1218"/>
      <c r="Z507" s="1218"/>
      <c r="AA507" s="1218"/>
      <c r="AB507" s="1218"/>
    </row>
    <row r="508" spans="2:28" ht="15.75" hidden="1" customHeight="1">
      <c r="B508" s="1368"/>
      <c r="C508" s="1368"/>
      <c r="D508" s="1368"/>
      <c r="E508" s="1368"/>
      <c r="F508" s="1368"/>
      <c r="G508" s="1368"/>
      <c r="H508" s="1368"/>
      <c r="I508" s="1368"/>
      <c r="J508" s="1368"/>
      <c r="K508" s="1368"/>
      <c r="L508" s="1368"/>
      <c r="M508" s="1218"/>
      <c r="N508" s="1218"/>
      <c r="O508" s="1218"/>
      <c r="P508" s="1218"/>
      <c r="Q508" s="1218"/>
      <c r="R508" s="1218"/>
      <c r="S508" s="1218"/>
      <c r="T508" s="1218"/>
      <c r="U508" s="1218"/>
      <c r="V508" s="1218"/>
      <c r="W508" s="1218"/>
      <c r="X508" s="1218"/>
      <c r="Y508" s="1218"/>
      <c r="Z508" s="1218"/>
      <c r="AA508" s="1218"/>
      <c r="AB508" s="1218"/>
    </row>
    <row r="509" spans="2:28" ht="15.75" hidden="1" customHeight="1">
      <c r="B509" s="1368"/>
      <c r="C509" s="1368"/>
      <c r="D509" s="1368"/>
      <c r="E509" s="1368"/>
      <c r="F509" s="1368"/>
      <c r="G509" s="1368"/>
      <c r="H509" s="1368"/>
      <c r="I509" s="1368"/>
      <c r="J509" s="1368"/>
      <c r="K509" s="1368"/>
      <c r="L509" s="1368"/>
      <c r="M509" s="1218"/>
      <c r="N509" s="1218"/>
      <c r="O509" s="1218"/>
      <c r="P509" s="1218"/>
      <c r="Q509" s="1218"/>
      <c r="R509" s="1218"/>
      <c r="S509" s="1218"/>
      <c r="T509" s="1218"/>
      <c r="U509" s="1218"/>
      <c r="V509" s="1218"/>
      <c r="W509" s="1218"/>
      <c r="X509" s="1218"/>
      <c r="Y509" s="1218"/>
      <c r="Z509" s="1218"/>
      <c r="AA509" s="1218"/>
      <c r="AB509" s="1218"/>
    </row>
    <row r="510" spans="2:28" ht="15.75" hidden="1" customHeight="1">
      <c r="B510" s="1368"/>
      <c r="C510" s="1368"/>
      <c r="D510" s="1368"/>
      <c r="E510" s="1368"/>
      <c r="F510" s="1368"/>
      <c r="G510" s="1368"/>
      <c r="H510" s="1368"/>
      <c r="I510" s="1368"/>
      <c r="J510" s="1368"/>
      <c r="K510" s="1368"/>
      <c r="L510" s="1368"/>
      <c r="M510" s="1218"/>
      <c r="N510" s="1218"/>
      <c r="O510" s="1218"/>
      <c r="P510" s="1218"/>
      <c r="Q510" s="1218"/>
      <c r="R510" s="1218"/>
      <c r="S510" s="1218"/>
      <c r="T510" s="1218"/>
      <c r="U510" s="1218"/>
      <c r="V510" s="1218"/>
      <c r="W510" s="1218"/>
      <c r="X510" s="1218"/>
      <c r="Y510" s="1218"/>
      <c r="Z510" s="1218"/>
      <c r="AA510" s="1218"/>
      <c r="AB510" s="1218"/>
    </row>
    <row r="511" spans="2:28" ht="15.75" hidden="1" customHeight="1">
      <c r="B511" s="1368"/>
      <c r="C511" s="1368"/>
      <c r="D511" s="1368"/>
      <c r="E511" s="1368"/>
      <c r="F511" s="1368"/>
      <c r="G511" s="1368"/>
      <c r="H511" s="1368"/>
      <c r="I511" s="1368"/>
      <c r="J511" s="1368"/>
      <c r="K511" s="1368"/>
      <c r="L511" s="1368"/>
      <c r="M511" s="1218"/>
      <c r="N511" s="1218"/>
      <c r="O511" s="1218"/>
      <c r="P511" s="1218"/>
      <c r="Q511" s="1218"/>
      <c r="R511" s="1218"/>
      <c r="S511" s="1218"/>
      <c r="T511" s="1218"/>
      <c r="U511" s="1218"/>
      <c r="V511" s="1218"/>
      <c r="W511" s="1218"/>
      <c r="X511" s="1218"/>
      <c r="Y511" s="1218"/>
      <c r="Z511" s="1218"/>
      <c r="AA511" s="1218"/>
      <c r="AB511" s="1218"/>
    </row>
    <row r="512" spans="2:28" ht="15.75" hidden="1" customHeight="1">
      <c r="B512" s="1368"/>
      <c r="C512" s="1368"/>
      <c r="D512" s="1368"/>
      <c r="E512" s="1368"/>
      <c r="F512" s="1368"/>
      <c r="G512" s="1368"/>
      <c r="H512" s="1368"/>
      <c r="I512" s="1368"/>
      <c r="J512" s="1368"/>
      <c r="K512" s="1368"/>
      <c r="L512" s="1368"/>
      <c r="M512" s="1218"/>
      <c r="N512" s="1218"/>
      <c r="O512" s="1218"/>
      <c r="P512" s="1218"/>
      <c r="Q512" s="1218"/>
      <c r="R512" s="1218"/>
      <c r="S512" s="1218"/>
      <c r="T512" s="1218"/>
      <c r="U512" s="1218"/>
      <c r="V512" s="1218"/>
      <c r="W512" s="1218"/>
      <c r="X512" s="1218"/>
      <c r="Y512" s="1218"/>
      <c r="Z512" s="1218"/>
      <c r="AA512" s="1218"/>
      <c r="AB512" s="1218"/>
    </row>
    <row r="513" spans="2:28" ht="15.75" hidden="1" customHeight="1">
      <c r="B513" s="1368"/>
      <c r="C513" s="1368"/>
      <c r="D513" s="1368"/>
      <c r="E513" s="1368"/>
      <c r="F513" s="1368"/>
      <c r="G513" s="1368"/>
      <c r="H513" s="1368"/>
      <c r="I513" s="1368"/>
      <c r="J513" s="1368"/>
      <c r="K513" s="1368"/>
      <c r="L513" s="1368"/>
      <c r="M513" s="1218"/>
      <c r="N513" s="1218"/>
      <c r="O513" s="1218"/>
      <c r="P513" s="1218"/>
      <c r="Q513" s="1218"/>
      <c r="R513" s="1218"/>
      <c r="S513" s="1218"/>
      <c r="T513" s="1218"/>
      <c r="U513" s="1218"/>
      <c r="V513" s="1218"/>
      <c r="W513" s="1218"/>
      <c r="X513" s="1218"/>
      <c r="Y513" s="1218"/>
      <c r="Z513" s="1218"/>
      <c r="AA513" s="1218"/>
      <c r="AB513" s="1218"/>
    </row>
    <row r="514" spans="2:28" ht="15.75" hidden="1" customHeight="1">
      <c r="B514" s="1368"/>
      <c r="C514" s="1368"/>
      <c r="D514" s="1368"/>
      <c r="E514" s="1368"/>
      <c r="F514" s="1368"/>
      <c r="G514" s="1368"/>
      <c r="H514" s="1368"/>
      <c r="I514" s="1368"/>
      <c r="J514" s="1368"/>
      <c r="K514" s="1368"/>
      <c r="L514" s="1368"/>
      <c r="M514" s="1218"/>
      <c r="N514" s="1218"/>
      <c r="O514" s="1218"/>
      <c r="P514" s="1218"/>
      <c r="Q514" s="1218"/>
      <c r="R514" s="1218"/>
      <c r="S514" s="1218"/>
      <c r="T514" s="1218"/>
      <c r="U514" s="1218"/>
      <c r="V514" s="1218"/>
      <c r="W514" s="1218"/>
      <c r="X514" s="1218"/>
      <c r="Y514" s="1218"/>
      <c r="Z514" s="1218"/>
      <c r="AA514" s="1218"/>
      <c r="AB514" s="1218"/>
    </row>
    <row r="515" spans="2:28" ht="15.75" hidden="1" customHeight="1">
      <c r="B515" s="1368"/>
      <c r="C515" s="1368"/>
      <c r="D515" s="1368"/>
      <c r="E515" s="1368"/>
      <c r="F515" s="1368"/>
      <c r="G515" s="1368"/>
      <c r="H515" s="1368"/>
      <c r="I515" s="1368"/>
      <c r="J515" s="1368"/>
      <c r="K515" s="1368"/>
      <c r="L515" s="1368"/>
      <c r="M515" s="1218"/>
      <c r="N515" s="1218"/>
      <c r="O515" s="1218"/>
      <c r="P515" s="1218"/>
      <c r="Q515" s="1218"/>
      <c r="R515" s="1218"/>
      <c r="S515" s="1218"/>
      <c r="T515" s="1218"/>
      <c r="U515" s="1218"/>
      <c r="V515" s="1218"/>
      <c r="W515" s="1218"/>
      <c r="X515" s="1218"/>
      <c r="Y515" s="1218"/>
      <c r="Z515" s="1218"/>
      <c r="AA515" s="1218"/>
      <c r="AB515" s="1218"/>
    </row>
    <row r="516" spans="2:28" ht="15.75" hidden="1" customHeight="1">
      <c r="B516" s="1368"/>
      <c r="C516" s="1368"/>
      <c r="D516" s="1368"/>
      <c r="E516" s="1368"/>
      <c r="F516" s="1368"/>
      <c r="G516" s="1368"/>
      <c r="H516" s="1368"/>
      <c r="I516" s="1368"/>
      <c r="J516" s="1368"/>
      <c r="K516" s="1368"/>
      <c r="L516" s="1368"/>
      <c r="M516" s="1218"/>
      <c r="N516" s="1218"/>
      <c r="O516" s="1218"/>
      <c r="P516" s="1218"/>
      <c r="Q516" s="1218"/>
      <c r="R516" s="1218"/>
      <c r="S516" s="1218"/>
      <c r="T516" s="1218"/>
      <c r="U516" s="1218"/>
      <c r="V516" s="1218"/>
      <c r="W516" s="1218"/>
      <c r="X516" s="1218"/>
      <c r="Y516" s="1218"/>
      <c r="Z516" s="1218"/>
      <c r="AA516" s="1218"/>
      <c r="AB516" s="1218"/>
    </row>
    <row r="517" spans="2:28" ht="15.75" hidden="1" customHeight="1">
      <c r="B517" s="1368"/>
      <c r="C517" s="1368"/>
      <c r="D517" s="1368"/>
      <c r="E517" s="1368"/>
      <c r="F517" s="1368"/>
      <c r="G517" s="1368"/>
      <c r="H517" s="1368"/>
      <c r="I517" s="1368"/>
      <c r="J517" s="1368"/>
      <c r="K517" s="1368"/>
      <c r="L517" s="1368"/>
      <c r="M517" s="1218"/>
      <c r="N517" s="1218"/>
      <c r="O517" s="1218"/>
      <c r="P517" s="1218"/>
      <c r="Q517" s="1218"/>
      <c r="R517" s="1218"/>
      <c r="S517" s="1218"/>
      <c r="T517" s="1218"/>
      <c r="U517" s="1218"/>
      <c r="V517" s="1218"/>
      <c r="W517" s="1218"/>
      <c r="X517" s="1218"/>
      <c r="Y517" s="1218"/>
      <c r="Z517" s="1218"/>
      <c r="AA517" s="1218"/>
      <c r="AB517" s="1218"/>
    </row>
    <row r="518" spans="2:28" ht="15.75" hidden="1" customHeight="1">
      <c r="B518" s="1368"/>
      <c r="C518" s="1368"/>
      <c r="D518" s="1368"/>
      <c r="E518" s="1368"/>
      <c r="F518" s="1368"/>
      <c r="G518" s="1368"/>
      <c r="H518" s="1368"/>
      <c r="I518" s="1368"/>
      <c r="J518" s="1368"/>
      <c r="K518" s="1368"/>
      <c r="L518" s="1368"/>
      <c r="M518" s="1218"/>
      <c r="N518" s="1218"/>
      <c r="O518" s="1218"/>
      <c r="P518" s="1218"/>
      <c r="Q518" s="1218"/>
      <c r="R518" s="1218"/>
      <c r="S518" s="1218"/>
      <c r="T518" s="1218"/>
      <c r="U518" s="1218"/>
      <c r="V518" s="1218"/>
      <c r="W518" s="1218"/>
      <c r="X518" s="1218"/>
      <c r="Y518" s="1218"/>
      <c r="Z518" s="1218"/>
      <c r="AA518" s="1218"/>
      <c r="AB518" s="1218"/>
    </row>
    <row r="519" spans="2:28" ht="15.75" hidden="1" customHeight="1">
      <c r="B519" s="1368"/>
      <c r="C519" s="1368"/>
      <c r="D519" s="1368"/>
      <c r="E519" s="1368"/>
      <c r="F519" s="1368"/>
      <c r="G519" s="1368"/>
      <c r="H519" s="1368"/>
      <c r="I519" s="1368"/>
      <c r="J519" s="1368"/>
      <c r="K519" s="1368"/>
      <c r="L519" s="1368"/>
      <c r="M519" s="1218"/>
      <c r="N519" s="1218"/>
      <c r="O519" s="1218"/>
      <c r="P519" s="1218"/>
      <c r="Q519" s="1218"/>
      <c r="R519" s="1218"/>
      <c r="S519" s="1218"/>
      <c r="T519" s="1218"/>
      <c r="U519" s="1218"/>
      <c r="V519" s="1218"/>
      <c r="W519" s="1218"/>
      <c r="X519" s="1218"/>
      <c r="Y519" s="1218"/>
      <c r="Z519" s="1218"/>
      <c r="AA519" s="1218"/>
      <c r="AB519" s="1218"/>
    </row>
    <row r="520" spans="2:28" ht="15.75" hidden="1" customHeight="1">
      <c r="B520" s="1368"/>
      <c r="C520" s="1368"/>
      <c r="D520" s="1368"/>
      <c r="E520" s="1368"/>
      <c r="F520" s="1368"/>
      <c r="G520" s="1368"/>
      <c r="H520" s="1368"/>
      <c r="I520" s="1368"/>
      <c r="J520" s="1368"/>
      <c r="K520" s="1368"/>
      <c r="L520" s="1368"/>
      <c r="M520" s="1218"/>
      <c r="N520" s="1218"/>
      <c r="O520" s="1218"/>
      <c r="P520" s="1218"/>
      <c r="Q520" s="1218"/>
      <c r="R520" s="1218"/>
      <c r="S520" s="1218"/>
      <c r="T520" s="1218"/>
      <c r="U520" s="1218"/>
      <c r="V520" s="1218"/>
      <c r="W520" s="1218"/>
      <c r="X520" s="1218"/>
      <c r="Y520" s="1218"/>
      <c r="Z520" s="1218"/>
      <c r="AA520" s="1218"/>
      <c r="AB520" s="1218"/>
    </row>
    <row r="521" spans="2:28" ht="15.75" hidden="1" customHeight="1">
      <c r="B521" s="1368"/>
      <c r="C521" s="1368"/>
      <c r="D521" s="1368"/>
      <c r="E521" s="1368"/>
      <c r="F521" s="1368"/>
      <c r="G521" s="1368"/>
      <c r="H521" s="1368"/>
      <c r="I521" s="1368"/>
      <c r="J521" s="1368"/>
      <c r="K521" s="1368"/>
      <c r="L521" s="1368"/>
      <c r="M521" s="1218"/>
      <c r="N521" s="1218"/>
      <c r="O521" s="1218"/>
      <c r="P521" s="1218"/>
      <c r="Q521" s="1218"/>
      <c r="R521" s="1218"/>
      <c r="S521" s="1218"/>
      <c r="T521" s="1218"/>
      <c r="U521" s="1218"/>
      <c r="V521" s="1218"/>
      <c r="W521" s="1218"/>
      <c r="X521" s="1218"/>
      <c r="Y521" s="1218"/>
      <c r="Z521" s="1218"/>
      <c r="AA521" s="1218"/>
      <c r="AB521" s="1218"/>
    </row>
    <row r="522" spans="2:28" ht="15.75" hidden="1" customHeight="1">
      <c r="B522" s="1368"/>
      <c r="C522" s="1368"/>
      <c r="D522" s="1368"/>
      <c r="E522" s="1368"/>
      <c r="F522" s="1368"/>
      <c r="G522" s="1368"/>
      <c r="H522" s="1368"/>
      <c r="I522" s="1368"/>
      <c r="J522" s="1368"/>
      <c r="K522" s="1368"/>
      <c r="L522" s="1368"/>
      <c r="M522" s="1218"/>
      <c r="N522" s="1218"/>
      <c r="O522" s="1218"/>
      <c r="P522" s="1218"/>
      <c r="Q522" s="1218"/>
      <c r="R522" s="1218"/>
      <c r="S522" s="1218"/>
      <c r="T522" s="1218"/>
      <c r="U522" s="1218"/>
      <c r="V522" s="1218"/>
      <c r="W522" s="1218"/>
      <c r="X522" s="1218"/>
      <c r="Y522" s="1218"/>
      <c r="Z522" s="1218"/>
      <c r="AA522" s="1218"/>
      <c r="AB522" s="1218"/>
    </row>
    <row r="523" spans="2:28" ht="15.75" hidden="1" customHeight="1">
      <c r="B523" s="1368"/>
      <c r="C523" s="1368"/>
      <c r="D523" s="1368"/>
      <c r="E523" s="1368"/>
      <c r="F523" s="1368"/>
      <c r="G523" s="1368"/>
      <c r="H523" s="1368"/>
      <c r="I523" s="1368"/>
      <c r="J523" s="1368"/>
      <c r="K523" s="1368"/>
      <c r="L523" s="1368"/>
      <c r="M523" s="1218"/>
      <c r="N523" s="1218"/>
      <c r="O523" s="1218"/>
      <c r="P523" s="1218"/>
      <c r="Q523" s="1218"/>
      <c r="R523" s="1218"/>
      <c r="S523" s="1218"/>
      <c r="T523" s="1218"/>
      <c r="U523" s="1218"/>
      <c r="V523" s="1218"/>
      <c r="W523" s="1218"/>
      <c r="X523" s="1218"/>
      <c r="Y523" s="1218"/>
      <c r="Z523" s="1218"/>
      <c r="AA523" s="1218"/>
      <c r="AB523" s="1218"/>
    </row>
    <row r="524" spans="2:28" ht="15.75" hidden="1" customHeight="1">
      <c r="B524" s="1368"/>
      <c r="C524" s="1368"/>
      <c r="D524" s="1368"/>
      <c r="E524" s="1368"/>
      <c r="F524" s="1368"/>
      <c r="G524" s="1368"/>
      <c r="H524" s="1368"/>
      <c r="I524" s="1368"/>
      <c r="J524" s="1368"/>
      <c r="K524" s="1368"/>
      <c r="L524" s="1368"/>
      <c r="M524" s="1218"/>
      <c r="N524" s="1218"/>
      <c r="O524" s="1218"/>
      <c r="P524" s="1218"/>
      <c r="Q524" s="1218"/>
      <c r="R524" s="1218"/>
      <c r="S524" s="1218"/>
      <c r="T524" s="1218"/>
      <c r="U524" s="1218"/>
      <c r="V524" s="1218"/>
      <c r="W524" s="1218"/>
      <c r="X524" s="1218"/>
      <c r="Y524" s="1218"/>
      <c r="Z524" s="1218"/>
      <c r="AA524" s="1218"/>
      <c r="AB524" s="1218"/>
    </row>
    <row r="525" spans="2:28" ht="15.75" hidden="1" customHeight="1">
      <c r="B525" s="1368"/>
      <c r="C525" s="1368"/>
      <c r="D525" s="1368"/>
      <c r="E525" s="1368"/>
      <c r="F525" s="1368"/>
      <c r="G525" s="1368"/>
      <c r="H525" s="1368"/>
      <c r="I525" s="1368"/>
      <c r="J525" s="1368"/>
      <c r="K525" s="1368"/>
      <c r="L525" s="1368"/>
      <c r="M525" s="1218"/>
      <c r="N525" s="1218"/>
      <c r="O525" s="1218"/>
      <c r="P525" s="1218"/>
      <c r="Q525" s="1218"/>
      <c r="R525" s="1218"/>
      <c r="S525" s="1218"/>
      <c r="T525" s="1218"/>
      <c r="U525" s="1218"/>
      <c r="V525" s="1218"/>
      <c r="W525" s="1218"/>
      <c r="X525" s="1218"/>
      <c r="Y525" s="1218"/>
      <c r="Z525" s="1218"/>
      <c r="AA525" s="1218"/>
      <c r="AB525" s="1218"/>
    </row>
    <row r="526" spans="2:28" ht="15.75" hidden="1" customHeight="1">
      <c r="B526" s="1368"/>
      <c r="C526" s="1368"/>
      <c r="D526" s="1368"/>
      <c r="E526" s="1368"/>
      <c r="F526" s="1368"/>
      <c r="G526" s="1368"/>
      <c r="H526" s="1368"/>
      <c r="I526" s="1368"/>
      <c r="J526" s="1368"/>
      <c r="K526" s="1368"/>
      <c r="L526" s="1368"/>
      <c r="M526" s="1218"/>
      <c r="N526" s="1218"/>
      <c r="O526" s="1218"/>
      <c r="P526" s="1218"/>
      <c r="Q526" s="1218"/>
      <c r="R526" s="1218"/>
      <c r="S526" s="1218"/>
      <c r="T526" s="1218"/>
      <c r="U526" s="1218"/>
      <c r="V526" s="1218"/>
      <c r="W526" s="1218"/>
      <c r="X526" s="1218"/>
      <c r="Y526" s="1218"/>
      <c r="Z526" s="1218"/>
      <c r="AA526" s="1218"/>
      <c r="AB526" s="1218"/>
    </row>
    <row r="527" spans="2:28" ht="15.75" hidden="1" customHeight="1">
      <c r="B527" s="1368"/>
      <c r="C527" s="1368"/>
      <c r="D527" s="1368"/>
      <c r="E527" s="1368"/>
      <c r="F527" s="1368"/>
      <c r="G527" s="1368"/>
      <c r="H527" s="1368"/>
      <c r="I527" s="1368"/>
      <c r="J527" s="1368"/>
      <c r="K527" s="1368"/>
      <c r="L527" s="1368"/>
      <c r="M527" s="1218"/>
      <c r="N527" s="1218"/>
      <c r="O527" s="1218"/>
      <c r="P527" s="1218"/>
      <c r="Q527" s="1218"/>
      <c r="R527" s="1218"/>
      <c r="S527" s="1218"/>
      <c r="T527" s="1218"/>
      <c r="U527" s="1218"/>
      <c r="V527" s="1218"/>
      <c r="W527" s="1218"/>
      <c r="X527" s="1218"/>
      <c r="Y527" s="1218"/>
      <c r="Z527" s="1218"/>
      <c r="AA527" s="1218"/>
      <c r="AB527" s="1218"/>
    </row>
    <row r="528" spans="2:28" ht="15.75" hidden="1" customHeight="1">
      <c r="B528" s="1368"/>
      <c r="C528" s="1368"/>
      <c r="D528" s="1368"/>
      <c r="E528" s="1368"/>
      <c r="F528" s="1368"/>
      <c r="G528" s="1368"/>
      <c r="H528" s="1368"/>
      <c r="I528" s="1368"/>
      <c r="J528" s="1368"/>
      <c r="K528" s="1368"/>
      <c r="L528" s="1368"/>
      <c r="M528" s="1218"/>
      <c r="N528" s="1218"/>
      <c r="O528" s="1218"/>
      <c r="P528" s="1218"/>
      <c r="Q528" s="1218"/>
      <c r="R528" s="1218"/>
      <c r="S528" s="1218"/>
      <c r="T528" s="1218"/>
      <c r="U528" s="1218"/>
      <c r="V528" s="1218"/>
      <c r="W528" s="1218"/>
      <c r="X528" s="1218"/>
      <c r="Y528" s="1218"/>
      <c r="Z528" s="1218"/>
      <c r="AA528" s="1218"/>
      <c r="AB528" s="1218"/>
    </row>
    <row r="529" spans="2:28" ht="15.75" hidden="1" customHeight="1">
      <c r="B529" s="1368"/>
      <c r="C529" s="1368"/>
      <c r="D529" s="1368"/>
      <c r="E529" s="1368"/>
      <c r="F529" s="1368"/>
      <c r="G529" s="1368"/>
      <c r="H529" s="1368"/>
      <c r="I529" s="1368"/>
      <c r="J529" s="1368"/>
      <c r="K529" s="1368"/>
      <c r="L529" s="1368"/>
      <c r="M529" s="1218"/>
      <c r="N529" s="1218"/>
      <c r="O529" s="1218"/>
      <c r="P529" s="1218"/>
      <c r="Q529" s="1218"/>
      <c r="R529" s="1218"/>
      <c r="S529" s="1218"/>
      <c r="T529" s="1218"/>
      <c r="U529" s="1218"/>
      <c r="V529" s="1218"/>
      <c r="W529" s="1218"/>
      <c r="X529" s="1218"/>
      <c r="Y529" s="1218"/>
      <c r="Z529" s="1218"/>
      <c r="AA529" s="1218"/>
      <c r="AB529" s="1218"/>
    </row>
    <row r="530" spans="2:28" ht="15.75" hidden="1" customHeight="1">
      <c r="B530" s="1368"/>
      <c r="C530" s="1368"/>
      <c r="D530" s="1368"/>
      <c r="E530" s="1368"/>
      <c r="F530" s="1368"/>
      <c r="G530" s="1368"/>
      <c r="H530" s="1368"/>
      <c r="I530" s="1368"/>
      <c r="J530" s="1368"/>
      <c r="K530" s="1368"/>
      <c r="L530" s="1368"/>
      <c r="M530" s="1218"/>
      <c r="N530" s="1218"/>
      <c r="O530" s="1218"/>
      <c r="P530" s="1218"/>
      <c r="Q530" s="1218"/>
      <c r="R530" s="1218"/>
      <c r="S530" s="1218"/>
      <c r="T530" s="1218"/>
      <c r="U530" s="1218"/>
      <c r="V530" s="1218"/>
      <c r="W530" s="1218"/>
      <c r="X530" s="1218"/>
      <c r="Y530" s="1218"/>
      <c r="Z530" s="1218"/>
      <c r="AA530" s="1218"/>
      <c r="AB530" s="1218"/>
    </row>
    <row r="531" spans="2:28" ht="15.75" hidden="1" customHeight="1">
      <c r="B531" s="1368"/>
      <c r="C531" s="1368"/>
      <c r="D531" s="1368"/>
      <c r="E531" s="1368"/>
      <c r="F531" s="1368"/>
      <c r="G531" s="1368"/>
      <c r="H531" s="1368"/>
      <c r="I531" s="1368"/>
      <c r="J531" s="1368"/>
      <c r="K531" s="1368"/>
      <c r="L531" s="1368"/>
      <c r="M531" s="1218"/>
      <c r="N531" s="1218"/>
      <c r="O531" s="1218"/>
      <c r="P531" s="1218"/>
      <c r="Q531" s="1218"/>
      <c r="R531" s="1218"/>
      <c r="S531" s="1218"/>
      <c r="T531" s="1218"/>
      <c r="U531" s="1218"/>
      <c r="V531" s="1218"/>
      <c r="W531" s="1218"/>
      <c r="X531" s="1218"/>
      <c r="Y531" s="1218"/>
      <c r="Z531" s="1218"/>
      <c r="AA531" s="1218"/>
      <c r="AB531" s="1218"/>
    </row>
    <row r="532" spans="2:28" ht="15.75" hidden="1" customHeight="1">
      <c r="B532" s="1368"/>
      <c r="C532" s="1368"/>
      <c r="D532" s="1368"/>
      <c r="E532" s="1368"/>
      <c r="F532" s="1368"/>
      <c r="G532" s="1368"/>
      <c r="H532" s="1368"/>
      <c r="I532" s="1368"/>
      <c r="J532" s="1368"/>
      <c r="K532" s="1368"/>
      <c r="L532" s="1368"/>
      <c r="M532" s="1218"/>
      <c r="N532" s="1218"/>
      <c r="O532" s="1218"/>
      <c r="P532" s="1218"/>
      <c r="Q532" s="1218"/>
      <c r="R532" s="1218"/>
      <c r="S532" s="1218"/>
      <c r="T532" s="1218"/>
      <c r="U532" s="1218"/>
      <c r="V532" s="1218"/>
      <c r="W532" s="1218"/>
      <c r="X532" s="1218"/>
      <c r="Y532" s="1218"/>
      <c r="Z532" s="1218"/>
      <c r="AA532" s="1218"/>
      <c r="AB532" s="1218"/>
    </row>
    <row r="533" spans="2:28" ht="15.75" hidden="1" customHeight="1">
      <c r="B533" s="1368"/>
      <c r="C533" s="1368"/>
      <c r="D533" s="1368"/>
      <c r="E533" s="1368"/>
      <c r="F533" s="1368"/>
      <c r="G533" s="1368"/>
      <c r="H533" s="1368"/>
      <c r="I533" s="1368"/>
      <c r="J533" s="1368"/>
      <c r="K533" s="1368"/>
      <c r="L533" s="1368"/>
      <c r="M533" s="1218"/>
      <c r="N533" s="1218"/>
      <c r="O533" s="1218"/>
      <c r="P533" s="1218"/>
      <c r="Q533" s="1218"/>
      <c r="R533" s="1218"/>
      <c r="S533" s="1218"/>
      <c r="T533" s="1218"/>
      <c r="U533" s="1218"/>
      <c r="V533" s="1218"/>
      <c r="W533" s="1218"/>
      <c r="X533" s="1218"/>
      <c r="Y533" s="1218"/>
      <c r="Z533" s="1218"/>
      <c r="AA533" s="1218"/>
      <c r="AB533" s="1218"/>
    </row>
    <row r="534" spans="2:28" ht="15.75" hidden="1" customHeight="1">
      <c r="B534" s="1368"/>
      <c r="C534" s="1368"/>
      <c r="D534" s="1368"/>
      <c r="E534" s="1368"/>
      <c r="F534" s="1368"/>
      <c r="G534" s="1368"/>
      <c r="H534" s="1368"/>
      <c r="I534" s="1368"/>
      <c r="J534" s="1368"/>
      <c r="K534" s="1368"/>
      <c r="L534" s="1368"/>
      <c r="M534" s="1218"/>
      <c r="N534" s="1218"/>
      <c r="O534" s="1218"/>
      <c r="P534" s="1218"/>
      <c r="Q534" s="1218"/>
      <c r="R534" s="1218"/>
      <c r="S534" s="1218"/>
      <c r="T534" s="1218"/>
      <c r="U534" s="1218"/>
      <c r="V534" s="1218"/>
      <c r="W534" s="1218"/>
      <c r="X534" s="1218"/>
      <c r="Y534" s="1218"/>
      <c r="Z534" s="1218"/>
      <c r="AA534" s="1218"/>
      <c r="AB534" s="1218"/>
    </row>
    <row r="535" spans="2:28" ht="15.75" hidden="1" customHeight="1">
      <c r="B535" s="1368"/>
      <c r="C535" s="1368"/>
      <c r="D535" s="1368"/>
      <c r="E535" s="1368"/>
      <c r="F535" s="1368"/>
      <c r="G535" s="1368"/>
      <c r="H535" s="1368"/>
      <c r="I535" s="1368"/>
      <c r="J535" s="1368"/>
      <c r="K535" s="1368"/>
      <c r="L535" s="1368"/>
      <c r="M535" s="1218"/>
      <c r="N535" s="1218"/>
      <c r="O535" s="1218"/>
      <c r="P535" s="1218"/>
      <c r="Q535" s="1218"/>
      <c r="R535" s="1218"/>
      <c r="S535" s="1218"/>
      <c r="T535" s="1218"/>
      <c r="U535" s="1218"/>
      <c r="V535" s="1218"/>
      <c r="W535" s="1218"/>
      <c r="X535" s="1218"/>
      <c r="Y535" s="1218"/>
      <c r="Z535" s="1218"/>
      <c r="AA535" s="1218"/>
      <c r="AB535" s="1218"/>
    </row>
    <row r="536" spans="2:28" ht="15.75" hidden="1" customHeight="1">
      <c r="B536" s="1368"/>
      <c r="C536" s="1368"/>
      <c r="D536" s="1368"/>
      <c r="E536" s="1368"/>
      <c r="F536" s="1368"/>
      <c r="G536" s="1368"/>
      <c r="H536" s="1368"/>
      <c r="I536" s="1368"/>
      <c r="J536" s="1368"/>
      <c r="K536" s="1368"/>
      <c r="L536" s="1368"/>
      <c r="M536" s="1218"/>
      <c r="N536" s="1218"/>
      <c r="O536" s="1218"/>
      <c r="P536" s="1218"/>
      <c r="Q536" s="1218"/>
      <c r="R536" s="1218"/>
      <c r="S536" s="1218"/>
      <c r="T536" s="1218"/>
      <c r="U536" s="1218"/>
      <c r="V536" s="1218"/>
      <c r="W536" s="1218"/>
      <c r="X536" s="1218"/>
      <c r="Y536" s="1218"/>
      <c r="Z536" s="1218"/>
      <c r="AA536" s="1218"/>
      <c r="AB536" s="1218"/>
    </row>
    <row r="537" spans="2:28" ht="15.75" hidden="1" customHeight="1">
      <c r="B537" s="1368"/>
      <c r="C537" s="1368"/>
      <c r="D537" s="1368"/>
      <c r="E537" s="1368"/>
      <c r="F537" s="1368"/>
      <c r="G537" s="1368"/>
      <c r="H537" s="1368"/>
      <c r="I537" s="1368"/>
      <c r="J537" s="1368"/>
      <c r="K537" s="1368"/>
      <c r="L537" s="1368"/>
      <c r="M537" s="1218"/>
      <c r="N537" s="1218"/>
      <c r="O537" s="1218"/>
      <c r="P537" s="1218"/>
      <c r="Q537" s="1218"/>
      <c r="R537" s="1218"/>
      <c r="S537" s="1218"/>
      <c r="T537" s="1218"/>
      <c r="U537" s="1218"/>
      <c r="V537" s="1218"/>
      <c r="W537" s="1218"/>
      <c r="X537" s="1218"/>
      <c r="Y537" s="1218"/>
      <c r="Z537" s="1218"/>
      <c r="AA537" s="1218"/>
      <c r="AB537" s="1218"/>
    </row>
    <row r="538" spans="2:28" ht="15.75" hidden="1" customHeight="1">
      <c r="B538" s="1368"/>
      <c r="C538" s="1368"/>
      <c r="D538" s="1368"/>
      <c r="E538" s="1368"/>
      <c r="F538" s="1368"/>
      <c r="G538" s="1368"/>
      <c r="H538" s="1368"/>
      <c r="I538" s="1368"/>
      <c r="J538" s="1368"/>
      <c r="K538" s="1368"/>
      <c r="L538" s="1368"/>
      <c r="M538" s="1218"/>
      <c r="N538" s="1218"/>
      <c r="O538" s="1218"/>
      <c r="P538" s="1218"/>
      <c r="Q538" s="1218"/>
      <c r="R538" s="1218"/>
      <c r="S538" s="1218"/>
      <c r="T538" s="1218"/>
      <c r="U538" s="1218"/>
      <c r="V538" s="1218"/>
      <c r="W538" s="1218"/>
      <c r="X538" s="1218"/>
      <c r="Y538" s="1218"/>
      <c r="Z538" s="1218"/>
      <c r="AA538" s="1218"/>
      <c r="AB538" s="1218"/>
    </row>
    <row r="539" spans="2:28" ht="15.75" hidden="1" customHeight="1">
      <c r="B539" s="1368"/>
      <c r="C539" s="1368"/>
      <c r="D539" s="1368"/>
      <c r="E539" s="1368"/>
      <c r="F539" s="1368"/>
      <c r="G539" s="1368"/>
      <c r="H539" s="1368"/>
      <c r="I539" s="1368"/>
      <c r="J539" s="1368"/>
      <c r="K539" s="1368"/>
      <c r="L539" s="1368"/>
      <c r="M539" s="1218"/>
      <c r="N539" s="1218"/>
      <c r="O539" s="1218"/>
      <c r="P539" s="1218"/>
      <c r="Q539" s="1218"/>
      <c r="R539" s="1218"/>
      <c r="S539" s="1218"/>
      <c r="T539" s="1218"/>
      <c r="U539" s="1218"/>
      <c r="V539" s="1218"/>
      <c r="W539" s="1218"/>
      <c r="X539" s="1218"/>
      <c r="Y539" s="1218"/>
      <c r="Z539" s="1218"/>
      <c r="AA539" s="1218"/>
      <c r="AB539" s="1218"/>
    </row>
    <row r="540" spans="2:28" ht="15.75" hidden="1" customHeight="1">
      <c r="B540" s="1368"/>
      <c r="C540" s="1368"/>
      <c r="D540" s="1368"/>
      <c r="E540" s="1368"/>
      <c r="F540" s="1368"/>
      <c r="G540" s="1368"/>
      <c r="H540" s="1368"/>
      <c r="I540" s="1368"/>
      <c r="J540" s="1368"/>
      <c r="K540" s="1368"/>
      <c r="L540" s="1368"/>
      <c r="M540" s="1218"/>
      <c r="N540" s="1218"/>
      <c r="O540" s="1218"/>
      <c r="P540" s="1218"/>
      <c r="Q540" s="1218"/>
      <c r="R540" s="1218"/>
      <c r="S540" s="1218"/>
      <c r="T540" s="1218"/>
      <c r="U540" s="1218"/>
      <c r="V540" s="1218"/>
      <c r="W540" s="1218"/>
      <c r="X540" s="1218"/>
      <c r="Y540" s="1218"/>
      <c r="Z540" s="1218"/>
      <c r="AA540" s="1218"/>
      <c r="AB540" s="1218"/>
    </row>
    <row r="541" spans="2:28" ht="15.75" hidden="1" customHeight="1">
      <c r="B541" s="1368"/>
      <c r="C541" s="1368"/>
      <c r="D541" s="1368"/>
      <c r="E541" s="1368"/>
      <c r="F541" s="1368"/>
      <c r="G541" s="1368"/>
      <c r="H541" s="1368"/>
      <c r="I541" s="1368"/>
      <c r="J541" s="1368"/>
      <c r="K541" s="1368"/>
      <c r="L541" s="1368"/>
      <c r="M541" s="1218"/>
      <c r="N541" s="1218"/>
      <c r="O541" s="1218"/>
      <c r="P541" s="1218"/>
      <c r="Q541" s="1218"/>
      <c r="R541" s="1218"/>
      <c r="S541" s="1218"/>
      <c r="T541" s="1218"/>
      <c r="U541" s="1218"/>
      <c r="V541" s="1218"/>
      <c r="W541" s="1218"/>
      <c r="X541" s="1218"/>
      <c r="Y541" s="1218"/>
      <c r="Z541" s="1218"/>
      <c r="AA541" s="1218"/>
      <c r="AB541" s="1218"/>
    </row>
    <row r="542" spans="2:28" ht="15.75" hidden="1" customHeight="1">
      <c r="B542" s="1368"/>
      <c r="C542" s="1368"/>
      <c r="D542" s="1368"/>
      <c r="E542" s="1368"/>
      <c r="F542" s="1368"/>
      <c r="G542" s="1368"/>
      <c r="H542" s="1368"/>
      <c r="I542" s="1368"/>
      <c r="J542" s="1368"/>
      <c r="K542" s="1368"/>
      <c r="L542" s="1368"/>
      <c r="M542" s="1218"/>
      <c r="N542" s="1218"/>
      <c r="O542" s="1218"/>
      <c r="P542" s="1218"/>
      <c r="Q542" s="1218"/>
      <c r="R542" s="1218"/>
      <c r="S542" s="1218"/>
      <c r="T542" s="1218"/>
      <c r="U542" s="1218"/>
      <c r="V542" s="1218"/>
      <c r="W542" s="1218"/>
      <c r="X542" s="1218"/>
      <c r="Y542" s="1218"/>
      <c r="Z542" s="1218"/>
      <c r="AA542" s="1218"/>
      <c r="AB542" s="1218"/>
    </row>
    <row r="543" spans="2:28" ht="15.75" hidden="1" customHeight="1">
      <c r="B543" s="1368"/>
      <c r="C543" s="1368"/>
      <c r="D543" s="1368"/>
      <c r="E543" s="1368"/>
      <c r="F543" s="1368"/>
      <c r="G543" s="1368"/>
      <c r="H543" s="1368"/>
      <c r="I543" s="1368"/>
      <c r="J543" s="1368"/>
      <c r="K543" s="1368"/>
      <c r="L543" s="1368"/>
      <c r="M543" s="1218"/>
      <c r="N543" s="1218"/>
      <c r="O543" s="1218"/>
      <c r="P543" s="1218"/>
      <c r="Q543" s="1218"/>
      <c r="R543" s="1218"/>
      <c r="S543" s="1218"/>
      <c r="T543" s="1218"/>
      <c r="U543" s="1218"/>
      <c r="V543" s="1218"/>
      <c r="W543" s="1218"/>
      <c r="X543" s="1218"/>
      <c r="Y543" s="1218"/>
      <c r="Z543" s="1218"/>
      <c r="AA543" s="1218"/>
      <c r="AB543" s="1218"/>
    </row>
    <row r="544" spans="2:28" ht="15.75" hidden="1" customHeight="1">
      <c r="B544" s="1368"/>
      <c r="C544" s="1368"/>
      <c r="D544" s="1368"/>
      <c r="E544" s="1368"/>
      <c r="F544" s="1368"/>
      <c r="G544" s="1368"/>
      <c r="H544" s="1368"/>
      <c r="I544" s="1368"/>
      <c r="J544" s="1368"/>
      <c r="K544" s="1368"/>
      <c r="L544" s="1368"/>
      <c r="M544" s="1218"/>
      <c r="N544" s="1218"/>
      <c r="O544" s="1218"/>
      <c r="P544" s="1218"/>
      <c r="Q544" s="1218"/>
      <c r="R544" s="1218"/>
      <c r="S544" s="1218"/>
      <c r="T544" s="1218"/>
      <c r="U544" s="1218"/>
      <c r="V544" s="1218"/>
      <c r="W544" s="1218"/>
      <c r="X544" s="1218"/>
      <c r="Y544" s="1218"/>
      <c r="Z544" s="1218"/>
      <c r="AA544" s="1218"/>
      <c r="AB544" s="1218"/>
    </row>
    <row r="545" spans="2:28" ht="15.75" hidden="1" customHeight="1">
      <c r="B545" s="1368"/>
      <c r="C545" s="1368"/>
      <c r="D545" s="1368"/>
      <c r="E545" s="1368"/>
      <c r="F545" s="1368"/>
      <c r="G545" s="1368"/>
      <c r="H545" s="1368"/>
      <c r="I545" s="1368"/>
      <c r="J545" s="1368"/>
      <c r="K545" s="1368"/>
      <c r="L545" s="1368"/>
      <c r="M545" s="1218"/>
      <c r="N545" s="1218"/>
      <c r="O545" s="1218"/>
      <c r="P545" s="1218"/>
      <c r="Q545" s="1218"/>
      <c r="R545" s="1218"/>
      <c r="S545" s="1218"/>
      <c r="T545" s="1218"/>
      <c r="U545" s="1218"/>
      <c r="V545" s="1218"/>
      <c r="W545" s="1218"/>
      <c r="X545" s="1218"/>
      <c r="Y545" s="1218"/>
      <c r="Z545" s="1218"/>
      <c r="AA545" s="1218"/>
      <c r="AB545" s="1218"/>
    </row>
    <row r="546" spans="2:28" ht="15.75" hidden="1" customHeight="1">
      <c r="B546" s="1368"/>
      <c r="C546" s="1368"/>
      <c r="D546" s="1368"/>
      <c r="E546" s="1368"/>
      <c r="F546" s="1368"/>
      <c r="G546" s="1368"/>
      <c r="H546" s="1368"/>
      <c r="I546" s="1368"/>
      <c r="J546" s="1368"/>
      <c r="K546" s="1368"/>
      <c r="L546" s="1368"/>
      <c r="M546" s="1218"/>
      <c r="N546" s="1218"/>
      <c r="O546" s="1218"/>
      <c r="P546" s="1218"/>
      <c r="Q546" s="1218"/>
      <c r="R546" s="1218"/>
      <c r="S546" s="1218"/>
      <c r="T546" s="1218"/>
      <c r="U546" s="1218"/>
      <c r="V546" s="1218"/>
      <c r="W546" s="1218"/>
      <c r="X546" s="1218"/>
      <c r="Y546" s="1218"/>
      <c r="Z546" s="1218"/>
      <c r="AA546" s="1218"/>
      <c r="AB546" s="1218"/>
    </row>
    <row r="547" spans="2:28" ht="15.75" hidden="1" customHeight="1">
      <c r="B547" s="1368"/>
      <c r="C547" s="1368"/>
      <c r="D547" s="1368"/>
      <c r="E547" s="1368"/>
      <c r="F547" s="1368"/>
      <c r="G547" s="1368"/>
      <c r="H547" s="1368"/>
      <c r="I547" s="1368"/>
      <c r="J547" s="1368"/>
      <c r="K547" s="1368"/>
      <c r="L547" s="1368"/>
      <c r="M547" s="1218"/>
      <c r="N547" s="1218"/>
      <c r="O547" s="1218"/>
      <c r="P547" s="1218"/>
      <c r="Q547" s="1218"/>
      <c r="R547" s="1218"/>
      <c r="S547" s="1218"/>
      <c r="T547" s="1218"/>
      <c r="U547" s="1218"/>
      <c r="V547" s="1218"/>
      <c r="W547" s="1218"/>
      <c r="X547" s="1218"/>
      <c r="Y547" s="1218"/>
      <c r="Z547" s="1218"/>
      <c r="AA547" s="1218"/>
      <c r="AB547" s="1218"/>
    </row>
    <row r="548" spans="2:28" ht="15.75" hidden="1" customHeight="1">
      <c r="B548" s="1368"/>
      <c r="C548" s="1368"/>
      <c r="D548" s="1368"/>
      <c r="E548" s="1368"/>
      <c r="F548" s="1368"/>
      <c r="G548" s="1368"/>
      <c r="H548" s="1368"/>
      <c r="I548" s="1368"/>
      <c r="J548" s="1368"/>
      <c r="K548" s="1368"/>
      <c r="L548" s="1368"/>
      <c r="M548" s="1218"/>
      <c r="N548" s="1218"/>
      <c r="O548" s="1218"/>
      <c r="P548" s="1218"/>
      <c r="Q548" s="1218"/>
      <c r="R548" s="1218"/>
      <c r="S548" s="1218"/>
      <c r="T548" s="1218"/>
      <c r="U548" s="1218"/>
      <c r="V548" s="1218"/>
      <c r="W548" s="1218"/>
      <c r="X548" s="1218"/>
      <c r="Y548" s="1218"/>
      <c r="Z548" s="1218"/>
      <c r="AA548" s="1218"/>
      <c r="AB548" s="1218"/>
    </row>
    <row r="549" spans="2:28" ht="15.75" hidden="1" customHeight="1">
      <c r="B549" s="1368"/>
      <c r="C549" s="1368"/>
      <c r="D549" s="1368"/>
      <c r="E549" s="1368"/>
      <c r="F549" s="1368"/>
      <c r="G549" s="1368"/>
      <c r="H549" s="1368"/>
      <c r="I549" s="1368"/>
      <c r="J549" s="1368"/>
      <c r="K549" s="1368"/>
      <c r="L549" s="1368"/>
      <c r="M549" s="1218"/>
      <c r="N549" s="1218"/>
      <c r="O549" s="1218"/>
      <c r="P549" s="1218"/>
      <c r="Q549" s="1218"/>
      <c r="R549" s="1218"/>
      <c r="S549" s="1218"/>
      <c r="T549" s="1218"/>
      <c r="U549" s="1218"/>
      <c r="V549" s="1218"/>
      <c r="W549" s="1218"/>
      <c r="X549" s="1218"/>
      <c r="Y549" s="1218"/>
      <c r="Z549" s="1218"/>
      <c r="AA549" s="1218"/>
      <c r="AB549" s="1218"/>
    </row>
    <row r="550" spans="2:28" ht="15.75" hidden="1" customHeight="1">
      <c r="B550" s="1368"/>
      <c r="C550" s="1368"/>
      <c r="D550" s="1368"/>
      <c r="E550" s="1368"/>
      <c r="F550" s="1368"/>
      <c r="G550" s="1368"/>
      <c r="H550" s="1368"/>
      <c r="I550" s="1368"/>
      <c r="J550" s="1368"/>
      <c r="K550" s="1368"/>
      <c r="L550" s="1368"/>
      <c r="M550" s="1218"/>
      <c r="N550" s="1218"/>
      <c r="O550" s="1218"/>
      <c r="P550" s="1218"/>
      <c r="Q550" s="1218"/>
      <c r="R550" s="1218"/>
      <c r="S550" s="1218"/>
      <c r="T550" s="1218"/>
      <c r="U550" s="1218"/>
      <c r="V550" s="1218"/>
      <c r="W550" s="1218"/>
      <c r="X550" s="1218"/>
      <c r="Y550" s="1218"/>
      <c r="Z550" s="1218"/>
      <c r="AA550" s="1218"/>
      <c r="AB550" s="1218"/>
    </row>
    <row r="551" spans="2:28" ht="15.75" hidden="1" customHeight="1">
      <c r="B551" s="1368"/>
      <c r="C551" s="1368"/>
      <c r="D551" s="1368"/>
      <c r="E551" s="1368"/>
      <c r="F551" s="1368"/>
      <c r="G551" s="1368"/>
      <c r="H551" s="1368"/>
      <c r="I551" s="1368"/>
      <c r="J551" s="1368"/>
      <c r="K551" s="1368"/>
      <c r="L551" s="1368"/>
      <c r="M551" s="1218"/>
      <c r="N551" s="1218"/>
      <c r="O551" s="1218"/>
      <c r="P551" s="1218"/>
      <c r="Q551" s="1218"/>
      <c r="R551" s="1218"/>
      <c r="S551" s="1218"/>
      <c r="T551" s="1218"/>
      <c r="U551" s="1218"/>
      <c r="V551" s="1218"/>
      <c r="W551" s="1218"/>
      <c r="X551" s="1218"/>
      <c r="Y551" s="1218"/>
      <c r="Z551" s="1218"/>
      <c r="AA551" s="1218"/>
      <c r="AB551" s="1218"/>
    </row>
    <row r="552" spans="2:28" ht="15.75" hidden="1" customHeight="1">
      <c r="B552" s="1368"/>
      <c r="C552" s="1368"/>
      <c r="D552" s="1368"/>
      <c r="E552" s="1368"/>
      <c r="F552" s="1368"/>
      <c r="G552" s="1368"/>
      <c r="H552" s="1368"/>
      <c r="I552" s="1368"/>
      <c r="J552" s="1368"/>
      <c r="K552" s="1368"/>
      <c r="L552" s="1368"/>
      <c r="M552" s="1218"/>
      <c r="N552" s="1218"/>
      <c r="O552" s="1218"/>
      <c r="P552" s="1218"/>
      <c r="Q552" s="1218"/>
      <c r="R552" s="1218"/>
      <c r="S552" s="1218"/>
      <c r="T552" s="1218"/>
      <c r="U552" s="1218"/>
      <c r="V552" s="1218"/>
      <c r="W552" s="1218"/>
      <c r="X552" s="1218"/>
      <c r="Y552" s="1218"/>
      <c r="Z552" s="1218"/>
      <c r="AA552" s="1218"/>
      <c r="AB552" s="1218"/>
    </row>
    <row r="553" spans="2:28" ht="15.75" hidden="1" customHeight="1">
      <c r="B553" s="1368"/>
      <c r="C553" s="1368"/>
      <c r="D553" s="1368"/>
      <c r="E553" s="1368"/>
      <c r="F553" s="1368"/>
      <c r="G553" s="1368"/>
      <c r="H553" s="1368"/>
      <c r="I553" s="1368"/>
      <c r="J553" s="1368"/>
      <c r="K553" s="1368"/>
      <c r="L553" s="1368"/>
      <c r="M553" s="1218"/>
      <c r="N553" s="1218"/>
      <c r="O553" s="1218"/>
      <c r="P553" s="1218"/>
      <c r="Q553" s="1218"/>
      <c r="R553" s="1218"/>
      <c r="S553" s="1218"/>
      <c r="T553" s="1218"/>
      <c r="U553" s="1218"/>
      <c r="V553" s="1218"/>
      <c r="W553" s="1218"/>
      <c r="X553" s="1218"/>
      <c r="Y553" s="1218"/>
      <c r="Z553" s="1218"/>
      <c r="AA553" s="1218"/>
      <c r="AB553" s="1218"/>
    </row>
    <row r="554" spans="2:28" ht="15.75" hidden="1" customHeight="1">
      <c r="B554" s="1368"/>
      <c r="C554" s="1368"/>
      <c r="D554" s="1368"/>
      <c r="E554" s="1368"/>
      <c r="F554" s="1368"/>
      <c r="G554" s="1368"/>
      <c r="H554" s="1368"/>
      <c r="I554" s="1368"/>
      <c r="J554" s="1368"/>
      <c r="K554" s="1368"/>
      <c r="L554" s="1368"/>
      <c r="M554" s="1218"/>
      <c r="N554" s="1218"/>
      <c r="O554" s="1218"/>
      <c r="P554" s="1218"/>
      <c r="Q554" s="1218"/>
      <c r="R554" s="1218"/>
      <c r="S554" s="1218"/>
      <c r="T554" s="1218"/>
      <c r="U554" s="1218"/>
      <c r="V554" s="1218"/>
      <c r="W554" s="1218"/>
      <c r="X554" s="1218"/>
      <c r="Y554" s="1218"/>
      <c r="Z554" s="1218"/>
      <c r="AA554" s="1218"/>
      <c r="AB554" s="1218"/>
    </row>
    <row r="555" spans="2:28" ht="15.75" hidden="1" customHeight="1">
      <c r="B555" s="1368"/>
      <c r="C555" s="1368"/>
      <c r="D555" s="1368"/>
      <c r="E555" s="1368"/>
      <c r="F555" s="1368"/>
      <c r="G555" s="1368"/>
      <c r="H555" s="1368"/>
      <c r="I555" s="1368"/>
      <c r="J555" s="1368"/>
      <c r="K555" s="1368"/>
      <c r="L555" s="1368"/>
      <c r="M555" s="1218"/>
      <c r="N555" s="1218"/>
      <c r="O555" s="1218"/>
      <c r="P555" s="1218"/>
      <c r="Q555" s="1218"/>
      <c r="R555" s="1218"/>
      <c r="S555" s="1218"/>
      <c r="T555" s="1218"/>
      <c r="U555" s="1218"/>
      <c r="V555" s="1218"/>
      <c r="W555" s="1218"/>
      <c r="X555" s="1218"/>
      <c r="Y555" s="1218"/>
      <c r="Z555" s="1218"/>
      <c r="AA555" s="1218"/>
      <c r="AB555" s="1218"/>
    </row>
    <row r="556" spans="2:28" ht="15.75" hidden="1" customHeight="1">
      <c r="B556" s="1368"/>
      <c r="C556" s="1368"/>
      <c r="D556" s="1368"/>
      <c r="E556" s="1368"/>
      <c r="F556" s="1368"/>
      <c r="G556" s="1368"/>
      <c r="H556" s="1368"/>
      <c r="I556" s="1368"/>
      <c r="J556" s="1368"/>
      <c r="K556" s="1368"/>
      <c r="L556" s="1368"/>
      <c r="M556" s="1218"/>
      <c r="N556" s="1218"/>
      <c r="O556" s="1218"/>
      <c r="P556" s="1218"/>
      <c r="Q556" s="1218"/>
      <c r="R556" s="1218"/>
      <c r="S556" s="1218"/>
      <c r="T556" s="1218"/>
      <c r="U556" s="1218"/>
      <c r="V556" s="1218"/>
      <c r="W556" s="1218"/>
      <c r="X556" s="1218"/>
      <c r="Y556" s="1218"/>
      <c r="Z556" s="1218"/>
      <c r="AA556" s="1218"/>
      <c r="AB556" s="1218"/>
    </row>
    <row r="557" spans="2:28" ht="15.75" hidden="1" customHeight="1">
      <c r="B557" s="1368"/>
      <c r="C557" s="1368"/>
      <c r="D557" s="1368"/>
      <c r="E557" s="1368"/>
      <c r="F557" s="1368"/>
      <c r="G557" s="1368"/>
      <c r="H557" s="1368"/>
      <c r="I557" s="1368"/>
      <c r="J557" s="1368"/>
      <c r="K557" s="1368"/>
      <c r="L557" s="1368"/>
      <c r="M557" s="1218"/>
      <c r="N557" s="1218"/>
      <c r="O557" s="1218"/>
      <c r="P557" s="1218"/>
      <c r="Q557" s="1218"/>
      <c r="R557" s="1218"/>
      <c r="S557" s="1218"/>
      <c r="T557" s="1218"/>
      <c r="U557" s="1218"/>
      <c r="V557" s="1218"/>
      <c r="W557" s="1218"/>
      <c r="X557" s="1218"/>
      <c r="Y557" s="1218"/>
      <c r="Z557" s="1218"/>
      <c r="AA557" s="1218"/>
      <c r="AB557" s="1218"/>
    </row>
    <row r="558" spans="2:28" ht="15.75" hidden="1" customHeight="1">
      <c r="B558" s="1368"/>
      <c r="C558" s="1368"/>
      <c r="D558" s="1368"/>
      <c r="E558" s="1368"/>
      <c r="F558" s="1368"/>
      <c r="G558" s="1368"/>
      <c r="H558" s="1368"/>
      <c r="I558" s="1368"/>
      <c r="J558" s="1368"/>
      <c r="K558" s="1368"/>
      <c r="L558" s="1368"/>
      <c r="M558" s="1218"/>
      <c r="N558" s="1218"/>
      <c r="O558" s="1218"/>
      <c r="P558" s="1218"/>
      <c r="Q558" s="1218"/>
      <c r="R558" s="1218"/>
      <c r="S558" s="1218"/>
      <c r="T558" s="1218"/>
      <c r="U558" s="1218"/>
      <c r="V558" s="1218"/>
      <c r="W558" s="1218"/>
      <c r="X558" s="1218"/>
      <c r="Y558" s="1218"/>
      <c r="Z558" s="1218"/>
      <c r="AA558" s="1218"/>
      <c r="AB558" s="1218"/>
    </row>
    <row r="559" spans="2:28" ht="15.75" hidden="1" customHeight="1">
      <c r="B559" s="1368"/>
      <c r="C559" s="1368"/>
      <c r="D559" s="1368"/>
      <c r="E559" s="1368"/>
      <c r="F559" s="1368"/>
      <c r="G559" s="1368"/>
      <c r="H559" s="1368"/>
      <c r="I559" s="1368"/>
      <c r="J559" s="1368"/>
      <c r="K559" s="1368"/>
      <c r="L559" s="1368"/>
      <c r="M559" s="1218"/>
      <c r="N559" s="1218"/>
      <c r="O559" s="1218"/>
      <c r="P559" s="1218"/>
      <c r="Q559" s="1218"/>
      <c r="R559" s="1218"/>
      <c r="S559" s="1218"/>
      <c r="T559" s="1218"/>
      <c r="U559" s="1218"/>
      <c r="V559" s="1218"/>
      <c r="W559" s="1218"/>
      <c r="X559" s="1218"/>
      <c r="Y559" s="1218"/>
      <c r="Z559" s="1218"/>
      <c r="AA559" s="1218"/>
      <c r="AB559" s="1218"/>
    </row>
    <row r="560" spans="2:28" ht="15.75" hidden="1" customHeight="1">
      <c r="B560" s="1368"/>
      <c r="C560" s="1368"/>
      <c r="D560" s="1368"/>
      <c r="E560" s="1368"/>
      <c r="F560" s="1368"/>
      <c r="G560" s="1368"/>
      <c r="H560" s="1368"/>
      <c r="I560" s="1368"/>
      <c r="J560" s="1368"/>
      <c r="K560" s="1368"/>
      <c r="L560" s="1368"/>
      <c r="M560" s="1218"/>
      <c r="N560" s="1218"/>
      <c r="O560" s="1218"/>
      <c r="P560" s="1218"/>
      <c r="Q560" s="1218"/>
      <c r="R560" s="1218"/>
      <c r="S560" s="1218"/>
      <c r="T560" s="1218"/>
      <c r="U560" s="1218"/>
      <c r="V560" s="1218"/>
      <c r="W560" s="1218"/>
      <c r="X560" s="1218"/>
      <c r="Y560" s="1218"/>
      <c r="Z560" s="1218"/>
      <c r="AA560" s="1218"/>
      <c r="AB560" s="1218"/>
    </row>
    <row r="561" spans="2:28" ht="15.75" hidden="1" customHeight="1">
      <c r="B561" s="1368"/>
      <c r="C561" s="1368"/>
      <c r="D561" s="1368"/>
      <c r="E561" s="1368"/>
      <c r="F561" s="1368"/>
      <c r="G561" s="1368"/>
      <c r="H561" s="1368"/>
      <c r="I561" s="1368"/>
      <c r="J561" s="1368"/>
      <c r="K561" s="1368"/>
      <c r="L561" s="1368"/>
      <c r="M561" s="1218"/>
      <c r="N561" s="1218"/>
      <c r="O561" s="1218"/>
      <c r="P561" s="1218"/>
      <c r="Q561" s="1218"/>
      <c r="R561" s="1218"/>
      <c r="S561" s="1218"/>
      <c r="T561" s="1218"/>
      <c r="U561" s="1218"/>
      <c r="V561" s="1218"/>
      <c r="W561" s="1218"/>
      <c r="X561" s="1218"/>
      <c r="Y561" s="1218"/>
      <c r="Z561" s="1218"/>
      <c r="AA561" s="1218"/>
      <c r="AB561" s="1218"/>
    </row>
    <row r="562" spans="2:28" ht="15.75" hidden="1" customHeight="1">
      <c r="B562" s="1368"/>
      <c r="C562" s="1368"/>
      <c r="D562" s="1368"/>
      <c r="E562" s="1368"/>
      <c r="F562" s="1368"/>
      <c r="G562" s="1368"/>
      <c r="H562" s="1368"/>
      <c r="I562" s="1368"/>
      <c r="J562" s="1368"/>
      <c r="K562" s="1368"/>
      <c r="L562" s="1368"/>
      <c r="M562" s="1218"/>
      <c r="N562" s="1218"/>
      <c r="O562" s="1218"/>
      <c r="P562" s="1218"/>
      <c r="Q562" s="1218"/>
      <c r="R562" s="1218"/>
      <c r="S562" s="1218"/>
      <c r="T562" s="1218"/>
      <c r="U562" s="1218"/>
      <c r="V562" s="1218"/>
      <c r="W562" s="1218"/>
      <c r="X562" s="1218"/>
      <c r="Y562" s="1218"/>
      <c r="Z562" s="1218"/>
      <c r="AA562" s="1218"/>
      <c r="AB562" s="1218"/>
    </row>
    <row r="563" spans="2:28" ht="15.75" hidden="1" customHeight="1">
      <c r="B563" s="1368"/>
      <c r="C563" s="1368"/>
      <c r="D563" s="1368"/>
      <c r="E563" s="1368"/>
      <c r="F563" s="1368"/>
      <c r="G563" s="1368"/>
      <c r="H563" s="1368"/>
      <c r="I563" s="1368"/>
      <c r="J563" s="1368"/>
      <c r="K563" s="1368"/>
      <c r="L563" s="1368"/>
      <c r="M563" s="1218"/>
      <c r="N563" s="1218"/>
      <c r="O563" s="1218"/>
      <c r="P563" s="1218"/>
      <c r="Q563" s="1218"/>
      <c r="R563" s="1218"/>
      <c r="S563" s="1218"/>
      <c r="T563" s="1218"/>
      <c r="U563" s="1218"/>
      <c r="V563" s="1218"/>
      <c r="W563" s="1218"/>
      <c r="X563" s="1218"/>
      <c r="Y563" s="1218"/>
      <c r="Z563" s="1218"/>
      <c r="AA563" s="1218"/>
      <c r="AB563" s="1218"/>
    </row>
    <row r="564" spans="2:28" ht="15.75" hidden="1" customHeight="1">
      <c r="B564" s="1368"/>
      <c r="C564" s="1368"/>
      <c r="D564" s="1368"/>
      <c r="E564" s="1368"/>
      <c r="F564" s="1368"/>
      <c r="G564" s="1368"/>
      <c r="H564" s="1368"/>
      <c r="I564" s="1368"/>
      <c r="J564" s="1368"/>
      <c r="K564" s="1368"/>
      <c r="L564" s="1368"/>
      <c r="M564" s="1218"/>
      <c r="N564" s="1218"/>
      <c r="O564" s="1218"/>
      <c r="P564" s="1218"/>
      <c r="Q564" s="1218"/>
      <c r="R564" s="1218"/>
      <c r="S564" s="1218"/>
      <c r="T564" s="1218"/>
      <c r="U564" s="1218"/>
      <c r="V564" s="1218"/>
      <c r="W564" s="1218"/>
      <c r="X564" s="1218"/>
      <c r="Y564" s="1218"/>
      <c r="Z564" s="1218"/>
      <c r="AA564" s="1218"/>
      <c r="AB564" s="1218"/>
    </row>
    <row r="565" spans="2:28" ht="15.75" hidden="1" customHeight="1">
      <c r="B565" s="1368"/>
      <c r="C565" s="1368"/>
      <c r="D565" s="1368"/>
      <c r="E565" s="1368"/>
      <c r="F565" s="1368"/>
      <c r="G565" s="1368"/>
      <c r="H565" s="1368"/>
      <c r="I565" s="1368"/>
      <c r="J565" s="1368"/>
      <c r="K565" s="1368"/>
      <c r="L565" s="1368"/>
      <c r="M565" s="1218"/>
      <c r="N565" s="1218"/>
      <c r="O565" s="1218"/>
      <c r="P565" s="1218"/>
      <c r="Q565" s="1218"/>
      <c r="R565" s="1218"/>
      <c r="S565" s="1218"/>
      <c r="T565" s="1218"/>
      <c r="U565" s="1218"/>
      <c r="V565" s="1218"/>
      <c r="W565" s="1218"/>
      <c r="X565" s="1218"/>
      <c r="Y565" s="1218"/>
      <c r="Z565" s="1218"/>
      <c r="AA565" s="1218"/>
      <c r="AB565" s="1218"/>
    </row>
    <row r="566" spans="2:28" ht="15.75" hidden="1" customHeight="1">
      <c r="B566" s="1368"/>
      <c r="C566" s="1368"/>
      <c r="D566" s="1368"/>
      <c r="E566" s="1368"/>
      <c r="F566" s="1368"/>
      <c r="G566" s="1368"/>
      <c r="H566" s="1368"/>
      <c r="I566" s="1368"/>
      <c r="J566" s="1368"/>
      <c r="K566" s="1368"/>
      <c r="L566" s="1368"/>
      <c r="M566" s="1218"/>
      <c r="N566" s="1218"/>
      <c r="O566" s="1218"/>
      <c r="P566" s="1218"/>
      <c r="Q566" s="1218"/>
      <c r="R566" s="1218"/>
      <c r="S566" s="1218"/>
      <c r="T566" s="1218"/>
      <c r="U566" s="1218"/>
      <c r="V566" s="1218"/>
      <c r="W566" s="1218"/>
      <c r="X566" s="1218"/>
      <c r="Y566" s="1218"/>
      <c r="Z566" s="1218"/>
      <c r="AA566" s="1218"/>
      <c r="AB566" s="1218"/>
    </row>
    <row r="567" spans="2:28" ht="15.75" hidden="1" customHeight="1">
      <c r="B567" s="1368"/>
      <c r="C567" s="1368"/>
      <c r="D567" s="1368"/>
      <c r="E567" s="1368"/>
      <c r="F567" s="1368"/>
      <c r="G567" s="1368"/>
      <c r="H567" s="1368"/>
      <c r="I567" s="1368"/>
      <c r="J567" s="1368"/>
      <c r="K567" s="1368"/>
      <c r="L567" s="1368"/>
      <c r="M567" s="1218"/>
      <c r="N567" s="1218"/>
      <c r="O567" s="1218"/>
      <c r="P567" s="1218"/>
      <c r="Q567" s="1218"/>
      <c r="R567" s="1218"/>
      <c r="S567" s="1218"/>
      <c r="T567" s="1218"/>
      <c r="U567" s="1218"/>
      <c r="V567" s="1218"/>
      <c r="W567" s="1218"/>
      <c r="X567" s="1218"/>
      <c r="Y567" s="1218"/>
      <c r="Z567" s="1218"/>
      <c r="AA567" s="1218"/>
      <c r="AB567" s="1218"/>
    </row>
    <row r="568" spans="2:28" ht="15.75" hidden="1" customHeight="1">
      <c r="B568" s="1368"/>
      <c r="C568" s="1368"/>
      <c r="D568" s="1368"/>
      <c r="E568" s="1368"/>
      <c r="F568" s="1368"/>
      <c r="G568" s="1368"/>
      <c r="H568" s="1368"/>
      <c r="I568" s="1368"/>
      <c r="J568" s="1368"/>
      <c r="K568" s="1368"/>
      <c r="L568" s="1368"/>
      <c r="M568" s="1218"/>
      <c r="N568" s="1218"/>
      <c r="O568" s="1218"/>
      <c r="P568" s="1218"/>
      <c r="Q568" s="1218"/>
      <c r="R568" s="1218"/>
      <c r="S568" s="1218"/>
      <c r="T568" s="1218"/>
      <c r="U568" s="1218"/>
      <c r="V568" s="1218"/>
      <c r="W568" s="1218"/>
      <c r="X568" s="1218"/>
      <c r="Y568" s="1218"/>
      <c r="Z568" s="1218"/>
      <c r="AA568" s="1218"/>
      <c r="AB568" s="1218"/>
    </row>
    <row r="569" spans="2:28" ht="15.75" hidden="1" customHeight="1">
      <c r="B569" s="1368"/>
      <c r="C569" s="1368"/>
      <c r="D569" s="1368"/>
      <c r="E569" s="1368"/>
      <c r="F569" s="1368"/>
      <c r="G569" s="1368"/>
      <c r="H569" s="1368"/>
      <c r="I569" s="1368"/>
      <c r="J569" s="1368"/>
      <c r="K569" s="1368"/>
      <c r="L569" s="1368"/>
      <c r="M569" s="1218"/>
      <c r="N569" s="1218"/>
      <c r="O569" s="1218"/>
      <c r="P569" s="1218"/>
      <c r="Q569" s="1218"/>
      <c r="R569" s="1218"/>
      <c r="S569" s="1218"/>
      <c r="T569" s="1218"/>
      <c r="U569" s="1218"/>
      <c r="V569" s="1218"/>
      <c r="W569" s="1218"/>
      <c r="X569" s="1218"/>
      <c r="Y569" s="1218"/>
      <c r="Z569" s="1218"/>
      <c r="AA569" s="1218"/>
      <c r="AB569" s="1218"/>
    </row>
    <row r="570" spans="2:28" ht="15.75" hidden="1" customHeight="1">
      <c r="B570" s="1368"/>
      <c r="C570" s="1368"/>
      <c r="D570" s="1368"/>
      <c r="E570" s="1368"/>
      <c r="F570" s="1368"/>
      <c r="G570" s="1368"/>
      <c r="H570" s="1368"/>
      <c r="I570" s="1368"/>
      <c r="J570" s="1368"/>
      <c r="K570" s="1368"/>
      <c r="L570" s="1368"/>
      <c r="M570" s="1218"/>
      <c r="N570" s="1218"/>
      <c r="O570" s="1218"/>
      <c r="P570" s="1218"/>
      <c r="Q570" s="1218"/>
      <c r="R570" s="1218"/>
      <c r="S570" s="1218"/>
      <c r="T570" s="1218"/>
      <c r="U570" s="1218"/>
      <c r="V570" s="1218"/>
      <c r="W570" s="1218"/>
      <c r="X570" s="1218"/>
      <c r="Y570" s="1218"/>
      <c r="Z570" s="1218"/>
      <c r="AA570" s="1218"/>
      <c r="AB570" s="1218"/>
    </row>
    <row r="571" spans="2:28" ht="15.75" hidden="1" customHeight="1">
      <c r="B571" s="1368"/>
      <c r="C571" s="1368"/>
      <c r="D571" s="1368"/>
      <c r="E571" s="1368"/>
      <c r="F571" s="1368"/>
      <c r="G571" s="1368"/>
      <c r="H571" s="1368"/>
      <c r="I571" s="1368"/>
      <c r="J571" s="1368"/>
      <c r="K571" s="1368"/>
      <c r="L571" s="1368"/>
      <c r="M571" s="1218"/>
      <c r="N571" s="1218"/>
      <c r="O571" s="1218"/>
      <c r="P571" s="1218"/>
      <c r="Q571" s="1218"/>
      <c r="R571" s="1218"/>
      <c r="S571" s="1218"/>
      <c r="T571" s="1218"/>
      <c r="U571" s="1218"/>
      <c r="V571" s="1218"/>
      <c r="W571" s="1218"/>
      <c r="X571" s="1218"/>
      <c r="Y571" s="1218"/>
      <c r="Z571" s="1218"/>
      <c r="AA571" s="1218"/>
      <c r="AB571" s="1218"/>
    </row>
    <row r="572" spans="2:28" ht="15.75" hidden="1" customHeight="1">
      <c r="B572" s="1368"/>
      <c r="C572" s="1368"/>
      <c r="D572" s="1368"/>
      <c r="E572" s="1368"/>
      <c r="F572" s="1368"/>
      <c r="G572" s="1368"/>
      <c r="H572" s="1368"/>
      <c r="I572" s="1368"/>
      <c r="J572" s="1368"/>
      <c r="K572" s="1368"/>
      <c r="L572" s="1368"/>
      <c r="M572" s="1218"/>
      <c r="N572" s="1218"/>
      <c r="O572" s="1218"/>
      <c r="P572" s="1218"/>
      <c r="Q572" s="1218"/>
      <c r="R572" s="1218"/>
      <c r="S572" s="1218"/>
      <c r="T572" s="1218"/>
      <c r="U572" s="1218"/>
      <c r="V572" s="1218"/>
      <c r="W572" s="1218"/>
      <c r="X572" s="1218"/>
      <c r="Y572" s="1218"/>
      <c r="Z572" s="1218"/>
      <c r="AA572" s="1218"/>
      <c r="AB572" s="1218"/>
    </row>
    <row r="573" spans="2:28" ht="15.75" hidden="1" customHeight="1">
      <c r="B573" s="1368"/>
      <c r="C573" s="1368"/>
      <c r="D573" s="1368"/>
      <c r="E573" s="1368"/>
      <c r="F573" s="1368"/>
      <c r="G573" s="1368"/>
      <c r="H573" s="1368"/>
      <c r="I573" s="1368"/>
      <c r="J573" s="1368"/>
      <c r="K573" s="1368"/>
      <c r="L573" s="1368"/>
      <c r="M573" s="1218"/>
      <c r="N573" s="1218"/>
      <c r="O573" s="1218"/>
      <c r="P573" s="1218"/>
      <c r="Q573" s="1218"/>
      <c r="R573" s="1218"/>
      <c r="S573" s="1218"/>
      <c r="T573" s="1218"/>
      <c r="U573" s="1218"/>
      <c r="V573" s="1218"/>
      <c r="W573" s="1218"/>
      <c r="X573" s="1218"/>
      <c r="Y573" s="1218"/>
      <c r="Z573" s="1218"/>
      <c r="AA573" s="1218"/>
      <c r="AB573" s="1218"/>
    </row>
    <row r="574" spans="2:28" ht="15.75" hidden="1" customHeight="1">
      <c r="B574" s="1368"/>
      <c r="C574" s="1368"/>
      <c r="D574" s="1368"/>
      <c r="E574" s="1368"/>
      <c r="F574" s="1368"/>
      <c r="G574" s="1368"/>
      <c r="H574" s="1368"/>
      <c r="I574" s="1368"/>
      <c r="J574" s="1368"/>
      <c r="K574" s="1368"/>
      <c r="L574" s="1368"/>
      <c r="M574" s="1218"/>
      <c r="N574" s="1218"/>
      <c r="O574" s="1218"/>
      <c r="P574" s="1218"/>
      <c r="Q574" s="1218"/>
      <c r="R574" s="1218"/>
      <c r="S574" s="1218"/>
      <c r="T574" s="1218"/>
      <c r="U574" s="1218"/>
      <c r="V574" s="1218"/>
      <c r="W574" s="1218"/>
      <c r="X574" s="1218"/>
      <c r="Y574" s="1218"/>
      <c r="Z574" s="1218"/>
      <c r="AA574" s="1218"/>
      <c r="AB574" s="1218"/>
    </row>
    <row r="575" spans="2:28" ht="15.75" hidden="1" customHeight="1">
      <c r="B575" s="1368"/>
      <c r="C575" s="1368"/>
      <c r="D575" s="1368"/>
      <c r="E575" s="1368"/>
      <c r="F575" s="1368"/>
      <c r="G575" s="1368"/>
      <c r="H575" s="1368"/>
      <c r="I575" s="1368"/>
      <c r="J575" s="1368"/>
      <c r="K575" s="1368"/>
      <c r="L575" s="1368"/>
      <c r="M575" s="1218"/>
      <c r="N575" s="1218"/>
      <c r="O575" s="1218"/>
      <c r="P575" s="1218"/>
      <c r="Q575" s="1218"/>
      <c r="R575" s="1218"/>
      <c r="S575" s="1218"/>
      <c r="T575" s="1218"/>
      <c r="U575" s="1218"/>
      <c r="V575" s="1218"/>
      <c r="W575" s="1218"/>
      <c r="X575" s="1218"/>
      <c r="Y575" s="1218"/>
      <c r="Z575" s="1218"/>
      <c r="AA575" s="1218"/>
      <c r="AB575" s="1218"/>
    </row>
    <row r="576" spans="2:28" ht="15.75" hidden="1" customHeight="1">
      <c r="B576" s="1368"/>
      <c r="C576" s="1368"/>
      <c r="D576" s="1368"/>
      <c r="E576" s="1368"/>
      <c r="F576" s="1368"/>
      <c r="G576" s="1368"/>
      <c r="H576" s="1368"/>
      <c r="I576" s="1368"/>
      <c r="J576" s="1368"/>
      <c r="K576" s="1368"/>
      <c r="L576" s="1368"/>
      <c r="M576" s="1218"/>
      <c r="N576" s="1218"/>
      <c r="O576" s="1218"/>
      <c r="P576" s="1218"/>
      <c r="Q576" s="1218"/>
      <c r="R576" s="1218"/>
      <c r="S576" s="1218"/>
      <c r="T576" s="1218"/>
      <c r="U576" s="1218"/>
      <c r="V576" s="1218"/>
      <c r="W576" s="1218"/>
      <c r="X576" s="1218"/>
      <c r="Y576" s="1218"/>
      <c r="Z576" s="1218"/>
      <c r="AA576" s="1218"/>
      <c r="AB576" s="1218"/>
    </row>
    <row r="577" spans="2:28" ht="15.75" hidden="1" customHeight="1">
      <c r="B577" s="1368"/>
      <c r="C577" s="1368"/>
      <c r="D577" s="1368"/>
      <c r="E577" s="1368"/>
      <c r="F577" s="1368"/>
      <c r="G577" s="1368"/>
      <c r="H577" s="1368"/>
      <c r="I577" s="1368"/>
      <c r="J577" s="1368"/>
      <c r="K577" s="1368"/>
      <c r="L577" s="1368"/>
      <c r="M577" s="1218"/>
      <c r="N577" s="1218"/>
      <c r="O577" s="1218"/>
      <c r="P577" s="1218"/>
      <c r="Q577" s="1218"/>
      <c r="R577" s="1218"/>
      <c r="S577" s="1218"/>
      <c r="T577" s="1218"/>
      <c r="U577" s="1218"/>
      <c r="V577" s="1218"/>
      <c r="W577" s="1218"/>
      <c r="X577" s="1218"/>
      <c r="Y577" s="1218"/>
      <c r="Z577" s="1218"/>
      <c r="AA577" s="1218"/>
      <c r="AB577" s="1218"/>
    </row>
    <row r="578" spans="2:28" ht="15.75" hidden="1" customHeight="1">
      <c r="B578" s="1368"/>
      <c r="C578" s="1368"/>
      <c r="D578" s="1368"/>
      <c r="E578" s="1368"/>
      <c r="F578" s="1368"/>
      <c r="G578" s="1368"/>
      <c r="H578" s="1368"/>
      <c r="I578" s="1368"/>
      <c r="J578" s="1368"/>
      <c r="K578" s="1368"/>
      <c r="L578" s="1368"/>
      <c r="M578" s="1218"/>
      <c r="N578" s="1218"/>
      <c r="O578" s="1218"/>
      <c r="P578" s="1218"/>
      <c r="Q578" s="1218"/>
      <c r="R578" s="1218"/>
      <c r="S578" s="1218"/>
      <c r="T578" s="1218"/>
      <c r="U578" s="1218"/>
      <c r="V578" s="1218"/>
      <c r="W578" s="1218"/>
      <c r="X578" s="1218"/>
      <c r="Y578" s="1218"/>
      <c r="Z578" s="1218"/>
      <c r="AA578" s="1218"/>
      <c r="AB578" s="1218"/>
    </row>
    <row r="579" spans="2:28" ht="15.75" hidden="1" customHeight="1">
      <c r="B579" s="1368"/>
      <c r="C579" s="1368"/>
      <c r="D579" s="1368"/>
      <c r="E579" s="1368"/>
      <c r="F579" s="1368"/>
      <c r="G579" s="1368"/>
      <c r="H579" s="1368"/>
      <c r="I579" s="1368"/>
      <c r="J579" s="1368"/>
      <c r="K579" s="1368"/>
      <c r="L579" s="1368"/>
      <c r="M579" s="1218"/>
      <c r="N579" s="1218"/>
      <c r="O579" s="1218"/>
      <c r="P579" s="1218"/>
      <c r="Q579" s="1218"/>
      <c r="R579" s="1218"/>
      <c r="S579" s="1218"/>
      <c r="T579" s="1218"/>
      <c r="U579" s="1218"/>
      <c r="V579" s="1218"/>
      <c r="W579" s="1218"/>
      <c r="X579" s="1218"/>
      <c r="Y579" s="1218"/>
      <c r="Z579" s="1218"/>
      <c r="AA579" s="1218"/>
      <c r="AB579" s="1218"/>
    </row>
    <row r="580" spans="2:28" ht="15.75" hidden="1" customHeight="1">
      <c r="B580" s="1368"/>
      <c r="C580" s="1368"/>
      <c r="D580" s="1368"/>
      <c r="E580" s="1368"/>
      <c r="F580" s="1368"/>
      <c r="G580" s="1368"/>
      <c r="H580" s="1368"/>
      <c r="I580" s="1368"/>
      <c r="J580" s="1368"/>
      <c r="K580" s="1368"/>
      <c r="L580" s="1368"/>
      <c r="M580" s="1218"/>
      <c r="N580" s="1218"/>
      <c r="O580" s="1218"/>
      <c r="P580" s="1218"/>
      <c r="Q580" s="1218"/>
      <c r="R580" s="1218"/>
      <c r="S580" s="1218"/>
      <c r="T580" s="1218"/>
      <c r="U580" s="1218"/>
      <c r="V580" s="1218"/>
      <c r="W580" s="1218"/>
      <c r="X580" s="1218"/>
      <c r="Y580" s="1218"/>
      <c r="Z580" s="1218"/>
      <c r="AA580" s="1218"/>
      <c r="AB580" s="1218"/>
    </row>
    <row r="581" spans="2:28" ht="15.75" hidden="1" customHeight="1">
      <c r="B581" s="1368"/>
      <c r="C581" s="1368"/>
      <c r="D581" s="1368"/>
      <c r="E581" s="1368"/>
      <c r="F581" s="1368"/>
      <c r="G581" s="1368"/>
      <c r="H581" s="1368"/>
      <c r="I581" s="1368"/>
      <c r="J581" s="1368"/>
      <c r="K581" s="1368"/>
      <c r="L581" s="1368"/>
      <c r="M581" s="1218"/>
      <c r="N581" s="1218"/>
      <c r="O581" s="1218"/>
      <c r="P581" s="1218"/>
      <c r="Q581" s="1218"/>
      <c r="R581" s="1218"/>
      <c r="S581" s="1218"/>
      <c r="T581" s="1218"/>
      <c r="U581" s="1218"/>
      <c r="V581" s="1218"/>
      <c r="W581" s="1218"/>
      <c r="X581" s="1218"/>
      <c r="Y581" s="1218"/>
      <c r="Z581" s="1218"/>
      <c r="AA581" s="1218"/>
      <c r="AB581" s="1218"/>
    </row>
    <row r="582" spans="2:28" ht="15.75" hidden="1" customHeight="1">
      <c r="B582" s="1368"/>
      <c r="C582" s="1368"/>
      <c r="D582" s="1368"/>
      <c r="E582" s="1368"/>
      <c r="F582" s="1368"/>
      <c r="G582" s="1368"/>
      <c r="H582" s="1368"/>
      <c r="I582" s="1368"/>
      <c r="J582" s="1368"/>
      <c r="K582" s="1368"/>
      <c r="L582" s="1368"/>
      <c r="M582" s="1218"/>
      <c r="N582" s="1218"/>
      <c r="O582" s="1218"/>
      <c r="P582" s="1218"/>
      <c r="Q582" s="1218"/>
      <c r="R582" s="1218"/>
      <c r="S582" s="1218"/>
      <c r="T582" s="1218"/>
      <c r="U582" s="1218"/>
      <c r="V582" s="1218"/>
      <c r="W582" s="1218"/>
      <c r="X582" s="1218"/>
      <c r="Y582" s="1218"/>
      <c r="Z582" s="1218"/>
      <c r="AA582" s="1218"/>
      <c r="AB582" s="1218"/>
    </row>
    <row r="583" spans="2:28" ht="15.75" hidden="1" customHeight="1">
      <c r="B583" s="1368"/>
      <c r="C583" s="1368"/>
      <c r="D583" s="1368"/>
      <c r="E583" s="1368"/>
      <c r="F583" s="1368"/>
      <c r="G583" s="1368"/>
      <c r="H583" s="1368"/>
      <c r="I583" s="1368"/>
      <c r="J583" s="1368"/>
      <c r="K583" s="1368"/>
      <c r="L583" s="1368"/>
      <c r="M583" s="1218"/>
      <c r="N583" s="1218"/>
      <c r="O583" s="1218"/>
      <c r="P583" s="1218"/>
      <c r="Q583" s="1218"/>
      <c r="R583" s="1218"/>
      <c r="S583" s="1218"/>
      <c r="T583" s="1218"/>
      <c r="U583" s="1218"/>
      <c r="V583" s="1218"/>
      <c r="W583" s="1218"/>
      <c r="X583" s="1218"/>
      <c r="Y583" s="1218"/>
      <c r="Z583" s="1218"/>
      <c r="AA583" s="1218"/>
      <c r="AB583" s="1218"/>
    </row>
    <row r="584" spans="2:28" ht="15.75" hidden="1" customHeight="1">
      <c r="B584" s="1368"/>
      <c r="C584" s="1368"/>
      <c r="D584" s="1368"/>
      <c r="E584" s="1368"/>
      <c r="F584" s="1368"/>
      <c r="G584" s="1368"/>
      <c r="H584" s="1368"/>
      <c r="I584" s="1368"/>
      <c r="J584" s="1368"/>
      <c r="K584" s="1368"/>
      <c r="L584" s="1368"/>
      <c r="M584" s="1218"/>
      <c r="N584" s="1218"/>
      <c r="O584" s="1218"/>
      <c r="P584" s="1218"/>
      <c r="Q584" s="1218"/>
      <c r="R584" s="1218"/>
      <c r="S584" s="1218"/>
      <c r="T584" s="1218"/>
      <c r="U584" s="1218"/>
      <c r="V584" s="1218"/>
      <c r="W584" s="1218"/>
      <c r="X584" s="1218"/>
      <c r="Y584" s="1218"/>
      <c r="Z584" s="1218"/>
      <c r="AA584" s="1218"/>
      <c r="AB584" s="1218"/>
    </row>
    <row r="585" spans="2:28" ht="15.75" hidden="1" customHeight="1">
      <c r="B585" s="1368"/>
      <c r="C585" s="1368"/>
      <c r="D585" s="1368"/>
      <c r="E585" s="1368"/>
      <c r="F585" s="1368"/>
      <c r="G585" s="1368"/>
      <c r="H585" s="1368"/>
      <c r="I585" s="1368"/>
      <c r="J585" s="1368"/>
      <c r="K585" s="1368"/>
      <c r="L585" s="1368"/>
      <c r="M585" s="1218"/>
      <c r="N585" s="1218"/>
      <c r="O585" s="1218"/>
      <c r="P585" s="1218"/>
      <c r="Q585" s="1218"/>
      <c r="R585" s="1218"/>
      <c r="S585" s="1218"/>
      <c r="T585" s="1218"/>
      <c r="U585" s="1218"/>
      <c r="V585" s="1218"/>
      <c r="W585" s="1218"/>
      <c r="X585" s="1218"/>
      <c r="Y585" s="1218"/>
      <c r="Z585" s="1218"/>
      <c r="AA585" s="1218"/>
      <c r="AB585" s="1218"/>
    </row>
    <row r="586" spans="2:28" ht="15.75" hidden="1" customHeight="1">
      <c r="B586" s="1368"/>
      <c r="C586" s="1368"/>
      <c r="D586" s="1368"/>
      <c r="E586" s="1368"/>
      <c r="F586" s="1368"/>
      <c r="G586" s="1368"/>
      <c r="H586" s="1368"/>
      <c r="I586" s="1368"/>
      <c r="J586" s="1368"/>
      <c r="K586" s="1368"/>
      <c r="L586" s="1368"/>
      <c r="M586" s="1218"/>
      <c r="N586" s="1218"/>
      <c r="O586" s="1218"/>
      <c r="P586" s="1218"/>
      <c r="Q586" s="1218"/>
      <c r="R586" s="1218"/>
      <c r="S586" s="1218"/>
      <c r="T586" s="1218"/>
      <c r="U586" s="1218"/>
      <c r="V586" s="1218"/>
      <c r="W586" s="1218"/>
      <c r="X586" s="1218"/>
      <c r="Y586" s="1218"/>
      <c r="Z586" s="1218"/>
      <c r="AA586" s="1218"/>
      <c r="AB586" s="1218"/>
    </row>
    <row r="587" spans="2:28" ht="15.75" hidden="1" customHeight="1">
      <c r="B587" s="1368"/>
      <c r="C587" s="1368"/>
      <c r="D587" s="1368"/>
      <c r="E587" s="1368"/>
      <c r="F587" s="1368"/>
      <c r="G587" s="1368"/>
      <c r="H587" s="1368"/>
      <c r="I587" s="1368"/>
      <c r="J587" s="1368"/>
      <c r="K587" s="1368"/>
      <c r="L587" s="1368"/>
      <c r="M587" s="1218"/>
      <c r="N587" s="1218"/>
      <c r="O587" s="1218"/>
      <c r="P587" s="1218"/>
      <c r="Q587" s="1218"/>
      <c r="R587" s="1218"/>
      <c r="S587" s="1218"/>
      <c r="T587" s="1218"/>
      <c r="U587" s="1218"/>
      <c r="V587" s="1218"/>
      <c r="W587" s="1218"/>
      <c r="X587" s="1218"/>
      <c r="Y587" s="1218"/>
      <c r="Z587" s="1218"/>
      <c r="AA587" s="1218"/>
      <c r="AB587" s="1218"/>
    </row>
    <row r="588" spans="2:28" ht="15.75" hidden="1" customHeight="1">
      <c r="B588" s="1368"/>
      <c r="C588" s="1368"/>
      <c r="D588" s="1368"/>
      <c r="E588" s="1368"/>
      <c r="F588" s="1368"/>
      <c r="G588" s="1368"/>
      <c r="H588" s="1368"/>
      <c r="I588" s="1368"/>
      <c r="J588" s="1368"/>
      <c r="K588" s="1368"/>
      <c r="L588" s="1368"/>
      <c r="M588" s="1218"/>
      <c r="N588" s="1218"/>
      <c r="O588" s="1218"/>
      <c r="P588" s="1218"/>
      <c r="Q588" s="1218"/>
      <c r="R588" s="1218"/>
      <c r="S588" s="1218"/>
      <c r="T588" s="1218"/>
      <c r="U588" s="1218"/>
      <c r="V588" s="1218"/>
      <c r="W588" s="1218"/>
      <c r="X588" s="1218"/>
      <c r="Y588" s="1218"/>
      <c r="Z588" s="1218"/>
      <c r="AA588" s="1218"/>
      <c r="AB588" s="1218"/>
    </row>
    <row r="589" spans="2:28" ht="15.75" hidden="1" customHeight="1">
      <c r="B589" s="1368"/>
      <c r="C589" s="1368"/>
      <c r="D589" s="1368"/>
      <c r="E589" s="1368"/>
      <c r="F589" s="1368"/>
      <c r="G589" s="1368"/>
      <c r="H589" s="1368"/>
      <c r="I589" s="1368"/>
      <c r="J589" s="1368"/>
      <c r="K589" s="1368"/>
      <c r="L589" s="1368"/>
      <c r="M589" s="1218"/>
      <c r="N589" s="1218"/>
      <c r="O589" s="1218"/>
      <c r="P589" s="1218"/>
      <c r="Q589" s="1218"/>
      <c r="R589" s="1218"/>
      <c r="S589" s="1218"/>
      <c r="T589" s="1218"/>
      <c r="U589" s="1218"/>
      <c r="V589" s="1218"/>
      <c r="W589" s="1218"/>
      <c r="X589" s="1218"/>
      <c r="Y589" s="1218"/>
      <c r="Z589" s="1218"/>
      <c r="AA589" s="1218"/>
      <c r="AB589" s="1218"/>
    </row>
    <row r="590" spans="2:28" ht="15.75" hidden="1" customHeight="1">
      <c r="B590" s="1368"/>
      <c r="C590" s="1368"/>
      <c r="D590" s="1368"/>
      <c r="E590" s="1368"/>
      <c r="F590" s="1368"/>
      <c r="G590" s="1368"/>
      <c r="H590" s="1368"/>
      <c r="I590" s="1368"/>
      <c r="J590" s="1368"/>
      <c r="K590" s="1368"/>
      <c r="L590" s="1368"/>
      <c r="M590" s="1218"/>
      <c r="N590" s="1218"/>
      <c r="O590" s="1218"/>
      <c r="P590" s="1218"/>
      <c r="Q590" s="1218"/>
      <c r="R590" s="1218"/>
      <c r="S590" s="1218"/>
      <c r="T590" s="1218"/>
      <c r="U590" s="1218"/>
      <c r="V590" s="1218"/>
      <c r="W590" s="1218"/>
      <c r="X590" s="1218"/>
      <c r="Y590" s="1218"/>
      <c r="Z590" s="1218"/>
      <c r="AA590" s="1218"/>
      <c r="AB590" s="1218"/>
    </row>
    <row r="591" spans="2:28" ht="15.75" hidden="1" customHeight="1">
      <c r="B591" s="1368"/>
      <c r="C591" s="1368"/>
      <c r="D591" s="1368"/>
      <c r="E591" s="1368"/>
      <c r="F591" s="1368"/>
      <c r="G591" s="1368"/>
      <c r="H591" s="1368"/>
      <c r="I591" s="1368"/>
      <c r="J591" s="1368"/>
      <c r="K591" s="1368"/>
      <c r="L591" s="1368"/>
      <c r="M591" s="1218"/>
      <c r="N591" s="1218"/>
      <c r="O591" s="1218"/>
      <c r="P591" s="1218"/>
      <c r="Q591" s="1218"/>
      <c r="R591" s="1218"/>
      <c r="S591" s="1218"/>
      <c r="T591" s="1218"/>
      <c r="U591" s="1218"/>
      <c r="V591" s="1218"/>
      <c r="W591" s="1218"/>
      <c r="X591" s="1218"/>
      <c r="Y591" s="1218"/>
      <c r="Z591" s="1218"/>
      <c r="AA591" s="1218"/>
      <c r="AB591" s="1218"/>
    </row>
    <row r="592" spans="2:28" ht="15.75" hidden="1" customHeight="1">
      <c r="B592" s="1368"/>
      <c r="C592" s="1368"/>
      <c r="D592" s="1368"/>
      <c r="E592" s="1368"/>
      <c r="F592" s="1368"/>
      <c r="G592" s="1368"/>
      <c r="H592" s="1368"/>
      <c r="I592" s="1368"/>
      <c r="J592" s="1368"/>
      <c r="K592" s="1368"/>
      <c r="L592" s="1368"/>
      <c r="M592" s="1218"/>
      <c r="N592" s="1218"/>
      <c r="O592" s="1218"/>
      <c r="P592" s="1218"/>
      <c r="Q592" s="1218"/>
      <c r="R592" s="1218"/>
      <c r="S592" s="1218"/>
      <c r="T592" s="1218"/>
      <c r="U592" s="1218"/>
      <c r="V592" s="1218"/>
      <c r="W592" s="1218"/>
      <c r="X592" s="1218"/>
      <c r="Y592" s="1218"/>
      <c r="Z592" s="1218"/>
      <c r="AA592" s="1218"/>
      <c r="AB592" s="1218"/>
    </row>
    <row r="593" spans="2:28" ht="15.75" hidden="1" customHeight="1">
      <c r="B593" s="1368"/>
      <c r="C593" s="1368"/>
      <c r="D593" s="1368"/>
      <c r="E593" s="1368"/>
      <c r="F593" s="1368"/>
      <c r="G593" s="1368"/>
      <c r="H593" s="1368"/>
      <c r="I593" s="1368"/>
      <c r="J593" s="1368"/>
      <c r="K593" s="1368"/>
      <c r="L593" s="1368"/>
      <c r="M593" s="1218"/>
      <c r="N593" s="1218"/>
      <c r="O593" s="1218"/>
      <c r="P593" s="1218"/>
      <c r="Q593" s="1218"/>
      <c r="R593" s="1218"/>
      <c r="S593" s="1218"/>
      <c r="T593" s="1218"/>
      <c r="U593" s="1218"/>
      <c r="V593" s="1218"/>
      <c r="W593" s="1218"/>
      <c r="X593" s="1218"/>
      <c r="Y593" s="1218"/>
      <c r="Z593" s="1218"/>
      <c r="AA593" s="1218"/>
      <c r="AB593" s="1218"/>
    </row>
    <row r="594" spans="2:28" ht="15.75" hidden="1" customHeight="1">
      <c r="B594" s="1368"/>
      <c r="C594" s="1368"/>
      <c r="D594" s="1368"/>
      <c r="E594" s="1368"/>
      <c r="F594" s="1368"/>
      <c r="G594" s="1368"/>
      <c r="H594" s="1368"/>
      <c r="I594" s="1368"/>
      <c r="J594" s="1368"/>
      <c r="K594" s="1368"/>
      <c r="L594" s="1368"/>
      <c r="M594" s="1218"/>
      <c r="N594" s="1218"/>
      <c r="O594" s="1218"/>
      <c r="P594" s="1218"/>
      <c r="Q594" s="1218"/>
      <c r="R594" s="1218"/>
      <c r="S594" s="1218"/>
      <c r="T594" s="1218"/>
      <c r="U594" s="1218"/>
      <c r="V594" s="1218"/>
      <c r="W594" s="1218"/>
      <c r="X594" s="1218"/>
      <c r="Y594" s="1218"/>
      <c r="Z594" s="1218"/>
      <c r="AA594" s="1218"/>
      <c r="AB594" s="1218"/>
    </row>
    <row r="595" spans="2:28" ht="15.75" hidden="1" customHeight="1">
      <c r="B595" s="1368"/>
      <c r="C595" s="1368"/>
      <c r="D595" s="1368"/>
      <c r="E595" s="1368"/>
      <c r="F595" s="1368"/>
      <c r="G595" s="1368"/>
      <c r="H595" s="1368"/>
      <c r="I595" s="1368"/>
      <c r="J595" s="1368"/>
      <c r="K595" s="1368"/>
      <c r="L595" s="1368"/>
      <c r="M595" s="1218"/>
      <c r="N595" s="1218"/>
      <c r="O595" s="1218"/>
      <c r="P595" s="1218"/>
      <c r="Q595" s="1218"/>
      <c r="R595" s="1218"/>
      <c r="S595" s="1218"/>
      <c r="T595" s="1218"/>
      <c r="U595" s="1218"/>
      <c r="V595" s="1218"/>
      <c r="W595" s="1218"/>
      <c r="X595" s="1218"/>
      <c r="Y595" s="1218"/>
      <c r="Z595" s="1218"/>
      <c r="AA595" s="1218"/>
      <c r="AB595" s="1218"/>
    </row>
    <row r="596" spans="2:28" ht="15.75" hidden="1" customHeight="1">
      <c r="B596" s="1368"/>
      <c r="C596" s="1368"/>
      <c r="D596" s="1368"/>
      <c r="E596" s="1368"/>
      <c r="F596" s="1368"/>
      <c r="G596" s="1368"/>
      <c r="H596" s="1368"/>
      <c r="I596" s="1368"/>
      <c r="J596" s="1368"/>
      <c r="K596" s="1368"/>
      <c r="L596" s="1368"/>
      <c r="M596" s="1218"/>
      <c r="N596" s="1218"/>
      <c r="O596" s="1218"/>
      <c r="P596" s="1218"/>
      <c r="Q596" s="1218"/>
      <c r="R596" s="1218"/>
      <c r="S596" s="1218"/>
      <c r="T596" s="1218"/>
      <c r="U596" s="1218"/>
      <c r="V596" s="1218"/>
      <c r="W596" s="1218"/>
      <c r="X596" s="1218"/>
      <c r="Y596" s="1218"/>
      <c r="Z596" s="1218"/>
      <c r="AA596" s="1218"/>
      <c r="AB596" s="1218"/>
    </row>
    <row r="597" spans="2:28" ht="15.75" hidden="1" customHeight="1">
      <c r="B597" s="1368"/>
      <c r="C597" s="1368"/>
      <c r="D597" s="1368"/>
      <c r="E597" s="1368"/>
      <c r="F597" s="1368"/>
      <c r="G597" s="1368"/>
      <c r="H597" s="1368"/>
      <c r="I597" s="1368"/>
      <c r="J597" s="1368"/>
      <c r="K597" s="1368"/>
      <c r="L597" s="1368"/>
      <c r="M597" s="1218"/>
      <c r="N597" s="1218"/>
      <c r="O597" s="1218"/>
      <c r="P597" s="1218"/>
      <c r="Q597" s="1218"/>
      <c r="R597" s="1218"/>
      <c r="S597" s="1218"/>
      <c r="T597" s="1218"/>
      <c r="U597" s="1218"/>
      <c r="V597" s="1218"/>
      <c r="W597" s="1218"/>
      <c r="X597" s="1218"/>
      <c r="Y597" s="1218"/>
      <c r="Z597" s="1218"/>
      <c r="AA597" s="1218"/>
      <c r="AB597" s="1218"/>
    </row>
    <row r="598" spans="2:28" ht="15.75" hidden="1" customHeight="1">
      <c r="B598" s="1368"/>
      <c r="C598" s="1368"/>
      <c r="D598" s="1368"/>
      <c r="E598" s="1368"/>
      <c r="F598" s="1368"/>
      <c r="G598" s="1368"/>
      <c r="H598" s="1368"/>
      <c r="I598" s="1368"/>
      <c r="J598" s="1368"/>
      <c r="K598" s="1368"/>
      <c r="L598" s="1368"/>
      <c r="M598" s="1218"/>
      <c r="N598" s="1218"/>
      <c r="O598" s="1218"/>
      <c r="P598" s="1218"/>
      <c r="Q598" s="1218"/>
      <c r="R598" s="1218"/>
      <c r="S598" s="1218"/>
      <c r="T598" s="1218"/>
      <c r="U598" s="1218"/>
      <c r="V598" s="1218"/>
      <c r="W598" s="1218"/>
      <c r="X598" s="1218"/>
      <c r="Y598" s="1218"/>
      <c r="Z598" s="1218"/>
      <c r="AA598" s="1218"/>
      <c r="AB598" s="1218"/>
    </row>
    <row r="599" spans="2:28" ht="15.75" hidden="1" customHeight="1">
      <c r="B599" s="1368"/>
      <c r="C599" s="1368"/>
      <c r="D599" s="1368"/>
      <c r="E599" s="1368"/>
      <c r="F599" s="1368"/>
      <c r="G599" s="1368"/>
      <c r="H599" s="1368"/>
      <c r="I599" s="1368"/>
      <c r="J599" s="1368"/>
      <c r="K599" s="1368"/>
      <c r="L599" s="1368"/>
      <c r="M599" s="1218"/>
      <c r="N599" s="1218"/>
      <c r="O599" s="1218"/>
      <c r="P599" s="1218"/>
      <c r="Q599" s="1218"/>
      <c r="R599" s="1218"/>
      <c r="S599" s="1218"/>
      <c r="T599" s="1218"/>
      <c r="U599" s="1218"/>
      <c r="V599" s="1218"/>
      <c r="W599" s="1218"/>
      <c r="X599" s="1218"/>
      <c r="Y599" s="1218"/>
      <c r="Z599" s="1218"/>
      <c r="AA599" s="1218"/>
      <c r="AB599" s="1218"/>
    </row>
    <row r="600" spans="2:28" ht="15.75" hidden="1" customHeight="1">
      <c r="B600" s="1368"/>
      <c r="C600" s="1368"/>
      <c r="D600" s="1368"/>
      <c r="E600" s="1368"/>
      <c r="F600" s="1368"/>
      <c r="G600" s="1368"/>
      <c r="H600" s="1368"/>
      <c r="I600" s="1368"/>
      <c r="J600" s="1368"/>
      <c r="K600" s="1368"/>
      <c r="L600" s="1368"/>
      <c r="M600" s="1218"/>
      <c r="N600" s="1218"/>
      <c r="O600" s="1218"/>
      <c r="P600" s="1218"/>
      <c r="Q600" s="1218"/>
      <c r="R600" s="1218"/>
      <c r="S600" s="1218"/>
      <c r="T600" s="1218"/>
      <c r="U600" s="1218"/>
      <c r="V600" s="1218"/>
      <c r="W600" s="1218"/>
      <c r="X600" s="1218"/>
      <c r="Y600" s="1218"/>
      <c r="Z600" s="1218"/>
      <c r="AA600" s="1218"/>
      <c r="AB600" s="1218"/>
    </row>
    <row r="601" spans="2:28" ht="15.75" hidden="1" customHeight="1">
      <c r="B601" s="1368"/>
      <c r="C601" s="1368"/>
      <c r="D601" s="1368"/>
      <c r="E601" s="1368"/>
      <c r="F601" s="1368"/>
      <c r="G601" s="1368"/>
      <c r="H601" s="1368"/>
      <c r="I601" s="1368"/>
      <c r="J601" s="1368"/>
      <c r="K601" s="1368"/>
      <c r="L601" s="1368"/>
      <c r="M601" s="1218"/>
      <c r="N601" s="1218"/>
      <c r="O601" s="1218"/>
      <c r="P601" s="1218"/>
      <c r="Q601" s="1218"/>
      <c r="R601" s="1218"/>
      <c r="S601" s="1218"/>
      <c r="T601" s="1218"/>
      <c r="U601" s="1218"/>
      <c r="V601" s="1218"/>
      <c r="W601" s="1218"/>
      <c r="X601" s="1218"/>
      <c r="Y601" s="1218"/>
      <c r="Z601" s="1218"/>
      <c r="AA601" s="1218"/>
      <c r="AB601" s="1218"/>
    </row>
    <row r="602" spans="2:28" ht="15.75" hidden="1" customHeight="1">
      <c r="B602" s="1368"/>
      <c r="C602" s="1368"/>
      <c r="D602" s="1368"/>
      <c r="E602" s="1368"/>
      <c r="F602" s="1368"/>
      <c r="G602" s="1368"/>
      <c r="H602" s="1368"/>
      <c r="I602" s="1368"/>
      <c r="J602" s="1368"/>
      <c r="K602" s="1368"/>
      <c r="L602" s="1368"/>
      <c r="M602" s="1218"/>
      <c r="N602" s="1218"/>
      <c r="O602" s="1218"/>
      <c r="P602" s="1218"/>
      <c r="Q602" s="1218"/>
      <c r="R602" s="1218"/>
      <c r="S602" s="1218"/>
      <c r="T602" s="1218"/>
      <c r="U602" s="1218"/>
      <c r="V602" s="1218"/>
      <c r="W602" s="1218"/>
      <c r="X602" s="1218"/>
      <c r="Y602" s="1218"/>
      <c r="Z602" s="1218"/>
      <c r="AA602" s="1218"/>
      <c r="AB602" s="1218"/>
    </row>
    <row r="603" spans="2:28" ht="15.75" hidden="1" customHeight="1">
      <c r="B603" s="1368"/>
      <c r="C603" s="1368"/>
      <c r="D603" s="1368"/>
      <c r="E603" s="1368"/>
      <c r="F603" s="1368"/>
      <c r="G603" s="1368"/>
      <c r="H603" s="1368"/>
      <c r="I603" s="1368"/>
      <c r="J603" s="1368"/>
      <c r="K603" s="1368"/>
      <c r="L603" s="1368"/>
      <c r="M603" s="1218"/>
      <c r="N603" s="1218"/>
      <c r="O603" s="1218"/>
      <c r="P603" s="1218"/>
      <c r="Q603" s="1218"/>
      <c r="R603" s="1218"/>
      <c r="S603" s="1218"/>
      <c r="T603" s="1218"/>
      <c r="U603" s="1218"/>
      <c r="V603" s="1218"/>
      <c r="W603" s="1218"/>
      <c r="X603" s="1218"/>
      <c r="Y603" s="1218"/>
      <c r="Z603" s="1218"/>
      <c r="AA603" s="1218"/>
      <c r="AB603" s="1218"/>
    </row>
    <row r="604" spans="2:28" ht="15.75" hidden="1" customHeight="1">
      <c r="B604" s="1368"/>
      <c r="C604" s="1368"/>
      <c r="D604" s="1368"/>
      <c r="E604" s="1368"/>
      <c r="F604" s="1368"/>
      <c r="G604" s="1368"/>
      <c r="H604" s="1368"/>
      <c r="I604" s="1368"/>
      <c r="J604" s="1368"/>
      <c r="K604" s="1368"/>
      <c r="L604" s="1368"/>
      <c r="M604" s="1218"/>
      <c r="N604" s="1218"/>
      <c r="O604" s="1218"/>
      <c r="P604" s="1218"/>
      <c r="Q604" s="1218"/>
      <c r="R604" s="1218"/>
      <c r="S604" s="1218"/>
      <c r="T604" s="1218"/>
      <c r="U604" s="1218"/>
      <c r="V604" s="1218"/>
      <c r="W604" s="1218"/>
      <c r="X604" s="1218"/>
      <c r="Y604" s="1218"/>
      <c r="Z604" s="1218"/>
      <c r="AA604" s="1218"/>
      <c r="AB604" s="1218"/>
    </row>
    <row r="605" spans="2:28" ht="15.75" hidden="1" customHeight="1">
      <c r="B605" s="1368"/>
      <c r="C605" s="1368"/>
      <c r="D605" s="1368"/>
      <c r="E605" s="1368"/>
      <c r="F605" s="1368"/>
      <c r="G605" s="1368"/>
      <c r="H605" s="1368"/>
      <c r="I605" s="1368"/>
      <c r="J605" s="1368"/>
      <c r="K605" s="1368"/>
      <c r="L605" s="1368"/>
      <c r="M605" s="1218"/>
      <c r="N605" s="1218"/>
      <c r="O605" s="1218"/>
      <c r="P605" s="1218"/>
      <c r="Q605" s="1218"/>
      <c r="R605" s="1218"/>
      <c r="S605" s="1218"/>
      <c r="T605" s="1218"/>
      <c r="U605" s="1218"/>
      <c r="V605" s="1218"/>
      <c r="W605" s="1218"/>
      <c r="X605" s="1218"/>
      <c r="Y605" s="1218"/>
      <c r="Z605" s="1218"/>
      <c r="AA605" s="1218"/>
      <c r="AB605" s="1218"/>
    </row>
    <row r="606" spans="2:28" ht="15.75" hidden="1" customHeight="1">
      <c r="B606" s="1368"/>
      <c r="C606" s="1368"/>
      <c r="D606" s="1368"/>
      <c r="E606" s="1368"/>
      <c r="F606" s="1368"/>
      <c r="G606" s="1368"/>
      <c r="H606" s="1368"/>
      <c r="I606" s="1368"/>
      <c r="J606" s="1368"/>
      <c r="K606" s="1368"/>
      <c r="L606" s="1368"/>
      <c r="M606" s="1218"/>
      <c r="N606" s="1218"/>
      <c r="O606" s="1218"/>
      <c r="P606" s="1218"/>
      <c r="Q606" s="1218"/>
      <c r="R606" s="1218"/>
      <c r="S606" s="1218"/>
      <c r="T606" s="1218"/>
      <c r="U606" s="1218"/>
      <c r="V606" s="1218"/>
      <c r="W606" s="1218"/>
      <c r="X606" s="1218"/>
      <c r="Y606" s="1218"/>
      <c r="Z606" s="1218"/>
      <c r="AA606" s="1218"/>
      <c r="AB606" s="1218"/>
    </row>
    <row r="607" spans="2:28" ht="15.75" hidden="1" customHeight="1">
      <c r="B607" s="1368"/>
      <c r="C607" s="1368"/>
      <c r="D607" s="1368"/>
      <c r="E607" s="1368"/>
      <c r="F607" s="1368"/>
      <c r="G607" s="1368"/>
      <c r="H607" s="1368"/>
      <c r="I607" s="1368"/>
      <c r="J607" s="1368"/>
      <c r="K607" s="1368"/>
      <c r="L607" s="1368"/>
      <c r="M607" s="1218"/>
      <c r="N607" s="1218"/>
      <c r="O607" s="1218"/>
      <c r="P607" s="1218"/>
      <c r="Q607" s="1218"/>
      <c r="R607" s="1218"/>
      <c r="S607" s="1218"/>
      <c r="T607" s="1218"/>
      <c r="U607" s="1218"/>
      <c r="V607" s="1218"/>
      <c r="W607" s="1218"/>
      <c r="X607" s="1218"/>
      <c r="Y607" s="1218"/>
      <c r="Z607" s="1218"/>
      <c r="AA607" s="1218"/>
      <c r="AB607" s="1218"/>
    </row>
    <row r="608" spans="2:28" ht="15.75" hidden="1" customHeight="1">
      <c r="B608" s="1368"/>
      <c r="C608" s="1368"/>
      <c r="D608" s="1368"/>
      <c r="E608" s="1368"/>
      <c r="F608" s="1368"/>
      <c r="G608" s="1368"/>
      <c r="H608" s="1368"/>
      <c r="I608" s="1368"/>
      <c r="J608" s="1368"/>
      <c r="K608" s="1368"/>
      <c r="L608" s="1368"/>
      <c r="M608" s="1218"/>
      <c r="N608" s="1218"/>
      <c r="O608" s="1218"/>
      <c r="P608" s="1218"/>
      <c r="Q608" s="1218"/>
      <c r="R608" s="1218"/>
      <c r="S608" s="1218"/>
      <c r="T608" s="1218"/>
      <c r="U608" s="1218"/>
      <c r="V608" s="1218"/>
      <c r="W608" s="1218"/>
      <c r="X608" s="1218"/>
      <c r="Y608" s="1218"/>
      <c r="Z608" s="1218"/>
      <c r="AA608" s="1218"/>
      <c r="AB608" s="1218"/>
    </row>
    <row r="609" spans="2:28" ht="15.75" hidden="1" customHeight="1">
      <c r="B609" s="1368"/>
      <c r="C609" s="1368"/>
      <c r="D609" s="1368"/>
      <c r="E609" s="1368"/>
      <c r="F609" s="1368"/>
      <c r="G609" s="1368"/>
      <c r="H609" s="1368"/>
      <c r="I609" s="1368"/>
      <c r="J609" s="1368"/>
      <c r="K609" s="1368"/>
      <c r="L609" s="1368"/>
      <c r="M609" s="1218"/>
      <c r="N609" s="1218"/>
      <c r="O609" s="1218"/>
      <c r="P609" s="1218"/>
      <c r="Q609" s="1218"/>
      <c r="R609" s="1218"/>
      <c r="S609" s="1218"/>
      <c r="T609" s="1218"/>
      <c r="U609" s="1218"/>
      <c r="V609" s="1218"/>
      <c r="W609" s="1218"/>
      <c r="X609" s="1218"/>
      <c r="Y609" s="1218"/>
      <c r="Z609" s="1218"/>
      <c r="AA609" s="1218"/>
      <c r="AB609" s="1218"/>
    </row>
    <row r="610" spans="2:28" ht="15.75" hidden="1" customHeight="1">
      <c r="B610" s="1368"/>
      <c r="C610" s="1368"/>
      <c r="D610" s="1368"/>
      <c r="E610" s="1368"/>
      <c r="F610" s="1368"/>
      <c r="G610" s="1368"/>
      <c r="H610" s="1368"/>
      <c r="I610" s="1368"/>
      <c r="J610" s="1368"/>
      <c r="K610" s="1368"/>
      <c r="L610" s="1368"/>
      <c r="M610" s="1218"/>
      <c r="N610" s="1218"/>
      <c r="O610" s="1218"/>
      <c r="P610" s="1218"/>
      <c r="Q610" s="1218"/>
      <c r="R610" s="1218"/>
      <c r="S610" s="1218"/>
      <c r="T610" s="1218"/>
      <c r="U610" s="1218"/>
      <c r="V610" s="1218"/>
      <c r="W610" s="1218"/>
      <c r="X610" s="1218"/>
      <c r="Y610" s="1218"/>
      <c r="Z610" s="1218"/>
      <c r="AA610" s="1218"/>
      <c r="AB610" s="1218"/>
    </row>
    <row r="611" spans="2:28" ht="15.75" hidden="1" customHeight="1">
      <c r="B611" s="1368"/>
      <c r="C611" s="1368"/>
      <c r="D611" s="1368"/>
      <c r="E611" s="1368"/>
      <c r="F611" s="1368"/>
      <c r="G611" s="1368"/>
      <c r="H611" s="1368"/>
      <c r="I611" s="1368"/>
      <c r="J611" s="1368"/>
      <c r="K611" s="1368"/>
      <c r="L611" s="1368"/>
      <c r="M611" s="1218"/>
      <c r="N611" s="1218"/>
      <c r="O611" s="1218"/>
      <c r="P611" s="1218"/>
      <c r="Q611" s="1218"/>
      <c r="R611" s="1218"/>
      <c r="S611" s="1218"/>
      <c r="T611" s="1218"/>
      <c r="U611" s="1218"/>
      <c r="V611" s="1218"/>
      <c r="W611" s="1218"/>
      <c r="X611" s="1218"/>
      <c r="Y611" s="1218"/>
      <c r="Z611" s="1218"/>
      <c r="AA611" s="1218"/>
      <c r="AB611" s="1218"/>
    </row>
    <row r="612" spans="2:28" ht="15.75" hidden="1" customHeight="1">
      <c r="B612" s="1368"/>
      <c r="C612" s="1368"/>
      <c r="D612" s="1368"/>
      <c r="E612" s="1368"/>
      <c r="F612" s="1368"/>
      <c r="G612" s="1368"/>
      <c r="H612" s="1368"/>
      <c r="I612" s="1368"/>
      <c r="J612" s="1368"/>
      <c r="K612" s="1368"/>
      <c r="L612" s="1368"/>
      <c r="M612" s="1218"/>
      <c r="N612" s="1218"/>
      <c r="O612" s="1218"/>
      <c r="P612" s="1218"/>
      <c r="Q612" s="1218"/>
      <c r="R612" s="1218"/>
      <c r="S612" s="1218"/>
      <c r="T612" s="1218"/>
      <c r="U612" s="1218"/>
      <c r="V612" s="1218"/>
      <c r="W612" s="1218"/>
      <c r="X612" s="1218"/>
      <c r="Y612" s="1218"/>
      <c r="Z612" s="1218"/>
      <c r="AA612" s="1218"/>
      <c r="AB612" s="1218"/>
    </row>
    <row r="613" spans="2:28" ht="15.75" hidden="1" customHeight="1">
      <c r="B613" s="1368"/>
      <c r="C613" s="1368"/>
      <c r="D613" s="1368"/>
      <c r="E613" s="1368"/>
      <c r="F613" s="1368"/>
      <c r="G613" s="1368"/>
      <c r="H613" s="1368"/>
      <c r="I613" s="1368"/>
      <c r="J613" s="1368"/>
      <c r="K613" s="1368"/>
      <c r="L613" s="1368"/>
      <c r="M613" s="1218"/>
      <c r="N613" s="1218"/>
      <c r="O613" s="1218"/>
      <c r="P613" s="1218"/>
      <c r="Q613" s="1218"/>
      <c r="R613" s="1218"/>
      <c r="S613" s="1218"/>
      <c r="T613" s="1218"/>
      <c r="U613" s="1218"/>
      <c r="V613" s="1218"/>
      <c r="W613" s="1218"/>
      <c r="X613" s="1218"/>
      <c r="Y613" s="1218"/>
      <c r="Z613" s="1218"/>
      <c r="AA613" s="1218"/>
      <c r="AB613" s="1218"/>
    </row>
    <row r="614" spans="2:28" ht="15.75" hidden="1" customHeight="1">
      <c r="B614" s="1368"/>
      <c r="C614" s="1368"/>
      <c r="D614" s="1368"/>
      <c r="E614" s="1368"/>
      <c r="F614" s="1368"/>
      <c r="G614" s="1368"/>
      <c r="H614" s="1368"/>
      <c r="I614" s="1368"/>
      <c r="J614" s="1368"/>
      <c r="K614" s="1368"/>
      <c r="L614" s="1368"/>
      <c r="M614" s="1218"/>
      <c r="N614" s="1218"/>
      <c r="O614" s="1218"/>
      <c r="P614" s="1218"/>
      <c r="Q614" s="1218"/>
      <c r="R614" s="1218"/>
      <c r="S614" s="1218"/>
      <c r="T614" s="1218"/>
      <c r="U614" s="1218"/>
      <c r="V614" s="1218"/>
      <c r="W614" s="1218"/>
      <c r="X614" s="1218"/>
      <c r="Y614" s="1218"/>
      <c r="Z614" s="1218"/>
      <c r="AA614" s="1218"/>
      <c r="AB614" s="1218"/>
    </row>
    <row r="615" spans="2:28" ht="15.75" hidden="1" customHeight="1">
      <c r="B615" s="1368"/>
      <c r="C615" s="1368"/>
      <c r="D615" s="1368"/>
      <c r="E615" s="1368"/>
      <c r="F615" s="1368"/>
      <c r="G615" s="1368"/>
      <c r="H615" s="1368"/>
      <c r="I615" s="1368"/>
      <c r="J615" s="1368"/>
      <c r="K615" s="1368"/>
      <c r="L615" s="1368"/>
      <c r="M615" s="1218"/>
      <c r="N615" s="1218"/>
      <c r="O615" s="1218"/>
      <c r="P615" s="1218"/>
      <c r="Q615" s="1218"/>
      <c r="R615" s="1218"/>
      <c r="S615" s="1218"/>
      <c r="T615" s="1218"/>
      <c r="U615" s="1218"/>
      <c r="V615" s="1218"/>
      <c r="W615" s="1218"/>
      <c r="X615" s="1218"/>
      <c r="Y615" s="1218"/>
      <c r="Z615" s="1218"/>
      <c r="AA615" s="1218"/>
      <c r="AB615" s="1218"/>
    </row>
    <row r="616" spans="2:28" ht="15.75" hidden="1" customHeight="1">
      <c r="B616" s="1368"/>
      <c r="C616" s="1368"/>
      <c r="D616" s="1368"/>
      <c r="E616" s="1368"/>
      <c r="F616" s="1368"/>
      <c r="G616" s="1368"/>
      <c r="H616" s="1368"/>
      <c r="I616" s="1368"/>
      <c r="J616" s="1368"/>
      <c r="K616" s="1368"/>
      <c r="L616" s="1368"/>
      <c r="M616" s="1218"/>
      <c r="N616" s="1218"/>
      <c r="O616" s="1218"/>
      <c r="P616" s="1218"/>
      <c r="Q616" s="1218"/>
      <c r="R616" s="1218"/>
      <c r="S616" s="1218"/>
      <c r="T616" s="1218"/>
      <c r="U616" s="1218"/>
      <c r="V616" s="1218"/>
      <c r="W616" s="1218"/>
      <c r="X616" s="1218"/>
      <c r="Y616" s="1218"/>
      <c r="Z616" s="1218"/>
      <c r="AA616" s="1218"/>
      <c r="AB616" s="1218"/>
    </row>
    <row r="617" spans="2:28" ht="15.75" hidden="1" customHeight="1">
      <c r="B617" s="1368"/>
      <c r="C617" s="1368"/>
      <c r="D617" s="1368"/>
      <c r="E617" s="1368"/>
      <c r="F617" s="1368"/>
      <c r="G617" s="1368"/>
      <c r="H617" s="1368"/>
      <c r="I617" s="1368"/>
      <c r="J617" s="1368"/>
      <c r="K617" s="1368"/>
      <c r="L617" s="1368"/>
      <c r="M617" s="1218"/>
      <c r="N617" s="1218"/>
      <c r="O617" s="1218"/>
      <c r="P617" s="1218"/>
      <c r="Q617" s="1218"/>
      <c r="R617" s="1218"/>
      <c r="S617" s="1218"/>
      <c r="T617" s="1218"/>
      <c r="U617" s="1218"/>
      <c r="V617" s="1218"/>
      <c r="W617" s="1218"/>
      <c r="X617" s="1218"/>
      <c r="Y617" s="1218"/>
      <c r="Z617" s="1218"/>
      <c r="AA617" s="1218"/>
      <c r="AB617" s="1218"/>
    </row>
    <row r="618" spans="2:28" ht="15.75" hidden="1" customHeight="1">
      <c r="B618" s="1368"/>
      <c r="C618" s="1368"/>
      <c r="D618" s="1368"/>
      <c r="E618" s="1368"/>
      <c r="F618" s="1368"/>
      <c r="G618" s="1368"/>
      <c r="H618" s="1368"/>
      <c r="I618" s="1368"/>
      <c r="J618" s="1368"/>
      <c r="K618" s="1368"/>
      <c r="L618" s="1368"/>
      <c r="M618" s="1218"/>
      <c r="N618" s="1218"/>
      <c r="O618" s="1218"/>
      <c r="P618" s="1218"/>
      <c r="Q618" s="1218"/>
      <c r="R618" s="1218"/>
      <c r="S618" s="1218"/>
      <c r="T618" s="1218"/>
      <c r="U618" s="1218"/>
      <c r="V618" s="1218"/>
      <c r="W618" s="1218"/>
      <c r="X618" s="1218"/>
      <c r="Y618" s="1218"/>
      <c r="Z618" s="1218"/>
      <c r="AA618" s="1218"/>
      <c r="AB618" s="1218"/>
    </row>
    <row r="619" spans="2:28" ht="15.75" hidden="1" customHeight="1">
      <c r="B619" s="1368"/>
      <c r="C619" s="1368"/>
      <c r="D619" s="1368"/>
      <c r="E619" s="1368"/>
      <c r="F619" s="1368"/>
      <c r="G619" s="1368"/>
      <c r="H619" s="1368"/>
      <c r="I619" s="1368"/>
      <c r="J619" s="1368"/>
      <c r="K619" s="1368"/>
      <c r="L619" s="1368"/>
      <c r="M619" s="1218"/>
      <c r="N619" s="1218"/>
      <c r="O619" s="1218"/>
      <c r="P619" s="1218"/>
      <c r="Q619" s="1218"/>
      <c r="R619" s="1218"/>
      <c r="S619" s="1218"/>
      <c r="T619" s="1218"/>
      <c r="U619" s="1218"/>
      <c r="V619" s="1218"/>
      <c r="W619" s="1218"/>
      <c r="X619" s="1218"/>
      <c r="Y619" s="1218"/>
      <c r="Z619" s="1218"/>
      <c r="AA619" s="1218"/>
      <c r="AB619" s="1218"/>
    </row>
    <row r="620" spans="2:28" ht="15.75" hidden="1" customHeight="1">
      <c r="B620" s="1368"/>
      <c r="C620" s="1368"/>
      <c r="D620" s="1368"/>
      <c r="E620" s="1368"/>
      <c r="F620" s="1368"/>
      <c r="G620" s="1368"/>
      <c r="H620" s="1368"/>
      <c r="I620" s="1368"/>
      <c r="J620" s="1368"/>
      <c r="K620" s="1368"/>
      <c r="L620" s="1368"/>
      <c r="M620" s="1218"/>
      <c r="N620" s="1218"/>
      <c r="O620" s="1218"/>
      <c r="P620" s="1218"/>
      <c r="Q620" s="1218"/>
      <c r="R620" s="1218"/>
      <c r="S620" s="1218"/>
      <c r="T620" s="1218"/>
      <c r="U620" s="1218"/>
      <c r="V620" s="1218"/>
      <c r="W620" s="1218"/>
      <c r="X620" s="1218"/>
      <c r="Y620" s="1218"/>
      <c r="Z620" s="1218"/>
      <c r="AA620" s="1218"/>
      <c r="AB620" s="1218"/>
    </row>
    <row r="621" spans="2:28" ht="15.75" hidden="1" customHeight="1">
      <c r="B621" s="1368"/>
      <c r="C621" s="1368"/>
      <c r="D621" s="1368"/>
      <c r="E621" s="1368"/>
      <c r="F621" s="1368"/>
      <c r="G621" s="1368"/>
      <c r="H621" s="1368"/>
      <c r="I621" s="1368"/>
      <c r="J621" s="1368"/>
      <c r="K621" s="1368"/>
      <c r="L621" s="1368"/>
      <c r="M621" s="1218"/>
      <c r="N621" s="1218"/>
      <c r="O621" s="1218"/>
      <c r="P621" s="1218"/>
      <c r="Q621" s="1218"/>
      <c r="R621" s="1218"/>
      <c r="S621" s="1218"/>
      <c r="T621" s="1218"/>
      <c r="U621" s="1218"/>
      <c r="V621" s="1218"/>
      <c r="W621" s="1218"/>
      <c r="X621" s="1218"/>
      <c r="Y621" s="1218"/>
      <c r="Z621" s="1218"/>
      <c r="AA621" s="1218"/>
      <c r="AB621" s="1218"/>
    </row>
    <row r="622" spans="2:28" ht="15.75" hidden="1" customHeight="1">
      <c r="B622" s="1368"/>
      <c r="C622" s="1368"/>
      <c r="D622" s="1368"/>
      <c r="E622" s="1368"/>
      <c r="F622" s="1368"/>
      <c r="G622" s="1368"/>
      <c r="H622" s="1368"/>
      <c r="I622" s="1368"/>
      <c r="J622" s="1368"/>
      <c r="K622" s="1368"/>
      <c r="L622" s="1368"/>
      <c r="M622" s="1218"/>
      <c r="N622" s="1218"/>
      <c r="O622" s="1218"/>
      <c r="P622" s="1218"/>
      <c r="Q622" s="1218"/>
      <c r="R622" s="1218"/>
      <c r="S622" s="1218"/>
      <c r="T622" s="1218"/>
      <c r="U622" s="1218"/>
      <c r="V622" s="1218"/>
      <c r="W622" s="1218"/>
      <c r="X622" s="1218"/>
      <c r="Y622" s="1218"/>
      <c r="Z622" s="1218"/>
      <c r="AA622" s="1218"/>
      <c r="AB622" s="1218"/>
    </row>
    <row r="623" spans="2:28" ht="15.75" hidden="1" customHeight="1">
      <c r="B623" s="1368"/>
      <c r="C623" s="1368"/>
      <c r="D623" s="1368"/>
      <c r="E623" s="1368"/>
      <c r="F623" s="1368"/>
      <c r="G623" s="1368"/>
      <c r="H623" s="1368"/>
      <c r="I623" s="1368"/>
      <c r="J623" s="1368"/>
      <c r="K623" s="1368"/>
      <c r="L623" s="1368"/>
      <c r="M623" s="1218"/>
      <c r="N623" s="1218"/>
      <c r="O623" s="1218"/>
      <c r="P623" s="1218"/>
      <c r="Q623" s="1218"/>
      <c r="R623" s="1218"/>
      <c r="S623" s="1218"/>
      <c r="T623" s="1218"/>
      <c r="U623" s="1218"/>
      <c r="V623" s="1218"/>
      <c r="W623" s="1218"/>
      <c r="X623" s="1218"/>
      <c r="Y623" s="1218"/>
      <c r="Z623" s="1218"/>
      <c r="AA623" s="1218"/>
      <c r="AB623" s="1218"/>
    </row>
    <row r="624" spans="2:28" ht="15.75" hidden="1" customHeight="1">
      <c r="B624" s="1368"/>
      <c r="C624" s="1368"/>
      <c r="D624" s="1368"/>
      <c r="E624" s="1368"/>
      <c r="F624" s="1368"/>
      <c r="G624" s="1368"/>
      <c r="H624" s="1368"/>
      <c r="I624" s="1368"/>
      <c r="J624" s="1368"/>
      <c r="K624" s="1368"/>
      <c r="L624" s="1368"/>
      <c r="M624" s="1218"/>
      <c r="N624" s="1218"/>
      <c r="O624" s="1218"/>
      <c r="P624" s="1218"/>
      <c r="Q624" s="1218"/>
      <c r="R624" s="1218"/>
      <c r="S624" s="1218"/>
      <c r="T624" s="1218"/>
      <c r="U624" s="1218"/>
      <c r="V624" s="1218"/>
      <c r="W624" s="1218"/>
      <c r="X624" s="1218"/>
      <c r="Y624" s="1218"/>
      <c r="Z624" s="1218"/>
      <c r="AA624" s="1218"/>
      <c r="AB624" s="1218"/>
    </row>
    <row r="625" spans="2:28" ht="15.75" hidden="1" customHeight="1">
      <c r="B625" s="1368"/>
      <c r="C625" s="1368"/>
      <c r="D625" s="1368"/>
      <c r="E625" s="1368"/>
      <c r="F625" s="1368"/>
      <c r="G625" s="1368"/>
      <c r="H625" s="1368"/>
      <c r="I625" s="1368"/>
      <c r="J625" s="1368"/>
      <c r="K625" s="1368"/>
      <c r="L625" s="1368"/>
      <c r="M625" s="1218"/>
      <c r="N625" s="1218"/>
      <c r="O625" s="1218"/>
      <c r="P625" s="1218"/>
      <c r="Q625" s="1218"/>
      <c r="R625" s="1218"/>
      <c r="S625" s="1218"/>
      <c r="T625" s="1218"/>
      <c r="U625" s="1218"/>
      <c r="V625" s="1218"/>
      <c r="W625" s="1218"/>
      <c r="X625" s="1218"/>
      <c r="Y625" s="1218"/>
      <c r="Z625" s="1218"/>
      <c r="AA625" s="1218"/>
      <c r="AB625" s="1218"/>
    </row>
    <row r="626" spans="2:28" ht="15.75" hidden="1" customHeight="1">
      <c r="B626" s="1368"/>
      <c r="C626" s="1368"/>
      <c r="D626" s="1368"/>
      <c r="E626" s="1368"/>
      <c r="F626" s="1368"/>
      <c r="G626" s="1368"/>
      <c r="H626" s="1368"/>
      <c r="I626" s="1368"/>
      <c r="J626" s="1368"/>
      <c r="K626" s="1368"/>
      <c r="L626" s="1368"/>
      <c r="M626" s="1218"/>
      <c r="N626" s="1218"/>
      <c r="O626" s="1218"/>
      <c r="P626" s="1218"/>
      <c r="Q626" s="1218"/>
      <c r="R626" s="1218"/>
      <c r="S626" s="1218"/>
      <c r="T626" s="1218"/>
      <c r="U626" s="1218"/>
      <c r="V626" s="1218"/>
      <c r="W626" s="1218"/>
      <c r="X626" s="1218"/>
      <c r="Y626" s="1218"/>
      <c r="Z626" s="1218"/>
      <c r="AA626" s="1218"/>
      <c r="AB626" s="1218"/>
    </row>
    <row r="627" spans="2:28" ht="15.75" hidden="1" customHeight="1">
      <c r="B627" s="1368"/>
      <c r="C627" s="1368"/>
      <c r="D627" s="1368"/>
      <c r="E627" s="1368"/>
      <c r="F627" s="1368"/>
      <c r="G627" s="1368"/>
      <c r="H627" s="1368"/>
      <c r="I627" s="1368"/>
      <c r="J627" s="1368"/>
      <c r="K627" s="1368"/>
      <c r="L627" s="1368"/>
      <c r="M627" s="1218"/>
      <c r="N627" s="1218"/>
      <c r="O627" s="1218"/>
      <c r="P627" s="1218"/>
      <c r="Q627" s="1218"/>
      <c r="R627" s="1218"/>
      <c r="S627" s="1218"/>
      <c r="T627" s="1218"/>
      <c r="U627" s="1218"/>
      <c r="V627" s="1218"/>
      <c r="W627" s="1218"/>
      <c r="X627" s="1218"/>
      <c r="Y627" s="1218"/>
      <c r="Z627" s="1218"/>
      <c r="AA627" s="1218"/>
      <c r="AB627" s="1218"/>
    </row>
    <row r="628" spans="2:28" ht="15.75" hidden="1" customHeight="1">
      <c r="B628" s="1368"/>
      <c r="C628" s="1368"/>
      <c r="D628" s="1368"/>
      <c r="E628" s="1368"/>
      <c r="F628" s="1368"/>
      <c r="G628" s="1368"/>
      <c r="H628" s="1368"/>
      <c r="I628" s="1368"/>
      <c r="J628" s="1368"/>
      <c r="K628" s="1368"/>
      <c r="L628" s="1368"/>
      <c r="M628" s="1218"/>
      <c r="N628" s="1218"/>
      <c r="O628" s="1218"/>
      <c r="P628" s="1218"/>
      <c r="Q628" s="1218"/>
      <c r="R628" s="1218"/>
      <c r="S628" s="1218"/>
      <c r="T628" s="1218"/>
      <c r="U628" s="1218"/>
      <c r="V628" s="1218"/>
      <c r="W628" s="1218"/>
      <c r="X628" s="1218"/>
      <c r="Y628" s="1218"/>
      <c r="Z628" s="1218"/>
      <c r="AA628" s="1218"/>
      <c r="AB628" s="1218"/>
    </row>
    <row r="629" spans="2:28" ht="15.75" hidden="1" customHeight="1">
      <c r="B629" s="1368"/>
      <c r="C629" s="1368"/>
      <c r="D629" s="1368"/>
      <c r="E629" s="1368"/>
      <c r="F629" s="1368"/>
      <c r="G629" s="1368"/>
      <c r="H629" s="1368"/>
      <c r="I629" s="1368"/>
      <c r="J629" s="1368"/>
      <c r="K629" s="1368"/>
      <c r="L629" s="1368"/>
      <c r="M629" s="1218"/>
      <c r="N629" s="1218"/>
      <c r="O629" s="1218"/>
      <c r="P629" s="1218"/>
      <c r="Q629" s="1218"/>
      <c r="R629" s="1218"/>
      <c r="S629" s="1218"/>
      <c r="T629" s="1218"/>
      <c r="U629" s="1218"/>
      <c r="V629" s="1218"/>
      <c r="W629" s="1218"/>
      <c r="X629" s="1218"/>
      <c r="Y629" s="1218"/>
      <c r="Z629" s="1218"/>
      <c r="AA629" s="1218"/>
      <c r="AB629" s="1218"/>
    </row>
    <row r="630" spans="2:28" ht="15.75" hidden="1" customHeight="1">
      <c r="B630" s="1368"/>
      <c r="C630" s="1368"/>
      <c r="D630" s="1368"/>
      <c r="E630" s="1368"/>
      <c r="F630" s="1368"/>
      <c r="G630" s="1368"/>
      <c r="H630" s="1368"/>
      <c r="I630" s="1368"/>
      <c r="J630" s="1368"/>
      <c r="K630" s="1368"/>
      <c r="L630" s="1368"/>
      <c r="M630" s="1218"/>
      <c r="N630" s="1218"/>
      <c r="O630" s="1218"/>
      <c r="P630" s="1218"/>
      <c r="Q630" s="1218"/>
      <c r="R630" s="1218"/>
      <c r="S630" s="1218"/>
      <c r="T630" s="1218"/>
      <c r="U630" s="1218"/>
      <c r="V630" s="1218"/>
      <c r="W630" s="1218"/>
      <c r="X630" s="1218"/>
      <c r="Y630" s="1218"/>
      <c r="Z630" s="1218"/>
      <c r="AA630" s="1218"/>
      <c r="AB630" s="1218"/>
    </row>
    <row r="631" spans="2:28" ht="15.75" hidden="1" customHeight="1">
      <c r="B631" s="1368"/>
      <c r="C631" s="1368"/>
      <c r="D631" s="1368"/>
      <c r="E631" s="1368"/>
      <c r="F631" s="1368"/>
      <c r="G631" s="1368"/>
      <c r="H631" s="1368"/>
      <c r="I631" s="1368"/>
      <c r="J631" s="1368"/>
      <c r="K631" s="1368"/>
      <c r="L631" s="1368"/>
      <c r="M631" s="1218"/>
      <c r="N631" s="1218"/>
      <c r="O631" s="1218"/>
      <c r="P631" s="1218"/>
      <c r="Q631" s="1218"/>
      <c r="R631" s="1218"/>
      <c r="S631" s="1218"/>
      <c r="T631" s="1218"/>
      <c r="U631" s="1218"/>
      <c r="V631" s="1218"/>
      <c r="W631" s="1218"/>
      <c r="X631" s="1218"/>
      <c r="Y631" s="1218"/>
      <c r="Z631" s="1218"/>
      <c r="AA631" s="1218"/>
      <c r="AB631" s="1218"/>
    </row>
    <row r="632" spans="2:28" ht="15.75" hidden="1" customHeight="1">
      <c r="B632" s="1368"/>
      <c r="C632" s="1368"/>
      <c r="D632" s="1368"/>
      <c r="E632" s="1368"/>
      <c r="F632" s="1368"/>
      <c r="G632" s="1368"/>
      <c r="H632" s="1368"/>
      <c r="I632" s="1368"/>
      <c r="J632" s="1368"/>
      <c r="K632" s="1368"/>
      <c r="L632" s="1368"/>
      <c r="M632" s="1218"/>
      <c r="N632" s="1218"/>
      <c r="O632" s="1218"/>
      <c r="P632" s="1218"/>
      <c r="Q632" s="1218"/>
      <c r="R632" s="1218"/>
      <c r="S632" s="1218"/>
      <c r="T632" s="1218"/>
      <c r="U632" s="1218"/>
      <c r="V632" s="1218"/>
      <c r="W632" s="1218"/>
      <c r="X632" s="1218"/>
      <c r="Y632" s="1218"/>
      <c r="Z632" s="1218"/>
      <c r="AA632" s="1218"/>
      <c r="AB632" s="1218"/>
    </row>
    <row r="633" spans="2:28" ht="15.75" hidden="1" customHeight="1">
      <c r="B633" s="1368"/>
      <c r="C633" s="1368"/>
      <c r="D633" s="1368"/>
      <c r="E633" s="1368"/>
      <c r="F633" s="1368"/>
      <c r="G633" s="1368"/>
      <c r="H633" s="1368"/>
      <c r="I633" s="1368"/>
      <c r="J633" s="1368"/>
      <c r="K633" s="1368"/>
      <c r="L633" s="1368"/>
      <c r="M633" s="1218"/>
      <c r="N633" s="1218"/>
      <c r="O633" s="1218"/>
      <c r="P633" s="1218"/>
      <c r="Q633" s="1218"/>
      <c r="R633" s="1218"/>
      <c r="S633" s="1218"/>
      <c r="T633" s="1218"/>
      <c r="U633" s="1218"/>
      <c r="V633" s="1218"/>
      <c r="W633" s="1218"/>
      <c r="X633" s="1218"/>
      <c r="Y633" s="1218"/>
      <c r="Z633" s="1218"/>
      <c r="AA633" s="1218"/>
      <c r="AB633" s="1218"/>
    </row>
    <row r="634" spans="2:28" ht="15.75" hidden="1" customHeight="1">
      <c r="B634" s="1368"/>
      <c r="C634" s="1368"/>
      <c r="D634" s="1368"/>
      <c r="E634" s="1368"/>
      <c r="F634" s="1368"/>
      <c r="G634" s="1368"/>
      <c r="H634" s="1368"/>
      <c r="I634" s="1368"/>
      <c r="J634" s="1368"/>
      <c r="K634" s="1368"/>
      <c r="L634" s="1368"/>
      <c r="M634" s="1218"/>
      <c r="N634" s="1218"/>
      <c r="O634" s="1218"/>
      <c r="P634" s="1218"/>
      <c r="Q634" s="1218"/>
      <c r="R634" s="1218"/>
      <c r="S634" s="1218"/>
      <c r="T634" s="1218"/>
      <c r="U634" s="1218"/>
      <c r="V634" s="1218"/>
      <c r="W634" s="1218"/>
      <c r="X634" s="1218"/>
      <c r="Y634" s="1218"/>
      <c r="Z634" s="1218"/>
      <c r="AA634" s="1218"/>
      <c r="AB634" s="1218"/>
    </row>
    <row r="635" spans="2:28" ht="15.75" hidden="1" customHeight="1">
      <c r="B635" s="1368"/>
      <c r="C635" s="1368"/>
      <c r="D635" s="1368"/>
      <c r="E635" s="1368"/>
      <c r="F635" s="1368"/>
      <c r="G635" s="1368"/>
      <c r="H635" s="1368"/>
      <c r="I635" s="1368"/>
      <c r="J635" s="1368"/>
      <c r="K635" s="1368"/>
      <c r="L635" s="1368"/>
      <c r="M635" s="1218"/>
      <c r="N635" s="1218"/>
      <c r="O635" s="1218"/>
      <c r="P635" s="1218"/>
      <c r="Q635" s="1218"/>
      <c r="R635" s="1218"/>
      <c r="S635" s="1218"/>
      <c r="T635" s="1218"/>
      <c r="U635" s="1218"/>
      <c r="V635" s="1218"/>
      <c r="W635" s="1218"/>
      <c r="X635" s="1218"/>
      <c r="Y635" s="1218"/>
      <c r="Z635" s="1218"/>
      <c r="AA635" s="1218"/>
      <c r="AB635" s="1218"/>
    </row>
    <row r="636" spans="2:28" ht="15.75" hidden="1" customHeight="1">
      <c r="B636" s="1368"/>
      <c r="C636" s="1368"/>
      <c r="D636" s="1368"/>
      <c r="E636" s="1368"/>
      <c r="F636" s="1368"/>
      <c r="G636" s="1368"/>
      <c r="H636" s="1368"/>
      <c r="I636" s="1368"/>
      <c r="J636" s="1368"/>
      <c r="K636" s="1368"/>
      <c r="L636" s="1368"/>
      <c r="M636" s="1218"/>
      <c r="N636" s="1218"/>
      <c r="O636" s="1218"/>
      <c r="P636" s="1218"/>
      <c r="Q636" s="1218"/>
      <c r="R636" s="1218"/>
      <c r="S636" s="1218"/>
      <c r="T636" s="1218"/>
      <c r="U636" s="1218"/>
      <c r="V636" s="1218"/>
      <c r="W636" s="1218"/>
      <c r="X636" s="1218"/>
      <c r="Y636" s="1218"/>
      <c r="Z636" s="1218"/>
      <c r="AA636" s="1218"/>
      <c r="AB636" s="1218"/>
    </row>
    <row r="637" spans="2:28" ht="15.75" hidden="1" customHeight="1">
      <c r="B637" s="1368"/>
      <c r="C637" s="1368"/>
      <c r="D637" s="1368"/>
      <c r="E637" s="1368"/>
      <c r="F637" s="1368"/>
      <c r="G637" s="1368"/>
      <c r="H637" s="1368"/>
      <c r="I637" s="1368"/>
      <c r="J637" s="1368"/>
      <c r="K637" s="1368"/>
      <c r="L637" s="1368"/>
      <c r="M637" s="1218"/>
      <c r="N637" s="1218"/>
      <c r="O637" s="1218"/>
      <c r="P637" s="1218"/>
      <c r="Q637" s="1218"/>
      <c r="R637" s="1218"/>
      <c r="S637" s="1218"/>
      <c r="T637" s="1218"/>
      <c r="U637" s="1218"/>
      <c r="V637" s="1218"/>
      <c r="W637" s="1218"/>
      <c r="X637" s="1218"/>
      <c r="Y637" s="1218"/>
      <c r="Z637" s="1218"/>
      <c r="AA637" s="1218"/>
      <c r="AB637" s="1218"/>
    </row>
    <row r="638" spans="2:28" ht="15.75" hidden="1" customHeight="1">
      <c r="B638" s="1368"/>
      <c r="C638" s="1368"/>
      <c r="D638" s="1368"/>
      <c r="E638" s="1368"/>
      <c r="F638" s="1368"/>
      <c r="G638" s="1368"/>
      <c r="H638" s="1368"/>
      <c r="I638" s="1368"/>
      <c r="J638" s="1368"/>
      <c r="K638" s="1368"/>
      <c r="L638" s="1368"/>
      <c r="M638" s="1218"/>
      <c r="N638" s="1218"/>
      <c r="O638" s="1218"/>
      <c r="P638" s="1218"/>
      <c r="Q638" s="1218"/>
      <c r="R638" s="1218"/>
      <c r="S638" s="1218"/>
      <c r="T638" s="1218"/>
      <c r="U638" s="1218"/>
      <c r="V638" s="1218"/>
      <c r="W638" s="1218"/>
      <c r="X638" s="1218"/>
      <c r="Y638" s="1218"/>
      <c r="Z638" s="1218"/>
      <c r="AA638" s="1218"/>
      <c r="AB638" s="1218"/>
    </row>
    <row r="639" spans="2:28" ht="15.75" hidden="1" customHeight="1">
      <c r="B639" s="1368"/>
      <c r="C639" s="1368"/>
      <c r="D639" s="1368"/>
      <c r="E639" s="1368"/>
      <c r="F639" s="1368"/>
      <c r="G639" s="1368"/>
      <c r="H639" s="1368"/>
      <c r="I639" s="1368"/>
      <c r="J639" s="1368"/>
      <c r="K639" s="1368"/>
      <c r="L639" s="1368"/>
      <c r="M639" s="1218"/>
      <c r="N639" s="1218"/>
      <c r="O639" s="1218"/>
      <c r="P639" s="1218"/>
      <c r="Q639" s="1218"/>
      <c r="R639" s="1218"/>
      <c r="S639" s="1218"/>
      <c r="T639" s="1218"/>
      <c r="U639" s="1218"/>
      <c r="V639" s="1218"/>
      <c r="W639" s="1218"/>
      <c r="X639" s="1218"/>
      <c r="Y639" s="1218"/>
      <c r="Z639" s="1218"/>
      <c r="AA639" s="1218"/>
      <c r="AB639" s="1218"/>
    </row>
    <row r="640" spans="2:28" ht="15.75" hidden="1" customHeight="1">
      <c r="B640" s="1368"/>
      <c r="C640" s="1368"/>
      <c r="D640" s="1368"/>
      <c r="E640" s="1368"/>
      <c r="F640" s="1368"/>
      <c r="G640" s="1368"/>
      <c r="H640" s="1368"/>
      <c r="I640" s="1368"/>
      <c r="J640" s="1368"/>
      <c r="K640" s="1368"/>
      <c r="L640" s="1368"/>
      <c r="M640" s="1218"/>
      <c r="N640" s="1218"/>
      <c r="O640" s="1218"/>
      <c r="P640" s="1218"/>
      <c r="Q640" s="1218"/>
      <c r="R640" s="1218"/>
      <c r="S640" s="1218"/>
      <c r="T640" s="1218"/>
      <c r="U640" s="1218"/>
      <c r="V640" s="1218"/>
      <c r="W640" s="1218"/>
      <c r="X640" s="1218"/>
      <c r="Y640" s="1218"/>
      <c r="Z640" s="1218"/>
      <c r="AA640" s="1218"/>
      <c r="AB640" s="1218"/>
    </row>
    <row r="641" spans="2:28" ht="15.75" hidden="1" customHeight="1">
      <c r="B641" s="1368"/>
      <c r="C641" s="1368"/>
      <c r="D641" s="1368"/>
      <c r="E641" s="1368"/>
      <c r="F641" s="1368"/>
      <c r="G641" s="1368"/>
      <c r="H641" s="1368"/>
      <c r="I641" s="1368"/>
      <c r="J641" s="1368"/>
      <c r="K641" s="1368"/>
      <c r="L641" s="1368"/>
      <c r="M641" s="1218"/>
      <c r="N641" s="1218"/>
      <c r="O641" s="1218"/>
      <c r="P641" s="1218"/>
      <c r="Q641" s="1218"/>
      <c r="R641" s="1218"/>
      <c r="S641" s="1218"/>
      <c r="T641" s="1218"/>
      <c r="U641" s="1218"/>
      <c r="V641" s="1218"/>
      <c r="W641" s="1218"/>
      <c r="X641" s="1218"/>
      <c r="Y641" s="1218"/>
      <c r="Z641" s="1218"/>
      <c r="AA641" s="1218"/>
      <c r="AB641" s="1218"/>
    </row>
    <row r="642" spans="2:28" ht="15.75" hidden="1" customHeight="1">
      <c r="B642" s="1368"/>
      <c r="C642" s="1368"/>
      <c r="D642" s="1368"/>
      <c r="E642" s="1368"/>
      <c r="F642" s="1368"/>
      <c r="G642" s="1368"/>
      <c r="H642" s="1368"/>
      <c r="I642" s="1368"/>
      <c r="J642" s="1368"/>
      <c r="K642" s="1368"/>
      <c r="L642" s="1368"/>
      <c r="M642" s="1218"/>
      <c r="N642" s="1218"/>
      <c r="O642" s="1218"/>
      <c r="P642" s="1218"/>
      <c r="Q642" s="1218"/>
      <c r="R642" s="1218"/>
      <c r="S642" s="1218"/>
      <c r="T642" s="1218"/>
      <c r="U642" s="1218"/>
      <c r="V642" s="1218"/>
      <c r="W642" s="1218"/>
      <c r="X642" s="1218"/>
      <c r="Y642" s="1218"/>
      <c r="Z642" s="1218"/>
      <c r="AA642" s="1218"/>
      <c r="AB642" s="1218"/>
    </row>
    <row r="643" spans="2:28" ht="15.75" hidden="1" customHeight="1">
      <c r="B643" s="1368"/>
      <c r="C643" s="1368"/>
      <c r="D643" s="1368"/>
      <c r="E643" s="1368"/>
      <c r="F643" s="1368"/>
      <c r="G643" s="1368"/>
      <c r="H643" s="1368"/>
      <c r="I643" s="1368"/>
      <c r="J643" s="1368"/>
      <c r="K643" s="1368"/>
      <c r="L643" s="1368"/>
      <c r="M643" s="1218"/>
      <c r="N643" s="1218"/>
      <c r="O643" s="1218"/>
      <c r="P643" s="1218"/>
      <c r="Q643" s="1218"/>
      <c r="R643" s="1218"/>
      <c r="S643" s="1218"/>
      <c r="T643" s="1218"/>
      <c r="U643" s="1218"/>
      <c r="V643" s="1218"/>
      <c r="W643" s="1218"/>
      <c r="X643" s="1218"/>
      <c r="Y643" s="1218"/>
      <c r="Z643" s="1218"/>
      <c r="AA643" s="1218"/>
      <c r="AB643" s="1218"/>
    </row>
    <row r="644" spans="2:28" ht="15.75" hidden="1" customHeight="1">
      <c r="B644" s="1368"/>
      <c r="C644" s="1368"/>
      <c r="D644" s="1368"/>
      <c r="E644" s="1368"/>
      <c r="F644" s="1368"/>
      <c r="G644" s="1368"/>
      <c r="H644" s="1368"/>
      <c r="I644" s="1368"/>
      <c r="J644" s="1368"/>
      <c r="K644" s="1368"/>
      <c r="L644" s="1368"/>
      <c r="M644" s="1218"/>
      <c r="N644" s="1218"/>
      <c r="O644" s="1218"/>
      <c r="P644" s="1218"/>
      <c r="Q644" s="1218"/>
      <c r="R644" s="1218"/>
      <c r="S644" s="1218"/>
      <c r="T644" s="1218"/>
      <c r="U644" s="1218"/>
      <c r="V644" s="1218"/>
      <c r="W644" s="1218"/>
      <c r="X644" s="1218"/>
      <c r="Y644" s="1218"/>
      <c r="Z644" s="1218"/>
      <c r="AA644" s="1218"/>
      <c r="AB644" s="1218"/>
    </row>
    <row r="645" spans="2:28" ht="15.75" hidden="1" customHeight="1">
      <c r="B645" s="1368"/>
      <c r="C645" s="1368"/>
      <c r="D645" s="1368"/>
      <c r="E645" s="1368"/>
      <c r="F645" s="1368"/>
      <c r="G645" s="1368"/>
      <c r="H645" s="1368"/>
      <c r="I645" s="1368"/>
      <c r="J645" s="1368"/>
      <c r="K645" s="1368"/>
      <c r="L645" s="1368"/>
      <c r="M645" s="1218"/>
      <c r="N645" s="1218"/>
      <c r="O645" s="1218"/>
      <c r="P645" s="1218"/>
      <c r="Q645" s="1218"/>
      <c r="R645" s="1218"/>
      <c r="S645" s="1218"/>
      <c r="T645" s="1218"/>
      <c r="U645" s="1218"/>
      <c r="V645" s="1218"/>
      <c r="W645" s="1218"/>
      <c r="X645" s="1218"/>
      <c r="Y645" s="1218"/>
      <c r="Z645" s="1218"/>
      <c r="AA645" s="1218"/>
      <c r="AB645" s="1218"/>
    </row>
    <row r="646" spans="2:28" ht="15.75" hidden="1" customHeight="1">
      <c r="B646" s="1368"/>
      <c r="C646" s="1368"/>
      <c r="D646" s="1368"/>
      <c r="E646" s="1368"/>
      <c r="F646" s="1368"/>
      <c r="G646" s="1368"/>
      <c r="H646" s="1368"/>
      <c r="I646" s="1368"/>
      <c r="J646" s="1368"/>
      <c r="K646" s="1368"/>
      <c r="L646" s="1368"/>
      <c r="M646" s="1218"/>
      <c r="N646" s="1218"/>
      <c r="O646" s="1218"/>
      <c r="P646" s="1218"/>
      <c r="Q646" s="1218"/>
      <c r="R646" s="1218"/>
      <c r="S646" s="1218"/>
      <c r="T646" s="1218"/>
      <c r="U646" s="1218"/>
      <c r="V646" s="1218"/>
      <c r="W646" s="1218"/>
      <c r="X646" s="1218"/>
      <c r="Y646" s="1218"/>
      <c r="Z646" s="1218"/>
      <c r="AA646" s="1218"/>
      <c r="AB646" s="1218"/>
    </row>
    <row r="647" spans="2:28" ht="15.75" hidden="1" customHeight="1">
      <c r="B647" s="1368"/>
      <c r="C647" s="1368"/>
      <c r="D647" s="1368"/>
      <c r="E647" s="1368"/>
      <c r="F647" s="1368"/>
      <c r="G647" s="1368"/>
      <c r="H647" s="1368"/>
      <c r="I647" s="1368"/>
      <c r="J647" s="1368"/>
      <c r="K647" s="1368"/>
      <c r="L647" s="1368"/>
      <c r="M647" s="1218"/>
      <c r="N647" s="1218"/>
      <c r="O647" s="1218"/>
      <c r="P647" s="1218"/>
      <c r="Q647" s="1218"/>
      <c r="R647" s="1218"/>
      <c r="S647" s="1218"/>
      <c r="T647" s="1218"/>
      <c r="U647" s="1218"/>
      <c r="V647" s="1218"/>
      <c r="W647" s="1218"/>
      <c r="X647" s="1218"/>
      <c r="Y647" s="1218"/>
      <c r="Z647" s="1218"/>
      <c r="AA647" s="1218"/>
      <c r="AB647" s="1218"/>
    </row>
    <row r="648" spans="2:28" ht="15.75" hidden="1" customHeight="1">
      <c r="B648" s="1368"/>
      <c r="C648" s="1368"/>
      <c r="D648" s="1368"/>
      <c r="E648" s="1368"/>
      <c r="F648" s="1368"/>
      <c r="G648" s="1368"/>
      <c r="H648" s="1368"/>
      <c r="I648" s="1368"/>
      <c r="J648" s="1368"/>
      <c r="K648" s="1368"/>
      <c r="L648" s="1368"/>
      <c r="M648" s="1218"/>
      <c r="N648" s="1218"/>
      <c r="O648" s="1218"/>
      <c r="P648" s="1218"/>
      <c r="Q648" s="1218"/>
      <c r="R648" s="1218"/>
      <c r="S648" s="1218"/>
      <c r="T648" s="1218"/>
      <c r="U648" s="1218"/>
      <c r="V648" s="1218"/>
      <c r="W648" s="1218"/>
      <c r="X648" s="1218"/>
      <c r="Y648" s="1218"/>
      <c r="Z648" s="1218"/>
      <c r="AA648" s="1218"/>
      <c r="AB648" s="1218"/>
    </row>
    <row r="649" spans="2:28" ht="15.75" hidden="1" customHeight="1">
      <c r="B649" s="1368"/>
      <c r="C649" s="1368"/>
      <c r="D649" s="1368"/>
      <c r="E649" s="1368"/>
      <c r="F649" s="1368"/>
      <c r="G649" s="1368"/>
      <c r="H649" s="1368"/>
      <c r="I649" s="1368"/>
      <c r="J649" s="1368"/>
      <c r="K649" s="1368"/>
      <c r="L649" s="1368"/>
      <c r="M649" s="1218"/>
      <c r="N649" s="1218"/>
      <c r="O649" s="1218"/>
      <c r="P649" s="1218"/>
      <c r="Q649" s="1218"/>
      <c r="R649" s="1218"/>
      <c r="S649" s="1218"/>
      <c r="T649" s="1218"/>
      <c r="U649" s="1218"/>
      <c r="V649" s="1218"/>
      <c r="W649" s="1218"/>
      <c r="X649" s="1218"/>
      <c r="Y649" s="1218"/>
      <c r="Z649" s="1218"/>
      <c r="AA649" s="1218"/>
      <c r="AB649" s="1218"/>
    </row>
    <row r="650" spans="2:28" ht="15.75" hidden="1" customHeight="1">
      <c r="B650" s="1368"/>
      <c r="C650" s="1368"/>
      <c r="D650" s="1368"/>
      <c r="E650" s="1368"/>
      <c r="F650" s="1368"/>
      <c r="G650" s="1368"/>
      <c r="H650" s="1368"/>
      <c r="I650" s="1368"/>
      <c r="J650" s="1368"/>
      <c r="K650" s="1368"/>
      <c r="L650" s="1368"/>
      <c r="M650" s="1218"/>
      <c r="N650" s="1218"/>
      <c r="O650" s="1218"/>
      <c r="P650" s="1218"/>
      <c r="Q650" s="1218"/>
      <c r="R650" s="1218"/>
      <c r="S650" s="1218"/>
      <c r="T650" s="1218"/>
      <c r="U650" s="1218"/>
      <c r="V650" s="1218"/>
      <c r="W650" s="1218"/>
      <c r="X650" s="1218"/>
      <c r="Y650" s="1218"/>
      <c r="Z650" s="1218"/>
      <c r="AA650" s="1218"/>
      <c r="AB650" s="1218"/>
    </row>
    <row r="651" spans="2:28" ht="15.75" hidden="1" customHeight="1">
      <c r="B651" s="1368"/>
      <c r="C651" s="1368"/>
      <c r="D651" s="1368"/>
      <c r="E651" s="1368"/>
      <c r="F651" s="1368"/>
      <c r="G651" s="1368"/>
      <c r="H651" s="1368"/>
      <c r="I651" s="1368"/>
      <c r="J651" s="1368"/>
      <c r="K651" s="1368"/>
      <c r="L651" s="1368"/>
      <c r="M651" s="1218"/>
      <c r="N651" s="1218"/>
      <c r="O651" s="1218"/>
      <c r="P651" s="1218"/>
      <c r="Q651" s="1218"/>
      <c r="R651" s="1218"/>
      <c r="S651" s="1218"/>
      <c r="T651" s="1218"/>
      <c r="U651" s="1218"/>
      <c r="V651" s="1218"/>
      <c r="W651" s="1218"/>
      <c r="X651" s="1218"/>
      <c r="Y651" s="1218"/>
      <c r="Z651" s="1218"/>
      <c r="AA651" s="1218"/>
      <c r="AB651" s="1218"/>
    </row>
    <row r="652" spans="2:28" ht="15.75" hidden="1" customHeight="1">
      <c r="B652" s="1368"/>
      <c r="C652" s="1368"/>
      <c r="D652" s="1368"/>
      <c r="E652" s="1368"/>
      <c r="F652" s="1368"/>
      <c r="G652" s="1368"/>
      <c r="H652" s="1368"/>
      <c r="I652" s="1368"/>
      <c r="J652" s="1368"/>
      <c r="K652" s="1368"/>
      <c r="L652" s="1368"/>
      <c r="M652" s="1218"/>
      <c r="N652" s="1218"/>
      <c r="O652" s="1218"/>
      <c r="P652" s="1218"/>
      <c r="Q652" s="1218"/>
      <c r="R652" s="1218"/>
      <c r="S652" s="1218"/>
      <c r="T652" s="1218"/>
      <c r="U652" s="1218"/>
      <c r="V652" s="1218"/>
      <c r="W652" s="1218"/>
      <c r="X652" s="1218"/>
      <c r="Y652" s="1218"/>
      <c r="Z652" s="1218"/>
      <c r="AA652" s="1218"/>
      <c r="AB652" s="1218"/>
    </row>
    <row r="653" spans="2:28" ht="15.75" hidden="1" customHeight="1">
      <c r="B653" s="1368"/>
      <c r="C653" s="1368"/>
      <c r="D653" s="1368"/>
      <c r="E653" s="1368"/>
      <c r="F653" s="1368"/>
      <c r="G653" s="1368"/>
      <c r="H653" s="1368"/>
      <c r="I653" s="1368"/>
      <c r="J653" s="1368"/>
      <c r="K653" s="1368"/>
      <c r="L653" s="1368"/>
      <c r="M653" s="1218"/>
      <c r="N653" s="1218"/>
      <c r="O653" s="1218"/>
      <c r="P653" s="1218"/>
      <c r="Q653" s="1218"/>
      <c r="R653" s="1218"/>
      <c r="S653" s="1218"/>
      <c r="T653" s="1218"/>
      <c r="U653" s="1218"/>
      <c r="V653" s="1218"/>
      <c r="W653" s="1218"/>
      <c r="X653" s="1218"/>
      <c r="Y653" s="1218"/>
      <c r="Z653" s="1218"/>
      <c r="AA653" s="1218"/>
      <c r="AB653" s="1218"/>
    </row>
    <row r="654" spans="2:28" ht="15.75" hidden="1" customHeight="1">
      <c r="B654" s="1368"/>
      <c r="C654" s="1368"/>
      <c r="D654" s="1368"/>
      <c r="E654" s="1368"/>
      <c r="F654" s="1368"/>
      <c r="G654" s="1368"/>
      <c r="H654" s="1368"/>
      <c r="I654" s="1368"/>
      <c r="J654" s="1368"/>
      <c r="K654" s="1368"/>
      <c r="L654" s="1368"/>
      <c r="M654" s="1218"/>
      <c r="N654" s="1218"/>
      <c r="O654" s="1218"/>
      <c r="P654" s="1218"/>
      <c r="Q654" s="1218"/>
      <c r="R654" s="1218"/>
      <c r="S654" s="1218"/>
      <c r="T654" s="1218"/>
      <c r="U654" s="1218"/>
      <c r="V654" s="1218"/>
      <c r="W654" s="1218"/>
      <c r="X654" s="1218"/>
      <c r="Y654" s="1218"/>
      <c r="Z654" s="1218"/>
      <c r="AA654" s="1218"/>
      <c r="AB654" s="1218"/>
    </row>
    <row r="655" spans="2:28" ht="15.75" hidden="1" customHeight="1">
      <c r="B655" s="1368"/>
      <c r="C655" s="1368"/>
      <c r="D655" s="1368"/>
      <c r="E655" s="1368"/>
      <c r="F655" s="1368"/>
      <c r="G655" s="1368"/>
      <c r="H655" s="1368"/>
      <c r="I655" s="1368"/>
      <c r="J655" s="1368"/>
      <c r="K655" s="1368"/>
      <c r="L655" s="1368"/>
      <c r="M655" s="1218"/>
      <c r="N655" s="1218"/>
      <c r="O655" s="1218"/>
      <c r="P655" s="1218"/>
      <c r="Q655" s="1218"/>
      <c r="R655" s="1218"/>
      <c r="S655" s="1218"/>
      <c r="T655" s="1218"/>
      <c r="U655" s="1218"/>
      <c r="V655" s="1218"/>
      <c r="W655" s="1218"/>
      <c r="X655" s="1218"/>
      <c r="Y655" s="1218"/>
      <c r="Z655" s="1218"/>
      <c r="AA655" s="1218"/>
      <c r="AB655" s="1218"/>
    </row>
    <row r="656" spans="2:28" ht="15.75" hidden="1" customHeight="1">
      <c r="B656" s="1368"/>
      <c r="C656" s="1368"/>
      <c r="D656" s="1368"/>
      <c r="E656" s="1368"/>
      <c r="F656" s="1368"/>
      <c r="G656" s="1368"/>
      <c r="H656" s="1368"/>
      <c r="I656" s="1368"/>
      <c r="J656" s="1368"/>
      <c r="K656" s="1368"/>
      <c r="L656" s="1368"/>
      <c r="M656" s="1218"/>
      <c r="N656" s="1218"/>
      <c r="O656" s="1218"/>
      <c r="P656" s="1218"/>
      <c r="Q656" s="1218"/>
      <c r="R656" s="1218"/>
      <c r="S656" s="1218"/>
      <c r="T656" s="1218"/>
      <c r="U656" s="1218"/>
      <c r="V656" s="1218"/>
      <c r="W656" s="1218"/>
      <c r="X656" s="1218"/>
      <c r="Y656" s="1218"/>
      <c r="Z656" s="1218"/>
      <c r="AA656" s="1218"/>
      <c r="AB656" s="1218"/>
    </row>
    <row r="657" spans="2:28" ht="15.75" hidden="1" customHeight="1">
      <c r="B657" s="1368"/>
      <c r="C657" s="1368"/>
      <c r="D657" s="1368"/>
      <c r="E657" s="1368"/>
      <c r="F657" s="1368"/>
      <c r="G657" s="1368"/>
      <c r="H657" s="1368"/>
      <c r="I657" s="1368"/>
      <c r="J657" s="1368"/>
      <c r="K657" s="1368"/>
      <c r="L657" s="1368"/>
      <c r="M657" s="1218"/>
      <c r="N657" s="1218"/>
      <c r="O657" s="1218"/>
      <c r="P657" s="1218"/>
      <c r="Q657" s="1218"/>
      <c r="R657" s="1218"/>
      <c r="S657" s="1218"/>
      <c r="T657" s="1218"/>
      <c r="U657" s="1218"/>
      <c r="V657" s="1218"/>
      <c r="W657" s="1218"/>
      <c r="X657" s="1218"/>
      <c r="Y657" s="1218"/>
      <c r="Z657" s="1218"/>
      <c r="AA657" s="1218"/>
      <c r="AB657" s="1218"/>
    </row>
    <row r="658" spans="2:28" ht="15.75" hidden="1" customHeight="1">
      <c r="B658" s="1368"/>
      <c r="C658" s="1368"/>
      <c r="D658" s="1368"/>
      <c r="E658" s="1368"/>
      <c r="F658" s="1368"/>
      <c r="G658" s="1368"/>
      <c r="H658" s="1368"/>
      <c r="I658" s="1368"/>
      <c r="J658" s="1368"/>
      <c r="K658" s="1368"/>
      <c r="L658" s="1368"/>
      <c r="M658" s="1218"/>
      <c r="N658" s="1218"/>
      <c r="O658" s="1218"/>
      <c r="P658" s="1218"/>
      <c r="Q658" s="1218"/>
      <c r="R658" s="1218"/>
      <c r="S658" s="1218"/>
      <c r="T658" s="1218"/>
      <c r="U658" s="1218"/>
      <c r="V658" s="1218"/>
      <c r="W658" s="1218"/>
      <c r="X658" s="1218"/>
      <c r="Y658" s="1218"/>
      <c r="Z658" s="1218"/>
      <c r="AA658" s="1218"/>
      <c r="AB658" s="1218"/>
    </row>
    <row r="659" spans="2:28" ht="15.75" hidden="1" customHeight="1">
      <c r="B659" s="1368"/>
      <c r="C659" s="1368"/>
      <c r="D659" s="1368"/>
      <c r="E659" s="1368"/>
      <c r="F659" s="1368"/>
      <c r="G659" s="1368"/>
      <c r="H659" s="1368"/>
      <c r="I659" s="1368"/>
      <c r="J659" s="1368"/>
      <c r="K659" s="1368"/>
      <c r="L659" s="1368"/>
      <c r="M659" s="1218"/>
      <c r="N659" s="1218"/>
      <c r="O659" s="1218"/>
      <c r="P659" s="1218"/>
      <c r="Q659" s="1218"/>
      <c r="R659" s="1218"/>
      <c r="S659" s="1218"/>
      <c r="T659" s="1218"/>
      <c r="U659" s="1218"/>
      <c r="V659" s="1218"/>
      <c r="W659" s="1218"/>
      <c r="X659" s="1218"/>
      <c r="Y659" s="1218"/>
      <c r="Z659" s="1218"/>
      <c r="AA659" s="1218"/>
      <c r="AB659" s="1218"/>
    </row>
    <row r="660" spans="2:28" ht="15.75" hidden="1" customHeight="1">
      <c r="B660" s="1368"/>
      <c r="C660" s="1368"/>
      <c r="D660" s="1368"/>
      <c r="E660" s="1368"/>
      <c r="F660" s="1368"/>
      <c r="G660" s="1368"/>
      <c r="H660" s="1368"/>
      <c r="I660" s="1368"/>
      <c r="J660" s="1368"/>
      <c r="K660" s="1368"/>
      <c r="L660" s="1368"/>
      <c r="M660" s="1218"/>
      <c r="N660" s="1218"/>
      <c r="O660" s="1218"/>
      <c r="P660" s="1218"/>
      <c r="Q660" s="1218"/>
      <c r="R660" s="1218"/>
      <c r="S660" s="1218"/>
      <c r="T660" s="1218"/>
      <c r="U660" s="1218"/>
      <c r="V660" s="1218"/>
      <c r="W660" s="1218"/>
      <c r="X660" s="1218"/>
      <c r="Y660" s="1218"/>
      <c r="Z660" s="1218"/>
      <c r="AA660" s="1218"/>
      <c r="AB660" s="1218"/>
    </row>
    <row r="661" spans="2:28" ht="15.75" hidden="1" customHeight="1">
      <c r="B661" s="1368"/>
      <c r="C661" s="1368"/>
      <c r="D661" s="1368"/>
      <c r="E661" s="1368"/>
      <c r="F661" s="1368"/>
      <c r="G661" s="1368"/>
      <c r="H661" s="1368"/>
      <c r="I661" s="1368"/>
      <c r="J661" s="1368"/>
      <c r="K661" s="1368"/>
      <c r="L661" s="1368"/>
      <c r="M661" s="1218"/>
      <c r="N661" s="1218"/>
      <c r="O661" s="1218"/>
      <c r="P661" s="1218"/>
      <c r="Q661" s="1218"/>
      <c r="R661" s="1218"/>
      <c r="S661" s="1218"/>
      <c r="T661" s="1218"/>
      <c r="U661" s="1218"/>
      <c r="V661" s="1218"/>
      <c r="W661" s="1218"/>
      <c r="X661" s="1218"/>
      <c r="Y661" s="1218"/>
      <c r="Z661" s="1218"/>
      <c r="AA661" s="1218"/>
      <c r="AB661" s="1218"/>
    </row>
    <row r="662" spans="2:28" ht="15.75" hidden="1" customHeight="1">
      <c r="B662" s="1368"/>
      <c r="C662" s="1368"/>
      <c r="D662" s="1368"/>
      <c r="E662" s="1368"/>
      <c r="F662" s="1368"/>
      <c r="G662" s="1368"/>
      <c r="H662" s="1368"/>
      <c r="I662" s="1368"/>
      <c r="J662" s="1368"/>
      <c r="K662" s="1368"/>
      <c r="L662" s="1368"/>
      <c r="M662" s="1218"/>
      <c r="N662" s="1218"/>
      <c r="O662" s="1218"/>
      <c r="P662" s="1218"/>
      <c r="Q662" s="1218"/>
      <c r="R662" s="1218"/>
      <c r="S662" s="1218"/>
      <c r="T662" s="1218"/>
      <c r="U662" s="1218"/>
      <c r="V662" s="1218"/>
      <c r="W662" s="1218"/>
      <c r="X662" s="1218"/>
      <c r="Y662" s="1218"/>
      <c r="Z662" s="1218"/>
      <c r="AA662" s="1218"/>
      <c r="AB662" s="1218"/>
    </row>
    <row r="663" spans="2:28" ht="15.75" hidden="1" customHeight="1">
      <c r="B663" s="1368"/>
      <c r="C663" s="1368"/>
      <c r="D663" s="1368"/>
      <c r="E663" s="1368"/>
      <c r="F663" s="1368"/>
      <c r="G663" s="1368"/>
      <c r="H663" s="1368"/>
      <c r="I663" s="1368"/>
      <c r="J663" s="1368"/>
      <c r="K663" s="1368"/>
      <c r="L663" s="1368"/>
      <c r="M663" s="1218"/>
      <c r="N663" s="1218"/>
      <c r="O663" s="1218"/>
      <c r="P663" s="1218"/>
      <c r="Q663" s="1218"/>
      <c r="R663" s="1218"/>
      <c r="S663" s="1218"/>
      <c r="T663" s="1218"/>
      <c r="U663" s="1218"/>
      <c r="V663" s="1218"/>
      <c r="W663" s="1218"/>
      <c r="X663" s="1218"/>
      <c r="Y663" s="1218"/>
      <c r="Z663" s="1218"/>
      <c r="AA663" s="1218"/>
      <c r="AB663" s="1218"/>
    </row>
    <row r="664" spans="2:28" ht="15.75" hidden="1" customHeight="1">
      <c r="B664" s="1368"/>
      <c r="C664" s="1368"/>
      <c r="D664" s="1368"/>
      <c r="E664" s="1368"/>
      <c r="F664" s="1368"/>
      <c r="G664" s="1368"/>
      <c r="H664" s="1368"/>
      <c r="I664" s="1368"/>
      <c r="J664" s="1368"/>
      <c r="K664" s="1368"/>
      <c r="L664" s="1368"/>
      <c r="M664" s="1218"/>
      <c r="N664" s="1218"/>
      <c r="O664" s="1218"/>
      <c r="P664" s="1218"/>
      <c r="Q664" s="1218"/>
      <c r="R664" s="1218"/>
      <c r="S664" s="1218"/>
      <c r="T664" s="1218"/>
      <c r="U664" s="1218"/>
      <c r="V664" s="1218"/>
      <c r="W664" s="1218"/>
      <c r="X664" s="1218"/>
      <c r="Y664" s="1218"/>
      <c r="Z664" s="1218"/>
      <c r="AA664" s="1218"/>
      <c r="AB664" s="1218"/>
    </row>
    <row r="665" spans="2:28" ht="15.75" hidden="1" customHeight="1">
      <c r="B665" s="1368"/>
      <c r="C665" s="1368"/>
      <c r="D665" s="1368"/>
      <c r="E665" s="1368"/>
      <c r="F665" s="1368"/>
      <c r="G665" s="1368"/>
      <c r="H665" s="1368"/>
      <c r="I665" s="1368"/>
      <c r="J665" s="1368"/>
      <c r="K665" s="1368"/>
      <c r="L665" s="1368"/>
      <c r="M665" s="1218"/>
      <c r="N665" s="1218"/>
      <c r="O665" s="1218"/>
      <c r="P665" s="1218"/>
      <c r="Q665" s="1218"/>
      <c r="R665" s="1218"/>
      <c r="S665" s="1218"/>
      <c r="T665" s="1218"/>
      <c r="U665" s="1218"/>
      <c r="V665" s="1218"/>
      <c r="W665" s="1218"/>
      <c r="X665" s="1218"/>
      <c r="Y665" s="1218"/>
      <c r="Z665" s="1218"/>
      <c r="AA665" s="1218"/>
      <c r="AB665" s="1218"/>
    </row>
    <row r="666" spans="2:28" ht="15.75" hidden="1" customHeight="1">
      <c r="B666" s="1368"/>
      <c r="C666" s="1368"/>
      <c r="D666" s="1368"/>
      <c r="E666" s="1368"/>
      <c r="F666" s="1368"/>
      <c r="G666" s="1368"/>
      <c r="H666" s="1368"/>
      <c r="I666" s="1368"/>
      <c r="J666" s="1368"/>
      <c r="K666" s="1368"/>
      <c r="L666" s="1368"/>
      <c r="M666" s="1218"/>
      <c r="N666" s="1218"/>
      <c r="O666" s="1218"/>
      <c r="P666" s="1218"/>
      <c r="Q666" s="1218"/>
      <c r="R666" s="1218"/>
      <c r="S666" s="1218"/>
      <c r="T666" s="1218"/>
      <c r="U666" s="1218"/>
      <c r="V666" s="1218"/>
      <c r="W666" s="1218"/>
      <c r="X666" s="1218"/>
      <c r="Y666" s="1218"/>
      <c r="Z666" s="1218"/>
      <c r="AA666" s="1218"/>
      <c r="AB666" s="1218"/>
    </row>
    <row r="667" spans="2:28" ht="15.75" hidden="1" customHeight="1">
      <c r="B667" s="1368"/>
      <c r="C667" s="1368"/>
      <c r="D667" s="1368"/>
      <c r="E667" s="1368"/>
      <c r="F667" s="1368"/>
      <c r="G667" s="1368"/>
      <c r="H667" s="1368"/>
      <c r="I667" s="1368"/>
      <c r="J667" s="1368"/>
      <c r="K667" s="1368"/>
      <c r="L667" s="1368"/>
      <c r="M667" s="1218"/>
      <c r="N667" s="1218"/>
      <c r="O667" s="1218"/>
      <c r="P667" s="1218"/>
      <c r="Q667" s="1218"/>
      <c r="R667" s="1218"/>
      <c r="S667" s="1218"/>
      <c r="T667" s="1218"/>
      <c r="U667" s="1218"/>
      <c r="V667" s="1218"/>
      <c r="W667" s="1218"/>
      <c r="X667" s="1218"/>
      <c r="Y667" s="1218"/>
      <c r="Z667" s="1218"/>
      <c r="AA667" s="1218"/>
      <c r="AB667" s="1218"/>
    </row>
    <row r="668" spans="2:28" ht="15.75" hidden="1" customHeight="1">
      <c r="B668" s="1368"/>
      <c r="C668" s="1368"/>
      <c r="D668" s="1368"/>
      <c r="E668" s="1368"/>
      <c r="F668" s="1368"/>
      <c r="G668" s="1368"/>
      <c r="H668" s="1368"/>
      <c r="I668" s="1368"/>
      <c r="J668" s="1368"/>
      <c r="K668" s="1368"/>
      <c r="L668" s="1368"/>
      <c r="M668" s="1218"/>
      <c r="N668" s="1218"/>
      <c r="O668" s="1218"/>
      <c r="P668" s="1218"/>
      <c r="Q668" s="1218"/>
      <c r="R668" s="1218"/>
      <c r="S668" s="1218"/>
      <c r="T668" s="1218"/>
      <c r="U668" s="1218"/>
      <c r="V668" s="1218"/>
      <c r="W668" s="1218"/>
      <c r="X668" s="1218"/>
      <c r="Y668" s="1218"/>
      <c r="Z668" s="1218"/>
      <c r="AA668" s="1218"/>
      <c r="AB668" s="1218"/>
    </row>
    <row r="669" spans="2:28" ht="15.75" hidden="1" customHeight="1">
      <c r="B669" s="1368"/>
      <c r="C669" s="1368"/>
      <c r="D669" s="1368"/>
      <c r="E669" s="1368"/>
      <c r="F669" s="1368"/>
      <c r="G669" s="1368"/>
      <c r="H669" s="1368"/>
      <c r="I669" s="1368"/>
      <c r="J669" s="1368"/>
      <c r="K669" s="1368"/>
      <c r="L669" s="1368"/>
      <c r="M669" s="1218"/>
      <c r="N669" s="1218"/>
      <c r="O669" s="1218"/>
      <c r="P669" s="1218"/>
      <c r="Q669" s="1218"/>
      <c r="R669" s="1218"/>
      <c r="S669" s="1218"/>
      <c r="T669" s="1218"/>
      <c r="U669" s="1218"/>
      <c r="V669" s="1218"/>
      <c r="W669" s="1218"/>
      <c r="X669" s="1218"/>
      <c r="Y669" s="1218"/>
      <c r="Z669" s="1218"/>
      <c r="AA669" s="1218"/>
      <c r="AB669" s="1218"/>
    </row>
    <row r="670" spans="2:28" ht="15.75" hidden="1" customHeight="1">
      <c r="B670" s="1368"/>
      <c r="C670" s="1368"/>
      <c r="D670" s="1368"/>
      <c r="E670" s="1368"/>
      <c r="F670" s="1368"/>
      <c r="G670" s="1368"/>
      <c r="H670" s="1368"/>
      <c r="I670" s="1368"/>
      <c r="J670" s="1368"/>
      <c r="K670" s="1368"/>
      <c r="L670" s="1368"/>
      <c r="M670" s="1218"/>
      <c r="N670" s="1218"/>
      <c r="O670" s="1218"/>
      <c r="P670" s="1218"/>
      <c r="Q670" s="1218"/>
      <c r="R670" s="1218"/>
      <c r="S670" s="1218"/>
      <c r="T670" s="1218"/>
      <c r="U670" s="1218"/>
      <c r="V670" s="1218"/>
      <c r="W670" s="1218"/>
      <c r="X670" s="1218"/>
      <c r="Y670" s="1218"/>
      <c r="Z670" s="1218"/>
      <c r="AA670" s="1218"/>
      <c r="AB670" s="1218"/>
    </row>
    <row r="671" spans="2:28" ht="15.75" hidden="1" customHeight="1">
      <c r="B671" s="1368"/>
      <c r="C671" s="1368"/>
      <c r="D671" s="1368"/>
      <c r="E671" s="1368"/>
      <c r="F671" s="1368"/>
      <c r="G671" s="1368"/>
      <c r="H671" s="1368"/>
      <c r="I671" s="1368"/>
      <c r="J671" s="1368"/>
      <c r="K671" s="1368"/>
      <c r="L671" s="1368"/>
      <c r="M671" s="1218"/>
      <c r="N671" s="1218"/>
      <c r="O671" s="1218"/>
      <c r="P671" s="1218"/>
      <c r="Q671" s="1218"/>
      <c r="R671" s="1218"/>
      <c r="S671" s="1218"/>
      <c r="T671" s="1218"/>
      <c r="U671" s="1218"/>
      <c r="V671" s="1218"/>
      <c r="W671" s="1218"/>
      <c r="X671" s="1218"/>
      <c r="Y671" s="1218"/>
      <c r="Z671" s="1218"/>
      <c r="AA671" s="1218"/>
      <c r="AB671" s="1218"/>
    </row>
    <row r="672" spans="2:28" ht="15.75" hidden="1" customHeight="1">
      <c r="B672" s="1368"/>
      <c r="C672" s="1368"/>
      <c r="D672" s="1368"/>
      <c r="E672" s="1368"/>
      <c r="F672" s="1368"/>
      <c r="G672" s="1368"/>
      <c r="H672" s="1368"/>
      <c r="I672" s="1368"/>
      <c r="J672" s="1368"/>
      <c r="K672" s="1368"/>
      <c r="L672" s="1368"/>
      <c r="M672" s="1218"/>
      <c r="N672" s="1218"/>
      <c r="O672" s="1218"/>
      <c r="P672" s="1218"/>
      <c r="Q672" s="1218"/>
      <c r="R672" s="1218"/>
      <c r="S672" s="1218"/>
      <c r="T672" s="1218"/>
      <c r="U672" s="1218"/>
      <c r="V672" s="1218"/>
      <c r="W672" s="1218"/>
      <c r="X672" s="1218"/>
      <c r="Y672" s="1218"/>
      <c r="Z672" s="1218"/>
      <c r="AA672" s="1218"/>
      <c r="AB672" s="1218"/>
    </row>
    <row r="673" spans="2:28" ht="15.75" hidden="1" customHeight="1">
      <c r="B673" s="1368"/>
      <c r="C673" s="1368"/>
      <c r="D673" s="1368"/>
      <c r="E673" s="1368"/>
      <c r="F673" s="1368"/>
      <c r="G673" s="1368"/>
      <c r="H673" s="1368"/>
      <c r="I673" s="1368"/>
      <c r="J673" s="1368"/>
      <c r="K673" s="1368"/>
      <c r="L673" s="1368"/>
      <c r="M673" s="1218"/>
      <c r="N673" s="1218"/>
      <c r="O673" s="1218"/>
      <c r="P673" s="1218"/>
      <c r="Q673" s="1218"/>
      <c r="R673" s="1218"/>
      <c r="S673" s="1218"/>
      <c r="T673" s="1218"/>
      <c r="U673" s="1218"/>
      <c r="V673" s="1218"/>
      <c r="W673" s="1218"/>
      <c r="X673" s="1218"/>
      <c r="Y673" s="1218"/>
      <c r="Z673" s="1218"/>
      <c r="AA673" s="1218"/>
      <c r="AB673" s="1218"/>
    </row>
    <row r="674" spans="2:28" ht="15.75" hidden="1" customHeight="1">
      <c r="B674" s="1368"/>
      <c r="C674" s="1368"/>
      <c r="D674" s="1368"/>
      <c r="E674" s="1368"/>
      <c r="F674" s="1368"/>
      <c r="G674" s="1368"/>
      <c r="H674" s="1368"/>
      <c r="I674" s="1368"/>
      <c r="J674" s="1368"/>
      <c r="K674" s="1368"/>
      <c r="L674" s="1368"/>
      <c r="M674" s="1218"/>
      <c r="N674" s="1218"/>
      <c r="O674" s="1218"/>
      <c r="P674" s="1218"/>
      <c r="Q674" s="1218"/>
      <c r="R674" s="1218"/>
      <c r="S674" s="1218"/>
      <c r="T674" s="1218"/>
      <c r="U674" s="1218"/>
      <c r="V674" s="1218"/>
      <c r="W674" s="1218"/>
      <c r="X674" s="1218"/>
      <c r="Y674" s="1218"/>
      <c r="Z674" s="1218"/>
      <c r="AA674" s="1218"/>
      <c r="AB674" s="1218"/>
    </row>
    <row r="675" spans="2:28" ht="15.75" hidden="1" customHeight="1">
      <c r="B675" s="1368"/>
      <c r="C675" s="1368"/>
      <c r="D675" s="1368"/>
      <c r="E675" s="1368"/>
      <c r="F675" s="1368"/>
      <c r="G675" s="1368"/>
      <c r="H675" s="1368"/>
      <c r="I675" s="1368"/>
      <c r="J675" s="1368"/>
      <c r="K675" s="1368"/>
      <c r="L675" s="1368"/>
      <c r="M675" s="1218"/>
      <c r="N675" s="1218"/>
      <c r="O675" s="1218"/>
      <c r="P675" s="1218"/>
      <c r="Q675" s="1218"/>
      <c r="R675" s="1218"/>
      <c r="S675" s="1218"/>
      <c r="T675" s="1218"/>
      <c r="U675" s="1218"/>
      <c r="V675" s="1218"/>
      <c r="W675" s="1218"/>
      <c r="X675" s="1218"/>
      <c r="Y675" s="1218"/>
      <c r="Z675" s="1218"/>
      <c r="AA675" s="1218"/>
      <c r="AB675" s="1218"/>
    </row>
    <row r="676" spans="2:28" ht="15.75" hidden="1" customHeight="1">
      <c r="B676" s="1368"/>
      <c r="C676" s="1368"/>
      <c r="D676" s="1368"/>
      <c r="E676" s="1368"/>
      <c r="F676" s="1368"/>
      <c r="G676" s="1368"/>
      <c r="H676" s="1368"/>
      <c r="I676" s="1368"/>
      <c r="J676" s="1368"/>
      <c r="K676" s="1368"/>
      <c r="L676" s="1368"/>
      <c r="M676" s="1218"/>
      <c r="N676" s="1218"/>
      <c r="O676" s="1218"/>
      <c r="P676" s="1218"/>
      <c r="Q676" s="1218"/>
      <c r="R676" s="1218"/>
      <c r="S676" s="1218"/>
      <c r="T676" s="1218"/>
      <c r="U676" s="1218"/>
      <c r="V676" s="1218"/>
      <c r="W676" s="1218"/>
      <c r="X676" s="1218"/>
      <c r="Y676" s="1218"/>
      <c r="Z676" s="1218"/>
      <c r="AA676" s="1218"/>
      <c r="AB676" s="1218"/>
    </row>
    <row r="677" spans="2:28" ht="15.75" hidden="1" customHeight="1">
      <c r="B677" s="1368"/>
      <c r="C677" s="1368"/>
      <c r="D677" s="1368"/>
      <c r="E677" s="1368"/>
      <c r="F677" s="1368"/>
      <c r="G677" s="1368"/>
      <c r="H677" s="1368"/>
      <c r="I677" s="1368"/>
      <c r="J677" s="1368"/>
      <c r="K677" s="1368"/>
      <c r="L677" s="1368"/>
      <c r="M677" s="1218"/>
      <c r="N677" s="1218"/>
      <c r="O677" s="1218"/>
      <c r="P677" s="1218"/>
      <c r="Q677" s="1218"/>
      <c r="R677" s="1218"/>
      <c r="S677" s="1218"/>
      <c r="T677" s="1218"/>
      <c r="U677" s="1218"/>
      <c r="V677" s="1218"/>
      <c r="W677" s="1218"/>
      <c r="X677" s="1218"/>
      <c r="Y677" s="1218"/>
      <c r="Z677" s="1218"/>
      <c r="AA677" s="1218"/>
      <c r="AB677" s="1218"/>
    </row>
    <row r="678" spans="2:28" ht="15.75" hidden="1" customHeight="1">
      <c r="B678" s="1368"/>
      <c r="C678" s="1368"/>
      <c r="D678" s="1368"/>
      <c r="E678" s="1368"/>
      <c r="F678" s="1368"/>
      <c r="G678" s="1368"/>
      <c r="H678" s="1368"/>
      <c r="I678" s="1368"/>
      <c r="J678" s="1368"/>
      <c r="K678" s="1368"/>
      <c r="L678" s="1368"/>
      <c r="M678" s="1218"/>
      <c r="N678" s="1218"/>
      <c r="O678" s="1218"/>
      <c r="P678" s="1218"/>
      <c r="Q678" s="1218"/>
      <c r="R678" s="1218"/>
      <c r="S678" s="1218"/>
      <c r="T678" s="1218"/>
      <c r="U678" s="1218"/>
      <c r="V678" s="1218"/>
      <c r="W678" s="1218"/>
      <c r="X678" s="1218"/>
      <c r="Y678" s="1218"/>
      <c r="Z678" s="1218"/>
      <c r="AA678" s="1218"/>
      <c r="AB678" s="1218"/>
    </row>
    <row r="679" spans="2:28" ht="15.75" hidden="1" customHeight="1">
      <c r="B679" s="1368"/>
      <c r="C679" s="1368"/>
      <c r="D679" s="1368"/>
      <c r="E679" s="1368"/>
      <c r="F679" s="1368"/>
      <c r="G679" s="1368"/>
      <c r="H679" s="1368"/>
      <c r="I679" s="1368"/>
      <c r="J679" s="1368"/>
      <c r="K679" s="1368"/>
      <c r="L679" s="1368"/>
      <c r="M679" s="1218"/>
      <c r="N679" s="1218"/>
      <c r="O679" s="1218"/>
      <c r="P679" s="1218"/>
      <c r="Q679" s="1218"/>
      <c r="R679" s="1218"/>
      <c r="S679" s="1218"/>
      <c r="T679" s="1218"/>
      <c r="U679" s="1218"/>
      <c r="V679" s="1218"/>
      <c r="W679" s="1218"/>
      <c r="X679" s="1218"/>
      <c r="Y679" s="1218"/>
      <c r="Z679" s="1218"/>
      <c r="AA679" s="1218"/>
      <c r="AB679" s="1218"/>
    </row>
    <row r="680" spans="2:28" ht="15.75" hidden="1" customHeight="1">
      <c r="B680" s="1368"/>
      <c r="C680" s="1368"/>
      <c r="D680" s="1368"/>
      <c r="E680" s="1368"/>
      <c r="F680" s="1368"/>
      <c r="G680" s="1368"/>
      <c r="H680" s="1368"/>
      <c r="I680" s="1368"/>
      <c r="J680" s="1368"/>
      <c r="K680" s="1368"/>
      <c r="L680" s="1368"/>
      <c r="M680" s="1218"/>
      <c r="N680" s="1218"/>
      <c r="O680" s="1218"/>
      <c r="P680" s="1218"/>
      <c r="Q680" s="1218"/>
      <c r="R680" s="1218"/>
      <c r="S680" s="1218"/>
      <c r="T680" s="1218"/>
      <c r="U680" s="1218"/>
      <c r="V680" s="1218"/>
      <c r="W680" s="1218"/>
      <c r="X680" s="1218"/>
      <c r="Y680" s="1218"/>
      <c r="Z680" s="1218"/>
      <c r="AA680" s="1218"/>
      <c r="AB680" s="1218"/>
    </row>
    <row r="681" spans="2:28" ht="15.75" hidden="1" customHeight="1">
      <c r="B681" s="1368"/>
      <c r="C681" s="1368"/>
      <c r="D681" s="1368"/>
      <c r="E681" s="1368"/>
      <c r="F681" s="1368"/>
      <c r="G681" s="1368"/>
      <c r="H681" s="1368"/>
      <c r="I681" s="1368"/>
      <c r="J681" s="1368"/>
      <c r="K681" s="1368"/>
      <c r="L681" s="1368"/>
      <c r="M681" s="1218"/>
      <c r="N681" s="1218"/>
      <c r="O681" s="1218"/>
      <c r="P681" s="1218"/>
      <c r="Q681" s="1218"/>
      <c r="R681" s="1218"/>
      <c r="S681" s="1218"/>
      <c r="T681" s="1218"/>
      <c r="U681" s="1218"/>
      <c r="V681" s="1218"/>
      <c r="W681" s="1218"/>
      <c r="X681" s="1218"/>
      <c r="Y681" s="1218"/>
      <c r="Z681" s="1218"/>
      <c r="AA681" s="1218"/>
      <c r="AB681" s="1218"/>
    </row>
    <row r="682" spans="2:28" ht="15.75" hidden="1" customHeight="1">
      <c r="B682" s="1368"/>
      <c r="C682" s="1368"/>
      <c r="D682" s="1368"/>
      <c r="E682" s="1368"/>
      <c r="F682" s="1368"/>
      <c r="G682" s="1368"/>
      <c r="H682" s="1368"/>
      <c r="I682" s="1368"/>
      <c r="J682" s="1368"/>
      <c r="K682" s="1368"/>
      <c r="L682" s="1368"/>
      <c r="M682" s="1218"/>
      <c r="N682" s="1218"/>
      <c r="O682" s="1218"/>
      <c r="P682" s="1218"/>
      <c r="Q682" s="1218"/>
      <c r="R682" s="1218"/>
      <c r="S682" s="1218"/>
      <c r="T682" s="1218"/>
      <c r="U682" s="1218"/>
      <c r="V682" s="1218"/>
      <c r="W682" s="1218"/>
      <c r="X682" s="1218"/>
      <c r="Y682" s="1218"/>
      <c r="Z682" s="1218"/>
      <c r="AA682" s="1218"/>
      <c r="AB682" s="1218"/>
    </row>
    <row r="683" spans="2:28" ht="15.75" hidden="1" customHeight="1">
      <c r="B683" s="1368"/>
      <c r="C683" s="1368"/>
      <c r="D683" s="1368"/>
      <c r="E683" s="1368"/>
      <c r="F683" s="1368"/>
      <c r="G683" s="1368"/>
      <c r="H683" s="1368"/>
      <c r="I683" s="1368"/>
      <c r="J683" s="1368"/>
      <c r="K683" s="1368"/>
      <c r="L683" s="1368"/>
      <c r="M683" s="1218"/>
      <c r="N683" s="1218"/>
      <c r="O683" s="1218"/>
      <c r="P683" s="1218"/>
      <c r="Q683" s="1218"/>
      <c r="R683" s="1218"/>
      <c r="S683" s="1218"/>
      <c r="T683" s="1218"/>
      <c r="U683" s="1218"/>
      <c r="V683" s="1218"/>
      <c r="W683" s="1218"/>
      <c r="X683" s="1218"/>
      <c r="Y683" s="1218"/>
      <c r="Z683" s="1218"/>
      <c r="AA683" s="1218"/>
      <c r="AB683" s="1218"/>
    </row>
    <row r="684" spans="2:28" ht="15.75" hidden="1" customHeight="1">
      <c r="B684" s="1368"/>
      <c r="C684" s="1368"/>
      <c r="D684" s="1368"/>
      <c r="E684" s="1368"/>
      <c r="F684" s="1368"/>
      <c r="G684" s="1368"/>
      <c r="H684" s="1368"/>
      <c r="I684" s="1368"/>
      <c r="J684" s="1368"/>
      <c r="K684" s="1368"/>
      <c r="L684" s="1368"/>
      <c r="M684" s="1218"/>
      <c r="N684" s="1218"/>
      <c r="O684" s="1218"/>
      <c r="P684" s="1218"/>
      <c r="Q684" s="1218"/>
      <c r="R684" s="1218"/>
      <c r="S684" s="1218"/>
      <c r="T684" s="1218"/>
      <c r="U684" s="1218"/>
      <c r="V684" s="1218"/>
      <c r="W684" s="1218"/>
      <c r="X684" s="1218"/>
      <c r="Y684" s="1218"/>
      <c r="Z684" s="1218"/>
      <c r="AA684" s="1218"/>
      <c r="AB684" s="1218"/>
    </row>
    <row r="685" spans="2:28" ht="15.75" hidden="1" customHeight="1">
      <c r="B685" s="1368"/>
      <c r="C685" s="1368"/>
      <c r="D685" s="1368"/>
      <c r="E685" s="1368"/>
      <c r="F685" s="1368"/>
      <c r="G685" s="1368"/>
      <c r="H685" s="1368"/>
      <c r="I685" s="1368"/>
      <c r="J685" s="1368"/>
      <c r="K685" s="1368"/>
      <c r="L685" s="1368"/>
      <c r="M685" s="1218"/>
      <c r="N685" s="1218"/>
      <c r="O685" s="1218"/>
      <c r="P685" s="1218"/>
      <c r="Q685" s="1218"/>
      <c r="R685" s="1218"/>
      <c r="S685" s="1218"/>
      <c r="T685" s="1218"/>
      <c r="U685" s="1218"/>
      <c r="V685" s="1218"/>
      <c r="W685" s="1218"/>
      <c r="X685" s="1218"/>
      <c r="Y685" s="1218"/>
      <c r="Z685" s="1218"/>
      <c r="AA685" s="1218"/>
      <c r="AB685" s="1218"/>
    </row>
    <row r="686" spans="2:28" ht="15.75" hidden="1" customHeight="1">
      <c r="B686" s="1368"/>
      <c r="C686" s="1368"/>
      <c r="D686" s="1368"/>
      <c r="E686" s="1368"/>
      <c r="F686" s="1368"/>
      <c r="G686" s="1368"/>
      <c r="H686" s="1368"/>
      <c r="I686" s="1368"/>
      <c r="J686" s="1368"/>
      <c r="K686" s="1368"/>
      <c r="L686" s="1368"/>
      <c r="M686" s="1218"/>
      <c r="N686" s="1218"/>
      <c r="O686" s="1218"/>
      <c r="P686" s="1218"/>
      <c r="Q686" s="1218"/>
      <c r="R686" s="1218"/>
      <c r="S686" s="1218"/>
      <c r="T686" s="1218"/>
      <c r="U686" s="1218"/>
      <c r="V686" s="1218"/>
      <c r="W686" s="1218"/>
      <c r="X686" s="1218"/>
      <c r="Y686" s="1218"/>
      <c r="Z686" s="1218"/>
      <c r="AA686" s="1218"/>
      <c r="AB686" s="1218"/>
    </row>
    <row r="687" spans="2:28" ht="15.75" hidden="1" customHeight="1">
      <c r="B687" s="1368"/>
      <c r="C687" s="1368"/>
      <c r="D687" s="1368"/>
      <c r="E687" s="1368"/>
      <c r="F687" s="1368"/>
      <c r="G687" s="1368"/>
      <c r="H687" s="1368"/>
      <c r="I687" s="1368"/>
      <c r="J687" s="1368"/>
      <c r="K687" s="1368"/>
      <c r="L687" s="1368"/>
      <c r="M687" s="1218"/>
      <c r="N687" s="1218"/>
      <c r="O687" s="1218"/>
      <c r="P687" s="1218"/>
      <c r="Q687" s="1218"/>
      <c r="R687" s="1218"/>
      <c r="S687" s="1218"/>
      <c r="T687" s="1218"/>
      <c r="U687" s="1218"/>
      <c r="V687" s="1218"/>
      <c r="W687" s="1218"/>
      <c r="X687" s="1218"/>
      <c r="Y687" s="1218"/>
      <c r="Z687" s="1218"/>
      <c r="AA687" s="1218"/>
      <c r="AB687" s="1218"/>
    </row>
    <row r="688" spans="2:28" ht="15.75" hidden="1" customHeight="1">
      <c r="B688" s="1368"/>
      <c r="C688" s="1368"/>
      <c r="D688" s="1368"/>
      <c r="E688" s="1368"/>
      <c r="F688" s="1368"/>
      <c r="G688" s="1368"/>
      <c r="H688" s="1368"/>
      <c r="I688" s="1368"/>
      <c r="J688" s="1368"/>
      <c r="K688" s="1368"/>
      <c r="L688" s="1368"/>
      <c r="M688" s="1218"/>
      <c r="N688" s="1218"/>
      <c r="O688" s="1218"/>
      <c r="P688" s="1218"/>
      <c r="Q688" s="1218"/>
      <c r="R688" s="1218"/>
      <c r="S688" s="1218"/>
      <c r="T688" s="1218"/>
      <c r="U688" s="1218"/>
      <c r="V688" s="1218"/>
      <c r="W688" s="1218"/>
      <c r="X688" s="1218"/>
      <c r="Y688" s="1218"/>
      <c r="Z688" s="1218"/>
      <c r="AA688" s="1218"/>
      <c r="AB688" s="1218"/>
    </row>
    <row r="689" spans="2:28" ht="15.75" hidden="1" customHeight="1">
      <c r="B689" s="1368"/>
      <c r="C689" s="1368"/>
      <c r="D689" s="1368"/>
      <c r="E689" s="1368"/>
      <c r="F689" s="1368"/>
      <c r="G689" s="1368"/>
      <c r="H689" s="1368"/>
      <c r="I689" s="1368"/>
      <c r="J689" s="1368"/>
      <c r="K689" s="1368"/>
      <c r="L689" s="1368"/>
      <c r="M689" s="1218"/>
      <c r="N689" s="1218"/>
      <c r="O689" s="1218"/>
      <c r="P689" s="1218"/>
      <c r="Q689" s="1218"/>
      <c r="R689" s="1218"/>
      <c r="S689" s="1218"/>
      <c r="T689" s="1218"/>
      <c r="U689" s="1218"/>
      <c r="V689" s="1218"/>
      <c r="W689" s="1218"/>
      <c r="X689" s="1218"/>
      <c r="Y689" s="1218"/>
      <c r="Z689" s="1218"/>
      <c r="AA689" s="1218"/>
      <c r="AB689" s="1218"/>
    </row>
    <row r="690" spans="2:28" ht="15.75" hidden="1" customHeight="1">
      <c r="B690" s="1368"/>
      <c r="C690" s="1368"/>
      <c r="D690" s="1368"/>
      <c r="E690" s="1368"/>
      <c r="F690" s="1368"/>
      <c r="G690" s="1368"/>
      <c r="H690" s="1368"/>
      <c r="I690" s="1368"/>
      <c r="J690" s="1368"/>
      <c r="K690" s="1368"/>
      <c r="L690" s="1368"/>
      <c r="M690" s="1218"/>
      <c r="N690" s="1218"/>
      <c r="O690" s="1218"/>
      <c r="P690" s="1218"/>
      <c r="Q690" s="1218"/>
      <c r="R690" s="1218"/>
      <c r="S690" s="1218"/>
      <c r="T690" s="1218"/>
      <c r="U690" s="1218"/>
      <c r="V690" s="1218"/>
      <c r="W690" s="1218"/>
      <c r="X690" s="1218"/>
      <c r="Y690" s="1218"/>
      <c r="Z690" s="1218"/>
      <c r="AA690" s="1218"/>
      <c r="AB690" s="1218"/>
    </row>
    <row r="691" spans="2:28" ht="15.75" hidden="1" customHeight="1">
      <c r="B691" s="1368"/>
      <c r="C691" s="1368"/>
      <c r="D691" s="1368"/>
      <c r="E691" s="1368"/>
      <c r="F691" s="1368"/>
      <c r="G691" s="1368"/>
      <c r="H691" s="1368"/>
      <c r="I691" s="1368"/>
      <c r="J691" s="1368"/>
      <c r="K691" s="1368"/>
      <c r="L691" s="1368"/>
      <c r="M691" s="1218"/>
      <c r="N691" s="1218"/>
      <c r="O691" s="1218"/>
      <c r="P691" s="1218"/>
      <c r="Q691" s="1218"/>
      <c r="R691" s="1218"/>
      <c r="S691" s="1218"/>
      <c r="T691" s="1218"/>
      <c r="U691" s="1218"/>
      <c r="V691" s="1218"/>
      <c r="W691" s="1218"/>
      <c r="X691" s="1218"/>
      <c r="Y691" s="1218"/>
      <c r="Z691" s="1218"/>
      <c r="AA691" s="1218"/>
      <c r="AB691" s="1218"/>
    </row>
    <row r="692" spans="2:28" ht="15.75" hidden="1" customHeight="1">
      <c r="B692" s="1368"/>
      <c r="C692" s="1368"/>
      <c r="D692" s="1368"/>
      <c r="E692" s="1368"/>
      <c r="F692" s="1368"/>
      <c r="G692" s="1368"/>
      <c r="H692" s="1368"/>
      <c r="I692" s="1368"/>
      <c r="J692" s="1368"/>
      <c r="K692" s="1368"/>
      <c r="L692" s="1368"/>
      <c r="M692" s="1218"/>
      <c r="N692" s="1218"/>
      <c r="O692" s="1218"/>
      <c r="P692" s="1218"/>
      <c r="Q692" s="1218"/>
      <c r="R692" s="1218"/>
      <c r="S692" s="1218"/>
      <c r="T692" s="1218"/>
      <c r="U692" s="1218"/>
      <c r="V692" s="1218"/>
      <c r="W692" s="1218"/>
      <c r="X692" s="1218"/>
      <c r="Y692" s="1218"/>
      <c r="Z692" s="1218"/>
      <c r="AA692" s="1218"/>
      <c r="AB692" s="1218"/>
    </row>
    <row r="693" spans="2:28" ht="15.75" hidden="1" customHeight="1">
      <c r="B693" s="1368"/>
      <c r="C693" s="1368"/>
      <c r="D693" s="1368"/>
      <c r="E693" s="1368"/>
      <c r="F693" s="1368"/>
      <c r="G693" s="1368"/>
      <c r="H693" s="1368"/>
      <c r="I693" s="1368"/>
      <c r="J693" s="1368"/>
      <c r="K693" s="1368"/>
      <c r="L693" s="1368"/>
      <c r="M693" s="1218"/>
      <c r="N693" s="1218"/>
      <c r="O693" s="1218"/>
      <c r="P693" s="1218"/>
      <c r="Q693" s="1218"/>
      <c r="R693" s="1218"/>
      <c r="S693" s="1218"/>
      <c r="T693" s="1218"/>
      <c r="U693" s="1218"/>
      <c r="V693" s="1218"/>
      <c r="W693" s="1218"/>
      <c r="X693" s="1218"/>
      <c r="Y693" s="1218"/>
      <c r="Z693" s="1218"/>
      <c r="AA693" s="1218"/>
      <c r="AB693" s="1218"/>
    </row>
    <row r="694" spans="2:28" ht="15.75" hidden="1" customHeight="1">
      <c r="B694" s="1368"/>
      <c r="C694" s="1368"/>
      <c r="D694" s="1368"/>
      <c r="E694" s="1368"/>
      <c r="F694" s="1368"/>
      <c r="G694" s="1368"/>
      <c r="H694" s="1368"/>
      <c r="I694" s="1368"/>
      <c r="J694" s="1368"/>
      <c r="K694" s="1368"/>
      <c r="L694" s="1368"/>
      <c r="M694" s="1218"/>
      <c r="N694" s="1218"/>
      <c r="O694" s="1218"/>
      <c r="P694" s="1218"/>
      <c r="Q694" s="1218"/>
      <c r="R694" s="1218"/>
      <c r="S694" s="1218"/>
      <c r="T694" s="1218"/>
      <c r="U694" s="1218"/>
      <c r="V694" s="1218"/>
      <c r="W694" s="1218"/>
      <c r="X694" s="1218"/>
      <c r="Y694" s="1218"/>
      <c r="Z694" s="1218"/>
      <c r="AA694" s="1218"/>
      <c r="AB694" s="1218"/>
    </row>
    <row r="695" spans="2:28" ht="15.75" hidden="1" customHeight="1">
      <c r="B695" s="1368"/>
      <c r="C695" s="1368"/>
      <c r="D695" s="1368"/>
      <c r="E695" s="1368"/>
      <c r="F695" s="1368"/>
      <c r="G695" s="1368"/>
      <c r="H695" s="1368"/>
      <c r="I695" s="1368"/>
      <c r="J695" s="1368"/>
      <c r="K695" s="1368"/>
      <c r="L695" s="1368"/>
      <c r="M695" s="1218"/>
      <c r="N695" s="1218"/>
      <c r="O695" s="1218"/>
      <c r="P695" s="1218"/>
      <c r="Q695" s="1218"/>
      <c r="R695" s="1218"/>
      <c r="S695" s="1218"/>
      <c r="T695" s="1218"/>
      <c r="U695" s="1218"/>
      <c r="V695" s="1218"/>
      <c r="W695" s="1218"/>
      <c r="X695" s="1218"/>
      <c r="Y695" s="1218"/>
      <c r="Z695" s="1218"/>
      <c r="AA695" s="1218"/>
      <c r="AB695" s="1218"/>
    </row>
    <row r="696" spans="2:28" ht="15.75" hidden="1" customHeight="1">
      <c r="B696" s="1368"/>
      <c r="C696" s="1368"/>
      <c r="D696" s="1368"/>
      <c r="E696" s="1368"/>
      <c r="F696" s="1368"/>
      <c r="G696" s="1368"/>
      <c r="H696" s="1368"/>
      <c r="I696" s="1368"/>
      <c r="J696" s="1368"/>
      <c r="K696" s="1368"/>
      <c r="L696" s="1368"/>
      <c r="M696" s="1218"/>
      <c r="N696" s="1218"/>
      <c r="O696" s="1218"/>
      <c r="P696" s="1218"/>
      <c r="Q696" s="1218"/>
      <c r="R696" s="1218"/>
      <c r="S696" s="1218"/>
      <c r="T696" s="1218"/>
      <c r="U696" s="1218"/>
      <c r="V696" s="1218"/>
      <c r="W696" s="1218"/>
      <c r="X696" s="1218"/>
      <c r="Y696" s="1218"/>
      <c r="Z696" s="1218"/>
      <c r="AA696" s="1218"/>
      <c r="AB696" s="1218"/>
    </row>
    <row r="697" spans="2:28" ht="15.75" hidden="1" customHeight="1">
      <c r="B697" s="1368"/>
      <c r="C697" s="1368"/>
      <c r="D697" s="1368"/>
      <c r="E697" s="1368"/>
      <c r="F697" s="1368"/>
      <c r="G697" s="1368"/>
      <c r="H697" s="1368"/>
      <c r="I697" s="1368"/>
      <c r="J697" s="1368"/>
      <c r="K697" s="1368"/>
      <c r="L697" s="1368"/>
      <c r="M697" s="1218"/>
      <c r="N697" s="1218"/>
      <c r="O697" s="1218"/>
      <c r="P697" s="1218"/>
      <c r="Q697" s="1218"/>
      <c r="R697" s="1218"/>
      <c r="S697" s="1218"/>
      <c r="T697" s="1218"/>
      <c r="U697" s="1218"/>
      <c r="V697" s="1218"/>
      <c r="W697" s="1218"/>
      <c r="X697" s="1218"/>
      <c r="Y697" s="1218"/>
      <c r="Z697" s="1218"/>
      <c r="AA697" s="1218"/>
      <c r="AB697" s="1218"/>
    </row>
    <row r="698" spans="2:28" ht="15.75" hidden="1" customHeight="1">
      <c r="B698" s="1368"/>
      <c r="C698" s="1368"/>
      <c r="D698" s="1368"/>
      <c r="E698" s="1368"/>
      <c r="F698" s="1368"/>
      <c r="G698" s="1368"/>
      <c r="H698" s="1368"/>
      <c r="I698" s="1368"/>
      <c r="J698" s="1368"/>
      <c r="K698" s="1368"/>
      <c r="L698" s="1368"/>
      <c r="M698" s="1218"/>
      <c r="N698" s="1218"/>
      <c r="O698" s="1218"/>
      <c r="P698" s="1218"/>
      <c r="Q698" s="1218"/>
      <c r="R698" s="1218"/>
      <c r="S698" s="1218"/>
      <c r="T698" s="1218"/>
      <c r="U698" s="1218"/>
      <c r="V698" s="1218"/>
      <c r="W698" s="1218"/>
      <c r="X698" s="1218"/>
      <c r="Y698" s="1218"/>
      <c r="Z698" s="1218"/>
      <c r="AA698" s="1218"/>
      <c r="AB698" s="1218"/>
    </row>
    <row r="699" spans="2:28" ht="15.75" hidden="1" customHeight="1">
      <c r="B699" s="1368"/>
      <c r="C699" s="1368"/>
      <c r="D699" s="1368"/>
      <c r="E699" s="1368"/>
      <c r="F699" s="1368"/>
      <c r="G699" s="1368"/>
      <c r="H699" s="1368"/>
      <c r="I699" s="1368"/>
      <c r="J699" s="1368"/>
      <c r="K699" s="1368"/>
      <c r="L699" s="1368"/>
      <c r="M699" s="1218"/>
      <c r="N699" s="1218"/>
      <c r="O699" s="1218"/>
      <c r="P699" s="1218"/>
      <c r="Q699" s="1218"/>
      <c r="R699" s="1218"/>
      <c r="S699" s="1218"/>
      <c r="T699" s="1218"/>
      <c r="U699" s="1218"/>
      <c r="V699" s="1218"/>
      <c r="W699" s="1218"/>
      <c r="X699" s="1218"/>
      <c r="Y699" s="1218"/>
      <c r="Z699" s="1218"/>
      <c r="AA699" s="1218"/>
      <c r="AB699" s="1218"/>
    </row>
    <row r="700" spans="2:28" ht="15.75" hidden="1" customHeight="1">
      <c r="B700" s="1368"/>
      <c r="C700" s="1368"/>
      <c r="D700" s="1368"/>
      <c r="E700" s="1368"/>
      <c r="F700" s="1368"/>
      <c r="G700" s="1368"/>
      <c r="H700" s="1368"/>
      <c r="I700" s="1368"/>
      <c r="J700" s="1368"/>
      <c r="K700" s="1368"/>
      <c r="L700" s="1368"/>
      <c r="M700" s="1218"/>
      <c r="N700" s="1218"/>
      <c r="O700" s="1218"/>
      <c r="P700" s="1218"/>
      <c r="Q700" s="1218"/>
      <c r="R700" s="1218"/>
      <c r="S700" s="1218"/>
      <c r="T700" s="1218"/>
      <c r="U700" s="1218"/>
      <c r="V700" s="1218"/>
      <c r="W700" s="1218"/>
      <c r="X700" s="1218"/>
      <c r="Y700" s="1218"/>
      <c r="Z700" s="1218"/>
      <c r="AA700" s="1218"/>
      <c r="AB700" s="1218"/>
    </row>
    <row r="701" spans="2:28" ht="15.75" hidden="1" customHeight="1">
      <c r="B701" s="1368"/>
      <c r="C701" s="1368"/>
      <c r="D701" s="1368"/>
      <c r="E701" s="1368"/>
      <c r="F701" s="1368"/>
      <c r="G701" s="1368"/>
      <c r="H701" s="1368"/>
      <c r="I701" s="1368"/>
      <c r="J701" s="1368"/>
      <c r="K701" s="1368"/>
      <c r="L701" s="1368"/>
      <c r="M701" s="1218"/>
      <c r="N701" s="1218"/>
      <c r="O701" s="1218"/>
      <c r="P701" s="1218"/>
      <c r="Q701" s="1218"/>
      <c r="R701" s="1218"/>
      <c r="S701" s="1218"/>
      <c r="T701" s="1218"/>
      <c r="U701" s="1218"/>
      <c r="V701" s="1218"/>
      <c r="W701" s="1218"/>
      <c r="X701" s="1218"/>
      <c r="Y701" s="1218"/>
      <c r="Z701" s="1218"/>
      <c r="AA701" s="1218"/>
      <c r="AB701" s="1218"/>
    </row>
    <row r="702" spans="2:28" ht="15.75" hidden="1" customHeight="1">
      <c r="B702" s="1368"/>
      <c r="C702" s="1368"/>
      <c r="D702" s="1368"/>
      <c r="E702" s="1368"/>
      <c r="F702" s="1368"/>
      <c r="G702" s="1368"/>
      <c r="H702" s="1368"/>
      <c r="I702" s="1368"/>
      <c r="J702" s="1368"/>
      <c r="K702" s="1368"/>
      <c r="L702" s="1368"/>
      <c r="M702" s="1218"/>
      <c r="N702" s="1218"/>
      <c r="O702" s="1218"/>
      <c r="P702" s="1218"/>
      <c r="Q702" s="1218"/>
      <c r="R702" s="1218"/>
      <c r="S702" s="1218"/>
      <c r="T702" s="1218"/>
      <c r="U702" s="1218"/>
      <c r="V702" s="1218"/>
      <c r="W702" s="1218"/>
      <c r="X702" s="1218"/>
      <c r="Y702" s="1218"/>
      <c r="Z702" s="1218"/>
      <c r="AA702" s="1218"/>
      <c r="AB702" s="1218"/>
    </row>
    <row r="703" spans="2:28" ht="15.75" hidden="1" customHeight="1">
      <c r="B703" s="1368"/>
      <c r="C703" s="1368"/>
      <c r="D703" s="1368"/>
      <c r="E703" s="1368"/>
      <c r="F703" s="1368"/>
      <c r="G703" s="1368"/>
      <c r="H703" s="1368"/>
      <c r="I703" s="1368"/>
      <c r="J703" s="1368"/>
      <c r="K703" s="1368"/>
      <c r="L703" s="1368"/>
      <c r="M703" s="1218"/>
      <c r="N703" s="1218"/>
      <c r="O703" s="1218"/>
      <c r="P703" s="1218"/>
      <c r="Q703" s="1218"/>
      <c r="R703" s="1218"/>
      <c r="S703" s="1218"/>
      <c r="T703" s="1218"/>
      <c r="U703" s="1218"/>
      <c r="V703" s="1218"/>
      <c r="W703" s="1218"/>
      <c r="X703" s="1218"/>
      <c r="Y703" s="1218"/>
      <c r="Z703" s="1218"/>
      <c r="AA703" s="1218"/>
      <c r="AB703" s="1218"/>
    </row>
    <row r="704" spans="2:28" ht="15.75" hidden="1" customHeight="1">
      <c r="B704" s="1368"/>
      <c r="C704" s="1368"/>
      <c r="D704" s="1368"/>
      <c r="E704" s="1368"/>
      <c r="F704" s="1368"/>
      <c r="G704" s="1368"/>
      <c r="H704" s="1368"/>
      <c r="I704" s="1368"/>
      <c r="J704" s="1368"/>
      <c r="K704" s="1368"/>
      <c r="L704" s="1368"/>
      <c r="M704" s="1218"/>
      <c r="N704" s="1218"/>
      <c r="O704" s="1218"/>
      <c r="P704" s="1218"/>
      <c r="Q704" s="1218"/>
      <c r="R704" s="1218"/>
      <c r="S704" s="1218"/>
      <c r="T704" s="1218"/>
      <c r="U704" s="1218"/>
      <c r="V704" s="1218"/>
      <c r="W704" s="1218"/>
      <c r="X704" s="1218"/>
      <c r="Y704" s="1218"/>
      <c r="Z704" s="1218"/>
      <c r="AA704" s="1218"/>
      <c r="AB704" s="1218"/>
    </row>
    <row r="705" spans="2:28" ht="15.75" hidden="1" customHeight="1">
      <c r="B705" s="1368"/>
      <c r="C705" s="1368"/>
      <c r="D705" s="1368"/>
      <c r="E705" s="1368"/>
      <c r="F705" s="1368"/>
      <c r="G705" s="1368"/>
      <c r="H705" s="1368"/>
      <c r="I705" s="1368"/>
      <c r="J705" s="1368"/>
      <c r="K705" s="1368"/>
      <c r="L705" s="1368"/>
      <c r="M705" s="1218"/>
      <c r="N705" s="1218"/>
      <c r="O705" s="1218"/>
      <c r="P705" s="1218"/>
      <c r="Q705" s="1218"/>
      <c r="R705" s="1218"/>
      <c r="S705" s="1218"/>
      <c r="T705" s="1218"/>
      <c r="U705" s="1218"/>
      <c r="V705" s="1218"/>
      <c r="W705" s="1218"/>
      <c r="X705" s="1218"/>
      <c r="Y705" s="1218"/>
      <c r="Z705" s="1218"/>
      <c r="AA705" s="1218"/>
      <c r="AB705" s="1218"/>
    </row>
    <row r="706" spans="2:28" ht="15.75" hidden="1" customHeight="1">
      <c r="B706" s="1368"/>
      <c r="C706" s="1368"/>
      <c r="D706" s="1368"/>
      <c r="E706" s="1368"/>
      <c r="F706" s="1368"/>
      <c r="G706" s="1368"/>
      <c r="H706" s="1368"/>
      <c r="I706" s="1368"/>
      <c r="J706" s="1368"/>
      <c r="K706" s="1368"/>
      <c r="L706" s="1368"/>
      <c r="M706" s="1218"/>
      <c r="N706" s="1218"/>
      <c r="O706" s="1218"/>
      <c r="P706" s="1218"/>
      <c r="Q706" s="1218"/>
      <c r="R706" s="1218"/>
      <c r="S706" s="1218"/>
      <c r="T706" s="1218"/>
      <c r="U706" s="1218"/>
      <c r="V706" s="1218"/>
      <c r="W706" s="1218"/>
      <c r="X706" s="1218"/>
      <c r="Y706" s="1218"/>
      <c r="Z706" s="1218"/>
      <c r="AA706" s="1218"/>
      <c r="AB706" s="1218"/>
    </row>
    <row r="707" spans="2:28" ht="15.75" hidden="1" customHeight="1">
      <c r="B707" s="1368"/>
      <c r="C707" s="1368"/>
      <c r="D707" s="1368"/>
      <c r="E707" s="1368"/>
      <c r="F707" s="1368"/>
      <c r="G707" s="1368"/>
      <c r="H707" s="1368"/>
      <c r="I707" s="1368"/>
      <c r="J707" s="1368"/>
      <c r="K707" s="1368"/>
      <c r="L707" s="1368"/>
      <c r="M707" s="1218"/>
      <c r="N707" s="1218"/>
      <c r="O707" s="1218"/>
      <c r="P707" s="1218"/>
      <c r="Q707" s="1218"/>
      <c r="R707" s="1218"/>
      <c r="S707" s="1218"/>
      <c r="T707" s="1218"/>
      <c r="U707" s="1218"/>
      <c r="V707" s="1218"/>
      <c r="W707" s="1218"/>
      <c r="X707" s="1218"/>
      <c r="Y707" s="1218"/>
      <c r="Z707" s="1218"/>
      <c r="AA707" s="1218"/>
      <c r="AB707" s="1218"/>
    </row>
    <row r="708" spans="2:28" ht="15.75" hidden="1" customHeight="1">
      <c r="B708" s="1368"/>
      <c r="C708" s="1368"/>
      <c r="D708" s="1368"/>
      <c r="E708" s="1368"/>
      <c r="F708" s="1368"/>
      <c r="G708" s="1368"/>
      <c r="H708" s="1368"/>
      <c r="I708" s="1368"/>
      <c r="J708" s="1368"/>
      <c r="K708" s="1368"/>
      <c r="L708" s="1368"/>
      <c r="M708" s="1218"/>
      <c r="N708" s="1218"/>
      <c r="O708" s="1218"/>
      <c r="P708" s="1218"/>
      <c r="Q708" s="1218"/>
      <c r="R708" s="1218"/>
      <c r="S708" s="1218"/>
      <c r="T708" s="1218"/>
      <c r="U708" s="1218"/>
      <c r="V708" s="1218"/>
      <c r="W708" s="1218"/>
      <c r="X708" s="1218"/>
      <c r="Y708" s="1218"/>
      <c r="Z708" s="1218"/>
      <c r="AA708" s="1218"/>
      <c r="AB708" s="1218"/>
    </row>
    <row r="709" spans="2:28" ht="15.75" hidden="1" customHeight="1">
      <c r="B709" s="1368"/>
      <c r="C709" s="1368"/>
      <c r="D709" s="1368"/>
      <c r="E709" s="1368"/>
      <c r="F709" s="1368"/>
      <c r="G709" s="1368"/>
      <c r="H709" s="1368"/>
      <c r="I709" s="1368"/>
      <c r="J709" s="1368"/>
      <c r="K709" s="1368"/>
      <c r="L709" s="1368"/>
      <c r="M709" s="1218"/>
      <c r="N709" s="1218"/>
      <c r="O709" s="1218"/>
      <c r="P709" s="1218"/>
      <c r="Q709" s="1218"/>
      <c r="R709" s="1218"/>
      <c r="S709" s="1218"/>
      <c r="T709" s="1218"/>
      <c r="U709" s="1218"/>
      <c r="V709" s="1218"/>
      <c r="W709" s="1218"/>
      <c r="X709" s="1218"/>
      <c r="Y709" s="1218"/>
      <c r="Z709" s="1218"/>
      <c r="AA709" s="1218"/>
      <c r="AB709" s="1218"/>
    </row>
    <row r="710" spans="2:28" ht="15.75" hidden="1" customHeight="1">
      <c r="B710" s="1368"/>
      <c r="C710" s="1368"/>
      <c r="D710" s="1368"/>
      <c r="E710" s="1368"/>
      <c r="F710" s="1368"/>
      <c r="G710" s="1368"/>
      <c r="H710" s="1368"/>
      <c r="I710" s="1368"/>
      <c r="J710" s="1368"/>
      <c r="K710" s="1368"/>
      <c r="L710" s="1368"/>
      <c r="M710" s="1218"/>
      <c r="N710" s="1218"/>
      <c r="O710" s="1218"/>
      <c r="P710" s="1218"/>
      <c r="Q710" s="1218"/>
      <c r="R710" s="1218"/>
      <c r="S710" s="1218"/>
      <c r="T710" s="1218"/>
      <c r="U710" s="1218"/>
      <c r="V710" s="1218"/>
      <c r="W710" s="1218"/>
      <c r="X710" s="1218"/>
      <c r="Y710" s="1218"/>
      <c r="Z710" s="1218"/>
      <c r="AA710" s="1218"/>
      <c r="AB710" s="1218"/>
    </row>
    <row r="711" spans="2:28" ht="15.75" hidden="1" customHeight="1">
      <c r="B711" s="1368"/>
      <c r="C711" s="1368"/>
      <c r="D711" s="1368"/>
      <c r="E711" s="1368"/>
      <c r="F711" s="1368"/>
      <c r="G711" s="1368"/>
      <c r="H711" s="1368"/>
      <c r="I711" s="1368"/>
      <c r="J711" s="1368"/>
      <c r="K711" s="1368"/>
      <c r="L711" s="1368"/>
      <c r="M711" s="1218"/>
      <c r="N711" s="1218"/>
      <c r="O711" s="1218"/>
      <c r="P711" s="1218"/>
      <c r="Q711" s="1218"/>
      <c r="R711" s="1218"/>
      <c r="S711" s="1218"/>
      <c r="T711" s="1218"/>
      <c r="U711" s="1218"/>
      <c r="V711" s="1218"/>
      <c r="W711" s="1218"/>
      <c r="X711" s="1218"/>
      <c r="Y711" s="1218"/>
      <c r="Z711" s="1218"/>
      <c r="AA711" s="1218"/>
      <c r="AB711" s="1218"/>
    </row>
    <row r="712" spans="2:28" ht="15.75" hidden="1" customHeight="1">
      <c r="B712" s="1368"/>
      <c r="C712" s="1368"/>
      <c r="D712" s="1368"/>
      <c r="E712" s="1368"/>
      <c r="F712" s="1368"/>
      <c r="G712" s="1368"/>
      <c r="H712" s="1368"/>
      <c r="I712" s="1368"/>
      <c r="J712" s="1368"/>
      <c r="K712" s="1368"/>
      <c r="L712" s="1368"/>
      <c r="M712" s="1218"/>
      <c r="N712" s="1218"/>
      <c r="O712" s="1218"/>
      <c r="P712" s="1218"/>
      <c r="Q712" s="1218"/>
      <c r="R712" s="1218"/>
      <c r="S712" s="1218"/>
      <c r="T712" s="1218"/>
      <c r="U712" s="1218"/>
      <c r="V712" s="1218"/>
      <c r="W712" s="1218"/>
      <c r="X712" s="1218"/>
      <c r="Y712" s="1218"/>
      <c r="Z712" s="1218"/>
      <c r="AA712" s="1218"/>
      <c r="AB712" s="1218"/>
    </row>
    <row r="713" spans="2:28" ht="15.75" hidden="1" customHeight="1">
      <c r="B713" s="1368"/>
      <c r="C713" s="1368"/>
      <c r="D713" s="1368"/>
      <c r="E713" s="1368"/>
      <c r="F713" s="1368"/>
      <c r="G713" s="1368"/>
      <c r="H713" s="1368"/>
      <c r="I713" s="1368"/>
      <c r="J713" s="1368"/>
      <c r="K713" s="1368"/>
      <c r="L713" s="1368"/>
      <c r="M713" s="1218"/>
      <c r="N713" s="1218"/>
      <c r="O713" s="1218"/>
      <c r="P713" s="1218"/>
      <c r="Q713" s="1218"/>
      <c r="R713" s="1218"/>
      <c r="S713" s="1218"/>
      <c r="T713" s="1218"/>
      <c r="U713" s="1218"/>
      <c r="V713" s="1218"/>
      <c r="W713" s="1218"/>
      <c r="X713" s="1218"/>
      <c r="Y713" s="1218"/>
      <c r="Z713" s="1218"/>
      <c r="AA713" s="1218"/>
      <c r="AB713" s="1218"/>
    </row>
    <row r="714" spans="2:28" ht="15.75" hidden="1" customHeight="1">
      <c r="B714" s="1368"/>
      <c r="C714" s="1368"/>
      <c r="D714" s="1368"/>
      <c r="E714" s="1368"/>
      <c r="F714" s="1368"/>
      <c r="G714" s="1368"/>
      <c r="H714" s="1368"/>
      <c r="I714" s="1368"/>
      <c r="J714" s="1368"/>
      <c r="K714" s="1368"/>
      <c r="L714" s="1368"/>
      <c r="M714" s="1218"/>
      <c r="N714" s="1218"/>
      <c r="O714" s="1218"/>
      <c r="P714" s="1218"/>
      <c r="Q714" s="1218"/>
      <c r="R714" s="1218"/>
      <c r="S714" s="1218"/>
      <c r="T714" s="1218"/>
      <c r="U714" s="1218"/>
      <c r="V714" s="1218"/>
      <c r="W714" s="1218"/>
      <c r="X714" s="1218"/>
      <c r="Y714" s="1218"/>
      <c r="Z714" s="1218"/>
      <c r="AA714" s="1218"/>
      <c r="AB714" s="1218"/>
    </row>
    <row r="715" spans="2:28" ht="15.75" hidden="1" customHeight="1">
      <c r="B715" s="1368"/>
      <c r="C715" s="1368"/>
      <c r="D715" s="1368"/>
      <c r="E715" s="1368"/>
      <c r="F715" s="1368"/>
      <c r="G715" s="1368"/>
      <c r="H715" s="1368"/>
      <c r="I715" s="1368"/>
      <c r="J715" s="1368"/>
      <c r="K715" s="1368"/>
      <c r="L715" s="1368"/>
      <c r="M715" s="1218"/>
      <c r="N715" s="1218"/>
      <c r="O715" s="1218"/>
      <c r="P715" s="1218"/>
      <c r="Q715" s="1218"/>
      <c r="R715" s="1218"/>
      <c r="S715" s="1218"/>
      <c r="T715" s="1218"/>
      <c r="U715" s="1218"/>
      <c r="V715" s="1218"/>
      <c r="W715" s="1218"/>
      <c r="X715" s="1218"/>
      <c r="Y715" s="1218"/>
      <c r="Z715" s="1218"/>
      <c r="AA715" s="1218"/>
      <c r="AB715" s="1218"/>
    </row>
    <row r="716" spans="2:28" ht="15.75" hidden="1" customHeight="1">
      <c r="B716" s="1368"/>
      <c r="C716" s="1368"/>
      <c r="D716" s="1368"/>
      <c r="E716" s="1368"/>
      <c r="F716" s="1368"/>
      <c r="G716" s="1368"/>
      <c r="H716" s="1368"/>
      <c r="I716" s="1368"/>
      <c r="J716" s="1368"/>
      <c r="K716" s="1368"/>
      <c r="L716" s="1368"/>
      <c r="M716" s="1218"/>
      <c r="N716" s="1218"/>
      <c r="O716" s="1218"/>
      <c r="P716" s="1218"/>
      <c r="Q716" s="1218"/>
      <c r="R716" s="1218"/>
      <c r="S716" s="1218"/>
      <c r="T716" s="1218"/>
      <c r="U716" s="1218"/>
      <c r="V716" s="1218"/>
      <c r="W716" s="1218"/>
      <c r="X716" s="1218"/>
      <c r="Y716" s="1218"/>
      <c r="Z716" s="1218"/>
      <c r="AA716" s="1218"/>
      <c r="AB716" s="1218"/>
    </row>
    <row r="717" spans="2:28" ht="15.75" hidden="1" customHeight="1">
      <c r="B717" s="1368"/>
      <c r="C717" s="1368"/>
      <c r="D717" s="1368"/>
      <c r="E717" s="1368"/>
      <c r="F717" s="1368"/>
      <c r="G717" s="1368"/>
      <c r="H717" s="1368"/>
      <c r="I717" s="1368"/>
      <c r="J717" s="1368"/>
      <c r="K717" s="1368"/>
      <c r="L717" s="1368"/>
      <c r="M717" s="1218"/>
      <c r="N717" s="1218"/>
      <c r="O717" s="1218"/>
      <c r="P717" s="1218"/>
      <c r="Q717" s="1218"/>
      <c r="R717" s="1218"/>
      <c r="S717" s="1218"/>
      <c r="T717" s="1218"/>
      <c r="U717" s="1218"/>
      <c r="V717" s="1218"/>
      <c r="W717" s="1218"/>
      <c r="X717" s="1218"/>
      <c r="Y717" s="1218"/>
      <c r="Z717" s="1218"/>
      <c r="AA717" s="1218"/>
      <c r="AB717" s="1218"/>
    </row>
    <row r="718" spans="2:28" ht="15.75" hidden="1" customHeight="1">
      <c r="B718" s="1368"/>
      <c r="C718" s="1368"/>
      <c r="D718" s="1368"/>
      <c r="E718" s="1368"/>
      <c r="F718" s="1368"/>
      <c r="G718" s="1368"/>
      <c r="H718" s="1368"/>
      <c r="I718" s="1368"/>
      <c r="J718" s="1368"/>
      <c r="K718" s="1368"/>
      <c r="L718" s="1368"/>
      <c r="M718" s="1218"/>
      <c r="N718" s="1218"/>
      <c r="O718" s="1218"/>
      <c r="P718" s="1218"/>
      <c r="Q718" s="1218"/>
      <c r="R718" s="1218"/>
      <c r="S718" s="1218"/>
      <c r="T718" s="1218"/>
      <c r="U718" s="1218"/>
      <c r="V718" s="1218"/>
      <c r="W718" s="1218"/>
      <c r="X718" s="1218"/>
      <c r="Y718" s="1218"/>
      <c r="Z718" s="1218"/>
      <c r="AA718" s="1218"/>
      <c r="AB718" s="1218"/>
    </row>
    <row r="719" spans="2:28" ht="15.75" hidden="1" customHeight="1">
      <c r="B719" s="1368"/>
      <c r="C719" s="1368"/>
      <c r="D719" s="1368"/>
      <c r="E719" s="1368"/>
      <c r="F719" s="1368"/>
      <c r="G719" s="1368"/>
      <c r="H719" s="1368"/>
      <c r="I719" s="1368"/>
      <c r="J719" s="1368"/>
      <c r="K719" s="1368"/>
      <c r="L719" s="1368"/>
      <c r="M719" s="1218"/>
      <c r="N719" s="1218"/>
      <c r="O719" s="1218"/>
      <c r="P719" s="1218"/>
      <c r="Q719" s="1218"/>
      <c r="R719" s="1218"/>
      <c r="S719" s="1218"/>
      <c r="T719" s="1218"/>
      <c r="U719" s="1218"/>
      <c r="V719" s="1218"/>
      <c r="W719" s="1218"/>
      <c r="X719" s="1218"/>
      <c r="Y719" s="1218"/>
      <c r="Z719" s="1218"/>
      <c r="AA719" s="1218"/>
      <c r="AB719" s="1218"/>
    </row>
    <row r="720" spans="2:28" ht="15.75" hidden="1" customHeight="1">
      <c r="B720" s="1368"/>
      <c r="C720" s="1368"/>
      <c r="D720" s="1368"/>
      <c r="E720" s="1368"/>
      <c r="F720" s="1368"/>
      <c r="G720" s="1368"/>
      <c r="H720" s="1368"/>
      <c r="I720" s="1368"/>
      <c r="J720" s="1368"/>
      <c r="K720" s="1368"/>
      <c r="L720" s="1368"/>
      <c r="M720" s="1218"/>
      <c r="N720" s="1218"/>
      <c r="O720" s="1218"/>
      <c r="P720" s="1218"/>
      <c r="Q720" s="1218"/>
      <c r="R720" s="1218"/>
      <c r="S720" s="1218"/>
      <c r="T720" s="1218"/>
      <c r="U720" s="1218"/>
      <c r="V720" s="1218"/>
      <c r="W720" s="1218"/>
      <c r="X720" s="1218"/>
      <c r="Y720" s="1218"/>
      <c r="Z720" s="1218"/>
      <c r="AA720" s="1218"/>
      <c r="AB720" s="1218"/>
    </row>
    <row r="721" spans="2:28" ht="15.75" hidden="1" customHeight="1">
      <c r="B721" s="1368"/>
      <c r="C721" s="1368"/>
      <c r="D721" s="1368"/>
      <c r="E721" s="1368"/>
      <c r="F721" s="1368"/>
      <c r="G721" s="1368"/>
      <c r="H721" s="1368"/>
      <c r="I721" s="1368"/>
      <c r="J721" s="1368"/>
      <c r="K721" s="1368"/>
      <c r="L721" s="1368"/>
      <c r="M721" s="1218"/>
      <c r="N721" s="1218"/>
      <c r="O721" s="1218"/>
      <c r="P721" s="1218"/>
      <c r="Q721" s="1218"/>
      <c r="R721" s="1218"/>
      <c r="S721" s="1218"/>
      <c r="T721" s="1218"/>
      <c r="U721" s="1218"/>
      <c r="V721" s="1218"/>
      <c r="W721" s="1218"/>
      <c r="X721" s="1218"/>
      <c r="Y721" s="1218"/>
      <c r="Z721" s="1218"/>
      <c r="AA721" s="1218"/>
      <c r="AB721" s="1218"/>
    </row>
    <row r="722" spans="2:28" ht="15.75" hidden="1" customHeight="1">
      <c r="B722" s="1368"/>
      <c r="C722" s="1368"/>
      <c r="D722" s="1368"/>
      <c r="E722" s="1368"/>
      <c r="F722" s="1368"/>
      <c r="G722" s="1368"/>
      <c r="H722" s="1368"/>
      <c r="I722" s="1368"/>
      <c r="J722" s="1368"/>
      <c r="K722" s="1368"/>
      <c r="L722" s="1368"/>
      <c r="M722" s="1218"/>
      <c r="N722" s="1218"/>
      <c r="O722" s="1218"/>
      <c r="P722" s="1218"/>
      <c r="Q722" s="1218"/>
      <c r="R722" s="1218"/>
      <c r="S722" s="1218"/>
      <c r="T722" s="1218"/>
      <c r="U722" s="1218"/>
      <c r="V722" s="1218"/>
      <c r="W722" s="1218"/>
      <c r="X722" s="1218"/>
      <c r="Y722" s="1218"/>
      <c r="Z722" s="1218"/>
      <c r="AA722" s="1218"/>
      <c r="AB722" s="1218"/>
    </row>
    <row r="723" spans="2:28" ht="15.75" hidden="1" customHeight="1">
      <c r="B723" s="1368"/>
      <c r="C723" s="1368"/>
      <c r="D723" s="1368"/>
      <c r="E723" s="1368"/>
      <c r="F723" s="1368"/>
      <c r="G723" s="1368"/>
      <c r="H723" s="1368"/>
      <c r="I723" s="1368"/>
      <c r="J723" s="1368"/>
      <c r="K723" s="1368"/>
      <c r="L723" s="1368"/>
      <c r="M723" s="1218"/>
      <c r="N723" s="1218"/>
      <c r="O723" s="1218"/>
      <c r="P723" s="1218"/>
      <c r="Q723" s="1218"/>
      <c r="R723" s="1218"/>
      <c r="S723" s="1218"/>
      <c r="T723" s="1218"/>
      <c r="U723" s="1218"/>
      <c r="V723" s="1218"/>
      <c r="W723" s="1218"/>
      <c r="X723" s="1218"/>
      <c r="Y723" s="1218"/>
      <c r="Z723" s="1218"/>
      <c r="AA723" s="1218"/>
      <c r="AB723" s="1218"/>
    </row>
    <row r="724" spans="2:28" ht="15.75" hidden="1" customHeight="1">
      <c r="B724" s="1368"/>
      <c r="C724" s="1368"/>
      <c r="D724" s="1368"/>
      <c r="E724" s="1368"/>
      <c r="F724" s="1368"/>
      <c r="G724" s="1368"/>
      <c r="H724" s="1368"/>
      <c r="I724" s="1368"/>
      <c r="J724" s="1368"/>
      <c r="K724" s="1368"/>
      <c r="L724" s="1368"/>
      <c r="M724" s="1218"/>
      <c r="N724" s="1218"/>
      <c r="O724" s="1218"/>
      <c r="P724" s="1218"/>
      <c r="Q724" s="1218"/>
      <c r="R724" s="1218"/>
      <c r="S724" s="1218"/>
      <c r="T724" s="1218"/>
      <c r="U724" s="1218"/>
      <c r="V724" s="1218"/>
      <c r="W724" s="1218"/>
      <c r="X724" s="1218"/>
      <c r="Y724" s="1218"/>
      <c r="Z724" s="1218"/>
      <c r="AA724" s="1218"/>
      <c r="AB724" s="1218"/>
    </row>
    <row r="725" spans="2:28" ht="15.75" hidden="1" customHeight="1">
      <c r="B725" s="1368"/>
      <c r="C725" s="1368"/>
      <c r="D725" s="1368"/>
      <c r="E725" s="1368"/>
      <c r="F725" s="1368"/>
      <c r="G725" s="1368"/>
      <c r="H725" s="1368"/>
      <c r="I725" s="1368"/>
      <c r="J725" s="1368"/>
      <c r="K725" s="1368"/>
      <c r="L725" s="1368"/>
      <c r="M725" s="1218"/>
      <c r="N725" s="1218"/>
      <c r="O725" s="1218"/>
      <c r="P725" s="1218"/>
      <c r="Q725" s="1218"/>
      <c r="R725" s="1218"/>
      <c r="S725" s="1218"/>
      <c r="T725" s="1218"/>
      <c r="U725" s="1218"/>
      <c r="V725" s="1218"/>
      <c r="W725" s="1218"/>
      <c r="X725" s="1218"/>
      <c r="Y725" s="1218"/>
      <c r="Z725" s="1218"/>
      <c r="AA725" s="1218"/>
      <c r="AB725" s="1218"/>
    </row>
    <row r="726" spans="2:28" ht="15.75" hidden="1" customHeight="1">
      <c r="B726" s="1368"/>
      <c r="C726" s="1368"/>
      <c r="D726" s="1368"/>
      <c r="E726" s="1368"/>
      <c r="F726" s="1368"/>
      <c r="G726" s="1368"/>
      <c r="H726" s="1368"/>
      <c r="I726" s="1368"/>
      <c r="J726" s="1368"/>
      <c r="K726" s="1368"/>
      <c r="L726" s="1368"/>
      <c r="M726" s="1218"/>
      <c r="N726" s="1218"/>
      <c r="O726" s="1218"/>
      <c r="P726" s="1218"/>
      <c r="Q726" s="1218"/>
      <c r="R726" s="1218"/>
      <c r="S726" s="1218"/>
      <c r="T726" s="1218"/>
      <c r="U726" s="1218"/>
      <c r="V726" s="1218"/>
      <c r="W726" s="1218"/>
      <c r="X726" s="1218"/>
      <c r="Y726" s="1218"/>
      <c r="Z726" s="1218"/>
      <c r="AA726" s="1218"/>
      <c r="AB726" s="1218"/>
    </row>
    <row r="727" spans="2:28" ht="15.75" hidden="1" customHeight="1">
      <c r="B727" s="1368"/>
      <c r="C727" s="1368"/>
      <c r="D727" s="1368"/>
      <c r="E727" s="1368"/>
      <c r="F727" s="1368"/>
      <c r="G727" s="1368"/>
      <c r="H727" s="1368"/>
      <c r="I727" s="1368"/>
      <c r="J727" s="1368"/>
      <c r="K727" s="1368"/>
      <c r="L727" s="1368"/>
      <c r="M727" s="1218"/>
      <c r="N727" s="1218"/>
      <c r="O727" s="1218"/>
      <c r="P727" s="1218"/>
      <c r="Q727" s="1218"/>
      <c r="R727" s="1218"/>
      <c r="S727" s="1218"/>
      <c r="T727" s="1218"/>
      <c r="U727" s="1218"/>
      <c r="V727" s="1218"/>
      <c r="W727" s="1218"/>
      <c r="X727" s="1218"/>
      <c r="Y727" s="1218"/>
      <c r="Z727" s="1218"/>
      <c r="AA727" s="1218"/>
      <c r="AB727" s="1218"/>
    </row>
    <row r="728" spans="2:28" ht="15.75" hidden="1" customHeight="1">
      <c r="B728" s="1368"/>
      <c r="C728" s="1368"/>
      <c r="D728" s="1368"/>
      <c r="E728" s="1368"/>
      <c r="F728" s="1368"/>
      <c r="G728" s="1368"/>
      <c r="H728" s="1368"/>
      <c r="I728" s="1368"/>
      <c r="J728" s="1368"/>
      <c r="K728" s="1368"/>
      <c r="L728" s="1368"/>
      <c r="M728" s="1218"/>
      <c r="N728" s="1218"/>
      <c r="O728" s="1218"/>
      <c r="P728" s="1218"/>
      <c r="Q728" s="1218"/>
      <c r="R728" s="1218"/>
      <c r="S728" s="1218"/>
      <c r="T728" s="1218"/>
      <c r="U728" s="1218"/>
      <c r="V728" s="1218"/>
      <c r="W728" s="1218"/>
      <c r="X728" s="1218"/>
      <c r="Y728" s="1218"/>
      <c r="Z728" s="1218"/>
      <c r="AA728" s="1218"/>
      <c r="AB728" s="1218"/>
    </row>
    <row r="729" spans="2:28" ht="15.75" hidden="1" customHeight="1">
      <c r="B729" s="1368"/>
      <c r="C729" s="1368"/>
      <c r="D729" s="1368"/>
      <c r="E729" s="1368"/>
      <c r="F729" s="1368"/>
      <c r="G729" s="1368"/>
      <c r="H729" s="1368"/>
      <c r="I729" s="1368"/>
      <c r="J729" s="1368"/>
      <c r="K729" s="1368"/>
      <c r="L729" s="1368"/>
      <c r="M729" s="1218"/>
      <c r="N729" s="1218"/>
      <c r="O729" s="1218"/>
      <c r="P729" s="1218"/>
      <c r="Q729" s="1218"/>
      <c r="R729" s="1218"/>
      <c r="S729" s="1218"/>
      <c r="T729" s="1218"/>
      <c r="U729" s="1218"/>
      <c r="V729" s="1218"/>
      <c r="W729" s="1218"/>
      <c r="X729" s="1218"/>
      <c r="Y729" s="1218"/>
      <c r="Z729" s="1218"/>
      <c r="AA729" s="1218"/>
      <c r="AB729" s="1218"/>
    </row>
    <row r="730" spans="2:28" ht="15.75" hidden="1" customHeight="1">
      <c r="B730" s="1368"/>
      <c r="C730" s="1368"/>
      <c r="D730" s="1368"/>
      <c r="E730" s="1368"/>
      <c r="F730" s="1368"/>
      <c r="G730" s="1368"/>
      <c r="H730" s="1368"/>
      <c r="I730" s="1368"/>
      <c r="J730" s="1368"/>
      <c r="K730" s="1368"/>
      <c r="L730" s="1368"/>
      <c r="M730" s="1218"/>
      <c r="N730" s="1218"/>
      <c r="O730" s="1218"/>
      <c r="P730" s="1218"/>
      <c r="Q730" s="1218"/>
      <c r="R730" s="1218"/>
      <c r="S730" s="1218"/>
      <c r="T730" s="1218"/>
      <c r="U730" s="1218"/>
      <c r="V730" s="1218"/>
      <c r="W730" s="1218"/>
      <c r="X730" s="1218"/>
      <c r="Y730" s="1218"/>
      <c r="Z730" s="1218"/>
      <c r="AA730" s="1218"/>
      <c r="AB730" s="1218"/>
    </row>
    <row r="731" spans="2:28" ht="15.75" hidden="1" customHeight="1">
      <c r="B731" s="1368"/>
      <c r="C731" s="1368"/>
      <c r="D731" s="1368"/>
      <c r="E731" s="1368"/>
      <c r="F731" s="1368"/>
      <c r="G731" s="1368"/>
      <c r="H731" s="1368"/>
      <c r="I731" s="1368"/>
      <c r="J731" s="1368"/>
      <c r="K731" s="1368"/>
      <c r="L731" s="1368"/>
      <c r="M731" s="1218"/>
      <c r="N731" s="1218"/>
      <c r="O731" s="1218"/>
      <c r="P731" s="1218"/>
      <c r="Q731" s="1218"/>
      <c r="R731" s="1218"/>
      <c r="S731" s="1218"/>
      <c r="T731" s="1218"/>
      <c r="U731" s="1218"/>
      <c r="V731" s="1218"/>
      <c r="W731" s="1218"/>
      <c r="X731" s="1218"/>
      <c r="Y731" s="1218"/>
      <c r="Z731" s="1218"/>
      <c r="AA731" s="1218"/>
      <c r="AB731" s="1218"/>
    </row>
    <row r="732" spans="2:28" ht="15.75" hidden="1" customHeight="1">
      <c r="B732" s="1368"/>
      <c r="C732" s="1368"/>
      <c r="D732" s="1368"/>
      <c r="E732" s="1368"/>
      <c r="F732" s="1368"/>
      <c r="G732" s="1368"/>
      <c r="H732" s="1368"/>
      <c r="I732" s="1368"/>
      <c r="J732" s="1368"/>
      <c r="K732" s="1368"/>
      <c r="L732" s="1368"/>
      <c r="M732" s="1218"/>
      <c r="N732" s="1218"/>
      <c r="O732" s="1218"/>
      <c r="P732" s="1218"/>
      <c r="Q732" s="1218"/>
      <c r="R732" s="1218"/>
      <c r="S732" s="1218"/>
      <c r="T732" s="1218"/>
      <c r="U732" s="1218"/>
      <c r="V732" s="1218"/>
      <c r="W732" s="1218"/>
      <c r="X732" s="1218"/>
      <c r="Y732" s="1218"/>
      <c r="Z732" s="1218"/>
      <c r="AA732" s="1218"/>
      <c r="AB732" s="1218"/>
    </row>
    <row r="733" spans="2:28" ht="15.75" hidden="1" customHeight="1">
      <c r="B733" s="1368"/>
      <c r="C733" s="1368"/>
      <c r="D733" s="1368"/>
      <c r="E733" s="1368"/>
      <c r="F733" s="1368"/>
      <c r="G733" s="1368"/>
      <c r="H733" s="1368"/>
      <c r="I733" s="1368"/>
      <c r="J733" s="1368"/>
      <c r="K733" s="1368"/>
      <c r="L733" s="1368"/>
      <c r="M733" s="1218"/>
      <c r="N733" s="1218"/>
      <c r="O733" s="1218"/>
      <c r="P733" s="1218"/>
      <c r="Q733" s="1218"/>
      <c r="R733" s="1218"/>
      <c r="S733" s="1218"/>
      <c r="T733" s="1218"/>
      <c r="U733" s="1218"/>
      <c r="V733" s="1218"/>
      <c r="W733" s="1218"/>
      <c r="X733" s="1218"/>
      <c r="Y733" s="1218"/>
      <c r="Z733" s="1218"/>
      <c r="AA733" s="1218"/>
      <c r="AB733" s="1218"/>
    </row>
    <row r="734" spans="2:28" ht="15.75" hidden="1" customHeight="1">
      <c r="B734" s="1368"/>
      <c r="C734" s="1368"/>
      <c r="D734" s="1368"/>
      <c r="E734" s="1368"/>
      <c r="F734" s="1368"/>
      <c r="G734" s="1368"/>
      <c r="H734" s="1368"/>
      <c r="I734" s="1368"/>
      <c r="J734" s="1368"/>
      <c r="K734" s="1368"/>
      <c r="L734" s="1368"/>
      <c r="M734" s="1218"/>
      <c r="N734" s="1218"/>
      <c r="O734" s="1218"/>
      <c r="P734" s="1218"/>
      <c r="Q734" s="1218"/>
      <c r="R734" s="1218"/>
      <c r="S734" s="1218"/>
      <c r="T734" s="1218"/>
      <c r="U734" s="1218"/>
      <c r="V734" s="1218"/>
      <c r="W734" s="1218"/>
      <c r="X734" s="1218"/>
      <c r="Y734" s="1218"/>
      <c r="Z734" s="1218"/>
      <c r="AA734" s="1218"/>
      <c r="AB734" s="1218"/>
    </row>
    <row r="735" spans="2:28" ht="15.75" hidden="1" customHeight="1">
      <c r="B735" s="1368"/>
      <c r="C735" s="1368"/>
      <c r="D735" s="1368"/>
      <c r="E735" s="1368"/>
      <c r="F735" s="1368"/>
      <c r="G735" s="1368"/>
      <c r="H735" s="1368"/>
      <c r="I735" s="1368"/>
      <c r="J735" s="1368"/>
      <c r="K735" s="1368"/>
      <c r="L735" s="1368"/>
      <c r="M735" s="1218"/>
      <c r="N735" s="1218"/>
      <c r="O735" s="1218"/>
      <c r="P735" s="1218"/>
      <c r="Q735" s="1218"/>
      <c r="R735" s="1218"/>
      <c r="S735" s="1218"/>
      <c r="T735" s="1218"/>
      <c r="U735" s="1218"/>
      <c r="V735" s="1218"/>
      <c r="W735" s="1218"/>
      <c r="X735" s="1218"/>
      <c r="Y735" s="1218"/>
      <c r="Z735" s="1218"/>
      <c r="AA735" s="1218"/>
      <c r="AB735" s="1218"/>
    </row>
    <row r="736" spans="2:28" ht="15.75" hidden="1" customHeight="1">
      <c r="B736" s="1368"/>
      <c r="C736" s="1368"/>
      <c r="D736" s="1368"/>
      <c r="E736" s="1368"/>
      <c r="F736" s="1368"/>
      <c r="G736" s="1368"/>
      <c r="H736" s="1368"/>
      <c r="I736" s="1368"/>
      <c r="J736" s="1368"/>
      <c r="K736" s="1368"/>
      <c r="L736" s="1368"/>
      <c r="M736" s="1218"/>
      <c r="N736" s="1218"/>
      <c r="O736" s="1218"/>
      <c r="P736" s="1218"/>
      <c r="Q736" s="1218"/>
      <c r="R736" s="1218"/>
      <c r="S736" s="1218"/>
      <c r="T736" s="1218"/>
      <c r="U736" s="1218"/>
      <c r="V736" s="1218"/>
      <c r="W736" s="1218"/>
      <c r="X736" s="1218"/>
      <c r="Y736" s="1218"/>
      <c r="Z736" s="1218"/>
      <c r="AA736" s="1218"/>
      <c r="AB736" s="1218"/>
    </row>
    <row r="737" spans="2:28" ht="15.75" hidden="1" customHeight="1">
      <c r="B737" s="1368"/>
      <c r="C737" s="1368"/>
      <c r="D737" s="1368"/>
      <c r="E737" s="1368"/>
      <c r="F737" s="1368"/>
      <c r="G737" s="1368"/>
      <c r="H737" s="1368"/>
      <c r="I737" s="1368"/>
      <c r="J737" s="1368"/>
      <c r="K737" s="1368"/>
      <c r="L737" s="1368"/>
      <c r="M737" s="1218"/>
      <c r="N737" s="1218"/>
      <c r="O737" s="1218"/>
      <c r="P737" s="1218"/>
      <c r="Q737" s="1218"/>
      <c r="R737" s="1218"/>
      <c r="S737" s="1218"/>
      <c r="T737" s="1218"/>
      <c r="U737" s="1218"/>
      <c r="V737" s="1218"/>
      <c r="W737" s="1218"/>
      <c r="X737" s="1218"/>
      <c r="Y737" s="1218"/>
      <c r="Z737" s="1218"/>
      <c r="AA737" s="1218"/>
      <c r="AB737" s="1218"/>
    </row>
    <row r="738" spans="2:28" ht="15.75" hidden="1" customHeight="1">
      <c r="B738" s="1368"/>
      <c r="C738" s="1368"/>
      <c r="D738" s="1368"/>
      <c r="E738" s="1368"/>
      <c r="F738" s="1368"/>
      <c r="G738" s="1368"/>
      <c r="H738" s="1368"/>
      <c r="I738" s="1368"/>
      <c r="J738" s="1368"/>
      <c r="K738" s="1368"/>
      <c r="L738" s="1368"/>
      <c r="M738" s="1218"/>
      <c r="N738" s="1218"/>
      <c r="O738" s="1218"/>
      <c r="P738" s="1218"/>
      <c r="Q738" s="1218"/>
      <c r="R738" s="1218"/>
      <c r="S738" s="1218"/>
      <c r="T738" s="1218"/>
      <c r="U738" s="1218"/>
      <c r="V738" s="1218"/>
      <c r="W738" s="1218"/>
      <c r="X738" s="1218"/>
      <c r="Y738" s="1218"/>
      <c r="Z738" s="1218"/>
      <c r="AA738" s="1218"/>
      <c r="AB738" s="1218"/>
    </row>
    <row r="739" spans="2:28" ht="15.75" hidden="1" customHeight="1">
      <c r="B739" s="1368"/>
      <c r="C739" s="1368"/>
      <c r="D739" s="1368"/>
      <c r="E739" s="1368"/>
      <c r="F739" s="1368"/>
      <c r="G739" s="1368"/>
      <c r="H739" s="1368"/>
      <c r="I739" s="1368"/>
      <c r="J739" s="1368"/>
      <c r="K739" s="1368"/>
      <c r="L739" s="1368"/>
      <c r="M739" s="1218"/>
      <c r="N739" s="1218"/>
      <c r="O739" s="1218"/>
      <c r="P739" s="1218"/>
      <c r="Q739" s="1218"/>
      <c r="R739" s="1218"/>
      <c r="S739" s="1218"/>
      <c r="T739" s="1218"/>
      <c r="U739" s="1218"/>
      <c r="V739" s="1218"/>
      <c r="W739" s="1218"/>
      <c r="X739" s="1218"/>
      <c r="Y739" s="1218"/>
      <c r="Z739" s="1218"/>
      <c r="AA739" s="1218"/>
      <c r="AB739" s="1218"/>
    </row>
    <row r="740" spans="2:28" ht="15.75" hidden="1" customHeight="1">
      <c r="B740" s="1368"/>
      <c r="C740" s="1368"/>
      <c r="D740" s="1368"/>
      <c r="E740" s="1368"/>
      <c r="F740" s="1368"/>
      <c r="G740" s="1368"/>
      <c r="H740" s="1368"/>
      <c r="I740" s="1368"/>
      <c r="J740" s="1368"/>
      <c r="K740" s="1368"/>
      <c r="L740" s="1368"/>
      <c r="M740" s="1218"/>
      <c r="N740" s="1218"/>
      <c r="O740" s="1218"/>
      <c r="P740" s="1218"/>
      <c r="Q740" s="1218"/>
      <c r="R740" s="1218"/>
      <c r="S740" s="1218"/>
      <c r="T740" s="1218"/>
      <c r="U740" s="1218"/>
      <c r="V740" s="1218"/>
      <c r="W740" s="1218"/>
      <c r="X740" s="1218"/>
      <c r="Y740" s="1218"/>
      <c r="Z740" s="1218"/>
      <c r="AA740" s="1218"/>
      <c r="AB740" s="1218"/>
    </row>
    <row r="741" spans="2:28" ht="15.75" hidden="1" customHeight="1">
      <c r="B741" s="1368"/>
      <c r="C741" s="1368"/>
      <c r="D741" s="1368"/>
      <c r="E741" s="1368"/>
      <c r="F741" s="1368"/>
      <c r="G741" s="1368"/>
      <c r="H741" s="1368"/>
      <c r="I741" s="1368"/>
      <c r="J741" s="1368"/>
      <c r="K741" s="1368"/>
      <c r="L741" s="1368"/>
      <c r="M741" s="1218"/>
      <c r="N741" s="1218"/>
      <c r="O741" s="1218"/>
      <c r="P741" s="1218"/>
      <c r="Q741" s="1218"/>
      <c r="R741" s="1218"/>
      <c r="S741" s="1218"/>
      <c r="T741" s="1218"/>
      <c r="U741" s="1218"/>
      <c r="V741" s="1218"/>
      <c r="W741" s="1218"/>
      <c r="X741" s="1218"/>
      <c r="Y741" s="1218"/>
      <c r="Z741" s="1218"/>
      <c r="AA741" s="1218"/>
      <c r="AB741" s="1218"/>
    </row>
    <row r="742" spans="2:28" ht="15.75" hidden="1" customHeight="1">
      <c r="B742" s="1368"/>
      <c r="C742" s="1368"/>
      <c r="D742" s="1368"/>
      <c r="E742" s="1368"/>
      <c r="F742" s="1368"/>
      <c r="G742" s="1368"/>
      <c r="H742" s="1368"/>
      <c r="I742" s="1368"/>
      <c r="J742" s="1368"/>
      <c r="K742" s="1368"/>
      <c r="L742" s="1368"/>
      <c r="M742" s="1218"/>
      <c r="N742" s="1218"/>
      <c r="O742" s="1218"/>
      <c r="P742" s="1218"/>
      <c r="Q742" s="1218"/>
      <c r="R742" s="1218"/>
      <c r="S742" s="1218"/>
      <c r="T742" s="1218"/>
      <c r="U742" s="1218"/>
      <c r="V742" s="1218"/>
      <c r="W742" s="1218"/>
      <c r="X742" s="1218"/>
      <c r="Y742" s="1218"/>
      <c r="Z742" s="1218"/>
      <c r="AA742" s="1218"/>
      <c r="AB742" s="1218"/>
    </row>
    <row r="743" spans="2:28" ht="15.75" hidden="1" customHeight="1">
      <c r="B743" s="1368"/>
      <c r="C743" s="1368"/>
      <c r="D743" s="1368"/>
      <c r="E743" s="1368"/>
      <c r="F743" s="1368"/>
      <c r="G743" s="1368"/>
      <c r="H743" s="1368"/>
      <c r="I743" s="1368"/>
      <c r="J743" s="1368"/>
      <c r="K743" s="1368"/>
      <c r="L743" s="1368"/>
      <c r="M743" s="1218"/>
      <c r="N743" s="1218"/>
      <c r="O743" s="1218"/>
      <c r="P743" s="1218"/>
      <c r="Q743" s="1218"/>
      <c r="R743" s="1218"/>
      <c r="S743" s="1218"/>
      <c r="T743" s="1218"/>
      <c r="U743" s="1218"/>
      <c r="V743" s="1218"/>
      <c r="W743" s="1218"/>
      <c r="X743" s="1218"/>
      <c r="Y743" s="1218"/>
      <c r="Z743" s="1218"/>
      <c r="AA743" s="1218"/>
      <c r="AB743" s="1218"/>
    </row>
    <row r="744" spans="2:28" ht="15.75" hidden="1" customHeight="1">
      <c r="B744" s="1368"/>
      <c r="C744" s="1368"/>
      <c r="D744" s="1368"/>
      <c r="E744" s="1368"/>
      <c r="F744" s="1368"/>
      <c r="G744" s="1368"/>
      <c r="H744" s="1368"/>
      <c r="I744" s="1368"/>
      <c r="J744" s="1368"/>
      <c r="K744" s="1368"/>
      <c r="L744" s="1368"/>
      <c r="M744" s="1218"/>
      <c r="N744" s="1218"/>
      <c r="O744" s="1218"/>
      <c r="P744" s="1218"/>
      <c r="Q744" s="1218"/>
      <c r="R744" s="1218"/>
      <c r="S744" s="1218"/>
      <c r="T744" s="1218"/>
      <c r="U744" s="1218"/>
      <c r="V744" s="1218"/>
      <c r="W744" s="1218"/>
      <c r="X744" s="1218"/>
      <c r="Y744" s="1218"/>
      <c r="Z744" s="1218"/>
      <c r="AA744" s="1218"/>
      <c r="AB744" s="1218"/>
    </row>
    <row r="745" spans="2:28" ht="15.75" hidden="1" customHeight="1">
      <c r="B745" s="1368"/>
      <c r="C745" s="1368"/>
      <c r="D745" s="1368"/>
      <c r="E745" s="1368"/>
      <c r="F745" s="1368"/>
      <c r="G745" s="1368"/>
      <c r="H745" s="1368"/>
      <c r="I745" s="1368"/>
      <c r="J745" s="1368"/>
      <c r="K745" s="1368"/>
      <c r="L745" s="1368"/>
      <c r="M745" s="1218"/>
      <c r="N745" s="1218"/>
      <c r="O745" s="1218"/>
      <c r="P745" s="1218"/>
      <c r="Q745" s="1218"/>
      <c r="R745" s="1218"/>
      <c r="S745" s="1218"/>
      <c r="T745" s="1218"/>
      <c r="U745" s="1218"/>
      <c r="V745" s="1218"/>
      <c r="W745" s="1218"/>
      <c r="X745" s="1218"/>
      <c r="Y745" s="1218"/>
      <c r="Z745" s="1218"/>
      <c r="AA745" s="1218"/>
      <c r="AB745" s="1218"/>
    </row>
    <row r="746" spans="2:28" ht="15.75" hidden="1" customHeight="1">
      <c r="B746" s="1368"/>
      <c r="C746" s="1368"/>
      <c r="D746" s="1368"/>
      <c r="E746" s="1368"/>
      <c r="F746" s="1368"/>
      <c r="G746" s="1368"/>
      <c r="H746" s="1368"/>
      <c r="I746" s="1368"/>
      <c r="J746" s="1368"/>
      <c r="K746" s="1368"/>
      <c r="L746" s="1368"/>
      <c r="M746" s="1218"/>
      <c r="N746" s="1218"/>
      <c r="O746" s="1218"/>
      <c r="P746" s="1218"/>
      <c r="Q746" s="1218"/>
      <c r="R746" s="1218"/>
      <c r="S746" s="1218"/>
      <c r="T746" s="1218"/>
      <c r="U746" s="1218"/>
      <c r="V746" s="1218"/>
      <c r="W746" s="1218"/>
      <c r="X746" s="1218"/>
      <c r="Y746" s="1218"/>
      <c r="Z746" s="1218"/>
      <c r="AA746" s="1218"/>
      <c r="AB746" s="1218"/>
    </row>
    <row r="747" spans="2:28" ht="15.75" hidden="1" customHeight="1">
      <c r="B747" s="1368"/>
      <c r="C747" s="1368"/>
      <c r="D747" s="1368"/>
      <c r="E747" s="1368"/>
      <c r="F747" s="1368"/>
      <c r="G747" s="1368"/>
      <c r="H747" s="1368"/>
      <c r="I747" s="1368"/>
      <c r="J747" s="1368"/>
      <c r="K747" s="1368"/>
      <c r="L747" s="1368"/>
      <c r="M747" s="1218"/>
      <c r="N747" s="1218"/>
      <c r="O747" s="1218"/>
      <c r="P747" s="1218"/>
      <c r="Q747" s="1218"/>
      <c r="R747" s="1218"/>
      <c r="S747" s="1218"/>
      <c r="T747" s="1218"/>
      <c r="U747" s="1218"/>
      <c r="V747" s="1218"/>
      <c r="W747" s="1218"/>
      <c r="X747" s="1218"/>
      <c r="Y747" s="1218"/>
      <c r="Z747" s="1218"/>
      <c r="AA747" s="1218"/>
      <c r="AB747" s="1218"/>
    </row>
    <row r="748" spans="2:28" ht="15.75" hidden="1" customHeight="1">
      <c r="B748" s="1368"/>
      <c r="C748" s="1368"/>
      <c r="D748" s="1368"/>
      <c r="E748" s="1368"/>
      <c r="F748" s="1368"/>
      <c r="G748" s="1368"/>
      <c r="H748" s="1368"/>
      <c r="I748" s="1368"/>
      <c r="J748" s="1368"/>
      <c r="K748" s="1368"/>
      <c r="L748" s="1368"/>
      <c r="M748" s="1218"/>
      <c r="N748" s="1218"/>
      <c r="O748" s="1218"/>
      <c r="P748" s="1218"/>
      <c r="Q748" s="1218"/>
      <c r="R748" s="1218"/>
      <c r="S748" s="1218"/>
      <c r="T748" s="1218"/>
      <c r="U748" s="1218"/>
      <c r="V748" s="1218"/>
      <c r="W748" s="1218"/>
      <c r="X748" s="1218"/>
      <c r="Y748" s="1218"/>
      <c r="Z748" s="1218"/>
      <c r="AA748" s="1218"/>
      <c r="AB748" s="1218"/>
    </row>
    <row r="749" spans="2:28" ht="15.75" hidden="1" customHeight="1">
      <c r="B749" s="1368"/>
      <c r="C749" s="1368"/>
      <c r="D749" s="1368"/>
      <c r="E749" s="1368"/>
      <c r="F749" s="1368"/>
      <c r="G749" s="1368"/>
      <c r="H749" s="1368"/>
      <c r="I749" s="1368"/>
      <c r="J749" s="1368"/>
      <c r="K749" s="1368"/>
      <c r="L749" s="1368"/>
      <c r="M749" s="1218"/>
      <c r="N749" s="1218"/>
      <c r="O749" s="1218"/>
      <c r="P749" s="1218"/>
      <c r="Q749" s="1218"/>
      <c r="R749" s="1218"/>
      <c r="S749" s="1218"/>
      <c r="T749" s="1218"/>
      <c r="U749" s="1218"/>
      <c r="V749" s="1218"/>
      <c r="W749" s="1218"/>
      <c r="X749" s="1218"/>
      <c r="Y749" s="1218"/>
      <c r="Z749" s="1218"/>
      <c r="AA749" s="1218"/>
      <c r="AB749" s="1218"/>
    </row>
    <row r="750" spans="2:28" ht="15.75" hidden="1" customHeight="1">
      <c r="B750" s="1368"/>
      <c r="C750" s="1368"/>
      <c r="D750" s="1368"/>
      <c r="E750" s="1368"/>
      <c r="F750" s="1368"/>
      <c r="G750" s="1368"/>
      <c r="H750" s="1368"/>
      <c r="I750" s="1368"/>
      <c r="J750" s="1368"/>
      <c r="K750" s="1368"/>
      <c r="L750" s="1368"/>
      <c r="M750" s="1218"/>
      <c r="N750" s="1218"/>
      <c r="O750" s="1218"/>
      <c r="P750" s="1218"/>
      <c r="Q750" s="1218"/>
      <c r="R750" s="1218"/>
      <c r="S750" s="1218"/>
      <c r="T750" s="1218"/>
      <c r="U750" s="1218"/>
      <c r="V750" s="1218"/>
      <c r="W750" s="1218"/>
      <c r="X750" s="1218"/>
      <c r="Y750" s="1218"/>
      <c r="Z750" s="1218"/>
      <c r="AA750" s="1218"/>
      <c r="AB750" s="1218"/>
    </row>
    <row r="751" spans="2:28" ht="15.75" hidden="1" customHeight="1">
      <c r="B751" s="1368"/>
      <c r="C751" s="1368"/>
      <c r="D751" s="1368"/>
      <c r="E751" s="1368"/>
      <c r="F751" s="1368"/>
      <c r="G751" s="1368"/>
      <c r="H751" s="1368"/>
      <c r="I751" s="1368"/>
      <c r="J751" s="1368"/>
      <c r="K751" s="1368"/>
      <c r="L751" s="1368"/>
      <c r="M751" s="1218"/>
      <c r="N751" s="1218"/>
      <c r="O751" s="1218"/>
      <c r="P751" s="1218"/>
      <c r="Q751" s="1218"/>
      <c r="R751" s="1218"/>
      <c r="S751" s="1218"/>
      <c r="T751" s="1218"/>
      <c r="U751" s="1218"/>
      <c r="V751" s="1218"/>
      <c r="W751" s="1218"/>
      <c r="X751" s="1218"/>
      <c r="Y751" s="1218"/>
      <c r="Z751" s="1218"/>
      <c r="AA751" s="1218"/>
      <c r="AB751" s="1218"/>
    </row>
    <row r="752" spans="2:28" ht="15.75" hidden="1" customHeight="1">
      <c r="B752" s="1368"/>
      <c r="C752" s="1368"/>
      <c r="D752" s="1368"/>
      <c r="E752" s="1368"/>
      <c r="F752" s="1368"/>
      <c r="G752" s="1368"/>
      <c r="H752" s="1368"/>
      <c r="I752" s="1368"/>
      <c r="J752" s="1368"/>
      <c r="K752" s="1368"/>
      <c r="L752" s="1368"/>
      <c r="M752" s="1218"/>
      <c r="N752" s="1218"/>
      <c r="O752" s="1218"/>
      <c r="P752" s="1218"/>
      <c r="Q752" s="1218"/>
      <c r="R752" s="1218"/>
      <c r="S752" s="1218"/>
      <c r="T752" s="1218"/>
      <c r="U752" s="1218"/>
      <c r="V752" s="1218"/>
      <c r="W752" s="1218"/>
      <c r="X752" s="1218"/>
      <c r="Y752" s="1218"/>
      <c r="Z752" s="1218"/>
      <c r="AA752" s="1218"/>
      <c r="AB752" s="1218"/>
    </row>
    <row r="753" spans="2:28" ht="15.75" hidden="1" customHeight="1">
      <c r="B753" s="1368"/>
      <c r="C753" s="1368"/>
      <c r="D753" s="1368"/>
      <c r="E753" s="1368"/>
      <c r="F753" s="1368"/>
      <c r="G753" s="1368"/>
      <c r="H753" s="1368"/>
      <c r="I753" s="1368"/>
      <c r="J753" s="1368"/>
      <c r="K753" s="1368"/>
      <c r="L753" s="1368"/>
      <c r="M753" s="1218"/>
      <c r="N753" s="1218"/>
      <c r="O753" s="1218"/>
      <c r="P753" s="1218"/>
      <c r="Q753" s="1218"/>
      <c r="R753" s="1218"/>
      <c r="S753" s="1218"/>
      <c r="T753" s="1218"/>
      <c r="U753" s="1218"/>
      <c r="V753" s="1218"/>
      <c r="W753" s="1218"/>
      <c r="X753" s="1218"/>
      <c r="Y753" s="1218"/>
      <c r="Z753" s="1218"/>
      <c r="AA753" s="1218"/>
      <c r="AB753" s="1218"/>
    </row>
    <row r="754" spans="2:28" ht="15.75" hidden="1" customHeight="1">
      <c r="B754" s="1368"/>
      <c r="C754" s="1368"/>
      <c r="D754" s="1368"/>
      <c r="E754" s="1368"/>
      <c r="F754" s="1368"/>
      <c r="G754" s="1368"/>
      <c r="H754" s="1368"/>
      <c r="I754" s="1368"/>
      <c r="J754" s="1368"/>
      <c r="K754" s="1368"/>
      <c r="L754" s="1368"/>
      <c r="M754" s="1218"/>
      <c r="N754" s="1218"/>
      <c r="O754" s="1218"/>
      <c r="P754" s="1218"/>
      <c r="Q754" s="1218"/>
      <c r="R754" s="1218"/>
      <c r="S754" s="1218"/>
      <c r="T754" s="1218"/>
      <c r="U754" s="1218"/>
      <c r="V754" s="1218"/>
      <c r="W754" s="1218"/>
      <c r="X754" s="1218"/>
      <c r="Y754" s="1218"/>
      <c r="Z754" s="1218"/>
      <c r="AA754" s="1218"/>
      <c r="AB754" s="1218"/>
    </row>
    <row r="755" spans="2:28" ht="15.75" hidden="1" customHeight="1">
      <c r="B755" s="1368"/>
      <c r="C755" s="1368"/>
      <c r="D755" s="1368"/>
      <c r="E755" s="1368"/>
      <c r="F755" s="1368"/>
      <c r="G755" s="1368"/>
      <c r="H755" s="1368"/>
      <c r="I755" s="1368"/>
      <c r="J755" s="1368"/>
      <c r="K755" s="1368"/>
      <c r="L755" s="1368"/>
      <c r="M755" s="1218"/>
      <c r="N755" s="1218"/>
      <c r="O755" s="1218"/>
      <c r="P755" s="1218"/>
      <c r="Q755" s="1218"/>
      <c r="R755" s="1218"/>
      <c r="S755" s="1218"/>
      <c r="T755" s="1218"/>
      <c r="U755" s="1218"/>
      <c r="V755" s="1218"/>
      <c r="W755" s="1218"/>
      <c r="X755" s="1218"/>
      <c r="Y755" s="1218"/>
      <c r="Z755" s="1218"/>
      <c r="AA755" s="1218"/>
      <c r="AB755" s="1218"/>
    </row>
    <row r="756" spans="2:28" ht="15.75" hidden="1" customHeight="1">
      <c r="B756" s="1368"/>
      <c r="C756" s="1368"/>
      <c r="D756" s="1368"/>
      <c r="E756" s="1368"/>
      <c r="F756" s="1368"/>
      <c r="G756" s="1368"/>
      <c r="H756" s="1368"/>
      <c r="I756" s="1368"/>
      <c r="J756" s="1368"/>
      <c r="K756" s="1368"/>
      <c r="L756" s="1368"/>
      <c r="M756" s="1218"/>
      <c r="N756" s="1218"/>
      <c r="O756" s="1218"/>
      <c r="P756" s="1218"/>
      <c r="Q756" s="1218"/>
      <c r="R756" s="1218"/>
      <c r="S756" s="1218"/>
      <c r="T756" s="1218"/>
      <c r="U756" s="1218"/>
      <c r="V756" s="1218"/>
      <c r="W756" s="1218"/>
      <c r="X756" s="1218"/>
      <c r="Y756" s="1218"/>
      <c r="Z756" s="1218"/>
      <c r="AA756" s="1218"/>
      <c r="AB756" s="1218"/>
    </row>
    <row r="757" spans="2:28" ht="15.75" hidden="1" customHeight="1">
      <c r="B757" s="1368"/>
      <c r="C757" s="1368"/>
      <c r="D757" s="1368"/>
      <c r="E757" s="1368"/>
      <c r="F757" s="1368"/>
      <c r="G757" s="1368"/>
      <c r="H757" s="1368"/>
      <c r="I757" s="1368"/>
      <c r="J757" s="1368"/>
      <c r="K757" s="1368"/>
      <c r="L757" s="1368"/>
      <c r="M757" s="1218"/>
      <c r="N757" s="1218"/>
      <c r="O757" s="1218"/>
      <c r="P757" s="1218"/>
      <c r="Q757" s="1218"/>
      <c r="R757" s="1218"/>
      <c r="S757" s="1218"/>
      <c r="T757" s="1218"/>
      <c r="U757" s="1218"/>
      <c r="V757" s="1218"/>
      <c r="W757" s="1218"/>
      <c r="X757" s="1218"/>
      <c r="Y757" s="1218"/>
      <c r="Z757" s="1218"/>
      <c r="AA757" s="1218"/>
      <c r="AB757" s="1218"/>
    </row>
    <row r="758" spans="2:28" ht="15.75" hidden="1" customHeight="1">
      <c r="B758" s="1368"/>
      <c r="C758" s="1368"/>
      <c r="D758" s="1368"/>
      <c r="E758" s="1368"/>
      <c r="F758" s="1368"/>
      <c r="G758" s="1368"/>
      <c r="H758" s="1368"/>
      <c r="I758" s="1368"/>
      <c r="J758" s="1368"/>
      <c r="K758" s="1368"/>
      <c r="L758" s="1368"/>
      <c r="M758" s="1218"/>
      <c r="N758" s="1218"/>
      <c r="O758" s="1218"/>
      <c r="P758" s="1218"/>
      <c r="Q758" s="1218"/>
      <c r="R758" s="1218"/>
      <c r="S758" s="1218"/>
      <c r="T758" s="1218"/>
      <c r="U758" s="1218"/>
      <c r="V758" s="1218"/>
      <c r="W758" s="1218"/>
      <c r="X758" s="1218"/>
      <c r="Y758" s="1218"/>
      <c r="Z758" s="1218"/>
      <c r="AA758" s="1218"/>
      <c r="AB758" s="1218"/>
    </row>
    <row r="759" spans="2:28" ht="15.75" hidden="1" customHeight="1">
      <c r="B759" s="1368"/>
      <c r="C759" s="1368"/>
      <c r="D759" s="1368"/>
      <c r="E759" s="1368"/>
      <c r="F759" s="1368"/>
      <c r="G759" s="1368"/>
      <c r="H759" s="1368"/>
      <c r="I759" s="1368"/>
      <c r="J759" s="1368"/>
      <c r="K759" s="1368"/>
      <c r="L759" s="1368"/>
      <c r="M759" s="1218"/>
      <c r="N759" s="1218"/>
      <c r="O759" s="1218"/>
      <c r="P759" s="1218"/>
      <c r="Q759" s="1218"/>
      <c r="R759" s="1218"/>
      <c r="S759" s="1218"/>
      <c r="T759" s="1218"/>
      <c r="U759" s="1218"/>
      <c r="V759" s="1218"/>
      <c r="W759" s="1218"/>
      <c r="X759" s="1218"/>
      <c r="Y759" s="1218"/>
      <c r="Z759" s="1218"/>
      <c r="AA759" s="1218"/>
      <c r="AB759" s="1218"/>
    </row>
    <row r="760" spans="2:28" ht="15.75" hidden="1" customHeight="1">
      <c r="B760" s="1368"/>
      <c r="C760" s="1368"/>
      <c r="D760" s="1368"/>
      <c r="E760" s="1368"/>
      <c r="F760" s="1368"/>
      <c r="G760" s="1368"/>
      <c r="H760" s="1368"/>
      <c r="I760" s="1368"/>
      <c r="J760" s="1368"/>
      <c r="K760" s="1368"/>
      <c r="L760" s="1368"/>
      <c r="M760" s="1218"/>
      <c r="N760" s="1218"/>
      <c r="O760" s="1218"/>
      <c r="P760" s="1218"/>
      <c r="Q760" s="1218"/>
      <c r="R760" s="1218"/>
      <c r="S760" s="1218"/>
      <c r="T760" s="1218"/>
      <c r="U760" s="1218"/>
      <c r="V760" s="1218"/>
      <c r="W760" s="1218"/>
      <c r="X760" s="1218"/>
      <c r="Y760" s="1218"/>
      <c r="Z760" s="1218"/>
      <c r="AA760" s="1218"/>
      <c r="AB760" s="1218"/>
    </row>
    <row r="761" spans="2:28" ht="15.75" hidden="1" customHeight="1">
      <c r="B761" s="1368"/>
      <c r="C761" s="1368"/>
      <c r="D761" s="1368"/>
      <c r="E761" s="1368"/>
      <c r="F761" s="1368"/>
      <c r="G761" s="1368"/>
      <c r="H761" s="1368"/>
      <c r="I761" s="1368"/>
      <c r="J761" s="1368"/>
      <c r="K761" s="1368"/>
      <c r="L761" s="1368"/>
      <c r="M761" s="1218"/>
      <c r="N761" s="1218"/>
      <c r="O761" s="1218"/>
      <c r="P761" s="1218"/>
      <c r="Q761" s="1218"/>
      <c r="R761" s="1218"/>
      <c r="S761" s="1218"/>
      <c r="T761" s="1218"/>
      <c r="U761" s="1218"/>
      <c r="V761" s="1218"/>
      <c r="W761" s="1218"/>
      <c r="X761" s="1218"/>
      <c r="Y761" s="1218"/>
      <c r="Z761" s="1218"/>
      <c r="AA761" s="1218"/>
      <c r="AB761" s="1218"/>
    </row>
    <row r="762" spans="2:28" ht="15.75" hidden="1" customHeight="1">
      <c r="B762" s="1368"/>
      <c r="C762" s="1368"/>
      <c r="D762" s="1368"/>
      <c r="E762" s="1368"/>
      <c r="F762" s="1368"/>
      <c r="G762" s="1368"/>
      <c r="H762" s="1368"/>
      <c r="I762" s="1368"/>
      <c r="J762" s="1368"/>
      <c r="K762" s="1368"/>
      <c r="L762" s="1368"/>
      <c r="M762" s="1218"/>
      <c r="N762" s="1218"/>
      <c r="O762" s="1218"/>
      <c r="P762" s="1218"/>
      <c r="Q762" s="1218"/>
      <c r="R762" s="1218"/>
      <c r="S762" s="1218"/>
      <c r="T762" s="1218"/>
      <c r="U762" s="1218"/>
      <c r="V762" s="1218"/>
      <c r="W762" s="1218"/>
      <c r="X762" s="1218"/>
      <c r="Y762" s="1218"/>
      <c r="Z762" s="1218"/>
      <c r="AA762" s="1218"/>
      <c r="AB762" s="1218"/>
    </row>
    <row r="763" spans="2:28" ht="15.75" hidden="1" customHeight="1">
      <c r="B763" s="1368"/>
      <c r="C763" s="1368"/>
      <c r="D763" s="1368"/>
      <c r="E763" s="1368"/>
      <c r="F763" s="1368"/>
      <c r="G763" s="1368"/>
      <c r="H763" s="1368"/>
      <c r="I763" s="1368"/>
      <c r="J763" s="1368"/>
      <c r="K763" s="1368"/>
      <c r="L763" s="1368"/>
      <c r="M763" s="1218"/>
      <c r="N763" s="1218"/>
      <c r="O763" s="1218"/>
      <c r="P763" s="1218"/>
      <c r="Q763" s="1218"/>
      <c r="R763" s="1218"/>
      <c r="S763" s="1218"/>
      <c r="T763" s="1218"/>
      <c r="U763" s="1218"/>
      <c r="V763" s="1218"/>
      <c r="W763" s="1218"/>
      <c r="X763" s="1218"/>
      <c r="Y763" s="1218"/>
      <c r="Z763" s="1218"/>
      <c r="AA763" s="1218"/>
      <c r="AB763" s="1218"/>
    </row>
    <row r="764" spans="2:28" ht="15.75" hidden="1" customHeight="1">
      <c r="B764" s="1368"/>
      <c r="C764" s="1368"/>
      <c r="D764" s="1368"/>
      <c r="E764" s="1368"/>
      <c r="F764" s="1368"/>
      <c r="G764" s="1368"/>
      <c r="H764" s="1368"/>
      <c r="I764" s="1368"/>
      <c r="J764" s="1368"/>
      <c r="K764" s="1368"/>
      <c r="L764" s="1368"/>
      <c r="M764" s="1218"/>
      <c r="N764" s="1218"/>
      <c r="O764" s="1218"/>
      <c r="P764" s="1218"/>
      <c r="Q764" s="1218"/>
      <c r="R764" s="1218"/>
      <c r="S764" s="1218"/>
      <c r="T764" s="1218"/>
      <c r="U764" s="1218"/>
      <c r="V764" s="1218"/>
      <c r="W764" s="1218"/>
      <c r="X764" s="1218"/>
      <c r="Y764" s="1218"/>
      <c r="Z764" s="1218"/>
      <c r="AA764" s="1218"/>
      <c r="AB764" s="1218"/>
    </row>
    <row r="765" spans="2:28" ht="15.75" hidden="1" customHeight="1">
      <c r="B765" s="1368"/>
      <c r="C765" s="1368"/>
      <c r="D765" s="1368"/>
      <c r="E765" s="1368"/>
      <c r="F765" s="1368"/>
      <c r="G765" s="1368"/>
      <c r="H765" s="1368"/>
      <c r="I765" s="1368"/>
      <c r="J765" s="1368"/>
      <c r="K765" s="1368"/>
      <c r="L765" s="1368"/>
      <c r="M765" s="1218"/>
      <c r="N765" s="1218"/>
      <c r="O765" s="1218"/>
      <c r="P765" s="1218"/>
      <c r="Q765" s="1218"/>
      <c r="R765" s="1218"/>
      <c r="S765" s="1218"/>
      <c r="T765" s="1218"/>
      <c r="U765" s="1218"/>
      <c r="V765" s="1218"/>
      <c r="W765" s="1218"/>
      <c r="X765" s="1218"/>
      <c r="Y765" s="1218"/>
      <c r="Z765" s="1218"/>
      <c r="AA765" s="1218"/>
      <c r="AB765" s="1218"/>
    </row>
    <row r="766" spans="2:28" ht="15.75" hidden="1" customHeight="1">
      <c r="B766" s="1368"/>
      <c r="C766" s="1368"/>
      <c r="D766" s="1368"/>
      <c r="E766" s="1368"/>
      <c r="F766" s="1368"/>
      <c r="G766" s="1368"/>
      <c r="H766" s="1368"/>
      <c r="I766" s="1368"/>
      <c r="J766" s="1368"/>
      <c r="K766" s="1368"/>
      <c r="L766" s="1368"/>
      <c r="M766" s="1218"/>
      <c r="N766" s="1218"/>
      <c r="O766" s="1218"/>
      <c r="P766" s="1218"/>
      <c r="Q766" s="1218"/>
      <c r="R766" s="1218"/>
      <c r="S766" s="1218"/>
      <c r="T766" s="1218"/>
      <c r="U766" s="1218"/>
      <c r="V766" s="1218"/>
      <c r="W766" s="1218"/>
      <c r="X766" s="1218"/>
      <c r="Y766" s="1218"/>
      <c r="Z766" s="1218"/>
      <c r="AA766" s="1218"/>
      <c r="AB766" s="1218"/>
    </row>
    <row r="767" spans="2:28" ht="15.75" hidden="1" customHeight="1">
      <c r="B767" s="1368"/>
      <c r="C767" s="1368"/>
      <c r="D767" s="1368"/>
      <c r="E767" s="1368"/>
      <c r="F767" s="1368"/>
      <c r="G767" s="1368"/>
      <c r="H767" s="1368"/>
      <c r="I767" s="1368"/>
      <c r="J767" s="1368"/>
      <c r="K767" s="1368"/>
      <c r="L767" s="1368"/>
      <c r="M767" s="1218"/>
      <c r="N767" s="1218"/>
      <c r="O767" s="1218"/>
      <c r="P767" s="1218"/>
      <c r="Q767" s="1218"/>
      <c r="R767" s="1218"/>
      <c r="S767" s="1218"/>
      <c r="T767" s="1218"/>
      <c r="U767" s="1218"/>
      <c r="V767" s="1218"/>
      <c r="W767" s="1218"/>
      <c r="X767" s="1218"/>
      <c r="Y767" s="1218"/>
      <c r="Z767" s="1218"/>
      <c r="AA767" s="1218"/>
      <c r="AB767" s="1218"/>
    </row>
    <row r="768" spans="2:28" ht="15.75" hidden="1" customHeight="1">
      <c r="B768" s="1368"/>
      <c r="C768" s="1368"/>
      <c r="D768" s="1368"/>
      <c r="E768" s="1368"/>
      <c r="F768" s="1368"/>
      <c r="G768" s="1368"/>
      <c r="H768" s="1368"/>
      <c r="I768" s="1368"/>
      <c r="J768" s="1368"/>
      <c r="K768" s="1368"/>
      <c r="L768" s="1368"/>
      <c r="M768" s="1218"/>
      <c r="N768" s="1218"/>
      <c r="O768" s="1218"/>
      <c r="P768" s="1218"/>
      <c r="Q768" s="1218"/>
      <c r="R768" s="1218"/>
      <c r="S768" s="1218"/>
      <c r="T768" s="1218"/>
      <c r="U768" s="1218"/>
      <c r="V768" s="1218"/>
      <c r="W768" s="1218"/>
      <c r="X768" s="1218"/>
      <c r="Y768" s="1218"/>
      <c r="Z768" s="1218"/>
      <c r="AA768" s="1218"/>
      <c r="AB768" s="1218"/>
    </row>
    <row r="769" spans="2:28" ht="15.75" hidden="1" customHeight="1">
      <c r="B769" s="1368"/>
      <c r="C769" s="1368"/>
      <c r="D769" s="1368"/>
      <c r="E769" s="1368"/>
      <c r="F769" s="1368"/>
      <c r="G769" s="1368"/>
      <c r="H769" s="1368"/>
      <c r="I769" s="1368"/>
      <c r="J769" s="1368"/>
      <c r="K769" s="1368"/>
      <c r="L769" s="1368"/>
      <c r="M769" s="1218"/>
      <c r="N769" s="1218"/>
      <c r="O769" s="1218"/>
      <c r="P769" s="1218"/>
      <c r="Q769" s="1218"/>
      <c r="R769" s="1218"/>
      <c r="S769" s="1218"/>
      <c r="T769" s="1218"/>
      <c r="U769" s="1218"/>
      <c r="V769" s="1218"/>
      <c r="W769" s="1218"/>
      <c r="X769" s="1218"/>
      <c r="Y769" s="1218"/>
      <c r="Z769" s="1218"/>
      <c r="AA769" s="1218"/>
      <c r="AB769" s="1218"/>
    </row>
    <row r="770" spans="2:28" ht="15.75" hidden="1" customHeight="1">
      <c r="B770" s="1368"/>
      <c r="C770" s="1368"/>
      <c r="D770" s="1368"/>
      <c r="E770" s="1368"/>
      <c r="F770" s="1368"/>
      <c r="G770" s="1368"/>
      <c r="H770" s="1368"/>
      <c r="I770" s="1368"/>
      <c r="J770" s="1368"/>
      <c r="K770" s="1368"/>
      <c r="L770" s="1368"/>
      <c r="M770" s="1218"/>
      <c r="N770" s="1218"/>
      <c r="O770" s="1218"/>
      <c r="P770" s="1218"/>
      <c r="Q770" s="1218"/>
      <c r="R770" s="1218"/>
      <c r="S770" s="1218"/>
      <c r="T770" s="1218"/>
      <c r="U770" s="1218"/>
      <c r="V770" s="1218"/>
      <c r="W770" s="1218"/>
      <c r="X770" s="1218"/>
      <c r="Y770" s="1218"/>
      <c r="Z770" s="1218"/>
      <c r="AA770" s="1218"/>
      <c r="AB770" s="1218"/>
    </row>
    <row r="771" spans="2:28" ht="15.75" hidden="1" customHeight="1">
      <c r="B771" s="1368"/>
      <c r="C771" s="1368"/>
      <c r="D771" s="1368"/>
      <c r="E771" s="1368"/>
      <c r="F771" s="1368"/>
      <c r="G771" s="1368"/>
      <c r="H771" s="1368"/>
      <c r="I771" s="1368"/>
      <c r="J771" s="1368"/>
      <c r="K771" s="1368"/>
      <c r="L771" s="1368"/>
      <c r="M771" s="1218"/>
      <c r="N771" s="1218"/>
      <c r="O771" s="1218"/>
      <c r="P771" s="1218"/>
      <c r="Q771" s="1218"/>
      <c r="R771" s="1218"/>
      <c r="S771" s="1218"/>
      <c r="T771" s="1218"/>
      <c r="U771" s="1218"/>
      <c r="V771" s="1218"/>
      <c r="W771" s="1218"/>
      <c r="X771" s="1218"/>
      <c r="Y771" s="1218"/>
      <c r="Z771" s="1218"/>
      <c r="AA771" s="1218"/>
      <c r="AB771" s="1218"/>
    </row>
    <row r="772" spans="2:28" ht="15.75" hidden="1" customHeight="1">
      <c r="B772" s="1368"/>
      <c r="C772" s="1368"/>
      <c r="D772" s="1368"/>
      <c r="E772" s="1368"/>
      <c r="F772" s="1368"/>
      <c r="G772" s="1368"/>
      <c r="H772" s="1368"/>
      <c r="I772" s="1368"/>
      <c r="J772" s="1368"/>
      <c r="K772" s="1368"/>
      <c r="L772" s="1368"/>
      <c r="M772" s="1218"/>
      <c r="N772" s="1218"/>
      <c r="O772" s="1218"/>
      <c r="P772" s="1218"/>
      <c r="Q772" s="1218"/>
      <c r="R772" s="1218"/>
      <c r="S772" s="1218"/>
      <c r="T772" s="1218"/>
      <c r="U772" s="1218"/>
      <c r="V772" s="1218"/>
      <c r="W772" s="1218"/>
      <c r="X772" s="1218"/>
      <c r="Y772" s="1218"/>
      <c r="Z772" s="1218"/>
      <c r="AA772" s="1218"/>
      <c r="AB772" s="1218"/>
    </row>
    <row r="773" spans="2:28" ht="15.75" hidden="1" customHeight="1">
      <c r="B773" s="1368"/>
      <c r="C773" s="1368"/>
      <c r="D773" s="1368"/>
      <c r="E773" s="1368"/>
      <c r="F773" s="1368"/>
      <c r="G773" s="1368"/>
      <c r="H773" s="1368"/>
      <c r="I773" s="1368"/>
      <c r="J773" s="1368"/>
      <c r="K773" s="1368"/>
      <c r="L773" s="1368"/>
      <c r="M773" s="1218"/>
      <c r="N773" s="1218"/>
      <c r="O773" s="1218"/>
      <c r="P773" s="1218"/>
      <c r="Q773" s="1218"/>
      <c r="R773" s="1218"/>
      <c r="S773" s="1218"/>
      <c r="T773" s="1218"/>
      <c r="U773" s="1218"/>
      <c r="V773" s="1218"/>
      <c r="W773" s="1218"/>
      <c r="X773" s="1218"/>
      <c r="Y773" s="1218"/>
      <c r="Z773" s="1218"/>
      <c r="AA773" s="1218"/>
      <c r="AB773" s="1218"/>
    </row>
    <row r="774" spans="2:28" ht="15.75" hidden="1" customHeight="1">
      <c r="B774" s="1368"/>
      <c r="C774" s="1368"/>
      <c r="D774" s="1368"/>
      <c r="E774" s="1368"/>
      <c r="F774" s="1368"/>
      <c r="G774" s="1368"/>
      <c r="H774" s="1368"/>
      <c r="I774" s="1368"/>
      <c r="J774" s="1368"/>
      <c r="K774" s="1368"/>
      <c r="L774" s="1368"/>
      <c r="M774" s="1218"/>
      <c r="N774" s="1218"/>
      <c r="O774" s="1218"/>
      <c r="P774" s="1218"/>
      <c r="Q774" s="1218"/>
      <c r="R774" s="1218"/>
      <c r="S774" s="1218"/>
      <c r="T774" s="1218"/>
      <c r="U774" s="1218"/>
      <c r="V774" s="1218"/>
      <c r="W774" s="1218"/>
      <c r="X774" s="1218"/>
      <c r="Y774" s="1218"/>
      <c r="Z774" s="1218"/>
      <c r="AA774" s="1218"/>
      <c r="AB774" s="1218"/>
    </row>
    <row r="775" spans="2:28" ht="15.75" hidden="1" customHeight="1">
      <c r="B775" s="1368"/>
      <c r="C775" s="1368"/>
      <c r="D775" s="1368"/>
      <c r="E775" s="1368"/>
      <c r="F775" s="1368"/>
      <c r="G775" s="1368"/>
      <c r="H775" s="1368"/>
      <c r="I775" s="1368"/>
      <c r="J775" s="1368"/>
      <c r="K775" s="1368"/>
      <c r="L775" s="1368"/>
      <c r="M775" s="1218"/>
      <c r="N775" s="1218"/>
      <c r="O775" s="1218"/>
      <c r="P775" s="1218"/>
      <c r="Q775" s="1218"/>
      <c r="R775" s="1218"/>
      <c r="S775" s="1218"/>
      <c r="T775" s="1218"/>
      <c r="U775" s="1218"/>
      <c r="V775" s="1218"/>
      <c r="W775" s="1218"/>
      <c r="X775" s="1218"/>
      <c r="Y775" s="1218"/>
      <c r="Z775" s="1218"/>
      <c r="AA775" s="1218"/>
      <c r="AB775" s="1218"/>
    </row>
    <row r="776" spans="2:28" ht="15.75" hidden="1" customHeight="1">
      <c r="B776" s="1368"/>
      <c r="C776" s="1368"/>
      <c r="D776" s="1368"/>
      <c r="E776" s="1368"/>
      <c r="F776" s="1368"/>
      <c r="G776" s="1368"/>
      <c r="H776" s="1368"/>
      <c r="I776" s="1368"/>
      <c r="J776" s="1368"/>
      <c r="K776" s="1368"/>
      <c r="L776" s="1368"/>
      <c r="M776" s="1218"/>
      <c r="N776" s="1218"/>
      <c r="O776" s="1218"/>
      <c r="P776" s="1218"/>
      <c r="Q776" s="1218"/>
      <c r="R776" s="1218"/>
      <c r="S776" s="1218"/>
      <c r="T776" s="1218"/>
      <c r="U776" s="1218"/>
      <c r="V776" s="1218"/>
      <c r="W776" s="1218"/>
      <c r="X776" s="1218"/>
      <c r="Y776" s="1218"/>
      <c r="Z776" s="1218"/>
      <c r="AA776" s="1218"/>
      <c r="AB776" s="1218"/>
    </row>
    <row r="777" spans="2:28" ht="15.75" hidden="1" customHeight="1">
      <c r="B777" s="1368"/>
      <c r="C777" s="1368"/>
      <c r="D777" s="1368"/>
      <c r="E777" s="1368"/>
      <c r="F777" s="1368"/>
      <c r="G777" s="1368"/>
      <c r="H777" s="1368"/>
      <c r="I777" s="1368"/>
      <c r="J777" s="1368"/>
      <c r="K777" s="1368"/>
      <c r="L777" s="1368"/>
      <c r="M777" s="1218"/>
      <c r="N777" s="1218"/>
      <c r="O777" s="1218"/>
      <c r="P777" s="1218"/>
      <c r="Q777" s="1218"/>
      <c r="R777" s="1218"/>
      <c r="S777" s="1218"/>
      <c r="T777" s="1218"/>
      <c r="U777" s="1218"/>
      <c r="V777" s="1218"/>
      <c r="W777" s="1218"/>
      <c r="X777" s="1218"/>
      <c r="Y777" s="1218"/>
      <c r="Z777" s="1218"/>
      <c r="AA777" s="1218"/>
      <c r="AB777" s="1218"/>
    </row>
    <row r="778" spans="2:28" ht="15.75" hidden="1" customHeight="1">
      <c r="B778" s="1368"/>
      <c r="C778" s="1368"/>
      <c r="D778" s="1368"/>
      <c r="E778" s="1368"/>
      <c r="F778" s="1368"/>
      <c r="G778" s="1368"/>
      <c r="H778" s="1368"/>
      <c r="I778" s="1368"/>
      <c r="J778" s="1368"/>
      <c r="K778" s="1368"/>
      <c r="L778" s="1368"/>
      <c r="M778" s="1218"/>
      <c r="N778" s="1218"/>
      <c r="O778" s="1218"/>
      <c r="P778" s="1218"/>
      <c r="Q778" s="1218"/>
      <c r="R778" s="1218"/>
      <c r="S778" s="1218"/>
      <c r="T778" s="1218"/>
      <c r="U778" s="1218"/>
      <c r="V778" s="1218"/>
      <c r="W778" s="1218"/>
      <c r="X778" s="1218"/>
      <c r="Y778" s="1218"/>
      <c r="Z778" s="1218"/>
      <c r="AA778" s="1218"/>
      <c r="AB778" s="1218"/>
    </row>
    <row r="779" spans="2:28" ht="15.75" hidden="1" customHeight="1">
      <c r="B779" s="1368"/>
      <c r="C779" s="1368"/>
      <c r="D779" s="1368"/>
      <c r="E779" s="1368"/>
      <c r="F779" s="1368"/>
      <c r="G779" s="1368"/>
      <c r="H779" s="1368"/>
      <c r="I779" s="1368"/>
      <c r="J779" s="1368"/>
      <c r="K779" s="1368"/>
      <c r="L779" s="1368"/>
      <c r="M779" s="1218"/>
      <c r="N779" s="1218"/>
      <c r="O779" s="1218"/>
      <c r="P779" s="1218"/>
      <c r="Q779" s="1218"/>
      <c r="R779" s="1218"/>
      <c r="S779" s="1218"/>
      <c r="T779" s="1218"/>
      <c r="U779" s="1218"/>
      <c r="V779" s="1218"/>
      <c r="W779" s="1218"/>
      <c r="X779" s="1218"/>
      <c r="Y779" s="1218"/>
      <c r="Z779" s="1218"/>
      <c r="AA779" s="1218"/>
      <c r="AB779" s="1218"/>
    </row>
    <row r="780" spans="2:28" ht="15.75" hidden="1" customHeight="1">
      <c r="B780" s="1368"/>
      <c r="C780" s="1368"/>
      <c r="D780" s="1368"/>
      <c r="E780" s="1368"/>
      <c r="F780" s="1368"/>
      <c r="G780" s="1368"/>
      <c r="H780" s="1368"/>
      <c r="I780" s="1368"/>
      <c r="J780" s="1368"/>
      <c r="K780" s="1368"/>
      <c r="L780" s="1368"/>
      <c r="M780" s="1218"/>
      <c r="N780" s="1218"/>
      <c r="O780" s="1218"/>
      <c r="P780" s="1218"/>
      <c r="Q780" s="1218"/>
      <c r="R780" s="1218"/>
      <c r="S780" s="1218"/>
      <c r="T780" s="1218"/>
      <c r="U780" s="1218"/>
      <c r="V780" s="1218"/>
      <c r="W780" s="1218"/>
      <c r="X780" s="1218"/>
      <c r="Y780" s="1218"/>
      <c r="Z780" s="1218"/>
      <c r="AA780" s="1218"/>
      <c r="AB780" s="1218"/>
    </row>
    <row r="781" spans="2:28" ht="15.75" hidden="1" customHeight="1">
      <c r="B781" s="1368"/>
      <c r="C781" s="1368"/>
      <c r="D781" s="1368"/>
      <c r="E781" s="1368"/>
      <c r="F781" s="1368"/>
      <c r="G781" s="1368"/>
      <c r="H781" s="1368"/>
      <c r="I781" s="1368"/>
      <c r="J781" s="1368"/>
      <c r="K781" s="1368"/>
      <c r="L781" s="1368"/>
      <c r="M781" s="1218"/>
      <c r="N781" s="1218"/>
      <c r="O781" s="1218"/>
      <c r="P781" s="1218"/>
      <c r="Q781" s="1218"/>
      <c r="R781" s="1218"/>
      <c r="S781" s="1218"/>
      <c r="T781" s="1218"/>
      <c r="U781" s="1218"/>
      <c r="V781" s="1218"/>
      <c r="W781" s="1218"/>
      <c r="X781" s="1218"/>
      <c r="Y781" s="1218"/>
      <c r="Z781" s="1218"/>
      <c r="AA781" s="1218"/>
      <c r="AB781" s="1218"/>
    </row>
    <row r="782" spans="2:28" ht="15.75" hidden="1" customHeight="1">
      <c r="B782" s="1368"/>
      <c r="C782" s="1368"/>
      <c r="D782" s="1368"/>
      <c r="E782" s="1368"/>
      <c r="F782" s="1368"/>
      <c r="G782" s="1368"/>
      <c r="H782" s="1368"/>
      <c r="I782" s="1368"/>
      <c r="J782" s="1368"/>
      <c r="K782" s="1368"/>
      <c r="L782" s="1368"/>
      <c r="M782" s="1218"/>
      <c r="N782" s="1218"/>
      <c r="O782" s="1218"/>
      <c r="P782" s="1218"/>
      <c r="Q782" s="1218"/>
      <c r="R782" s="1218"/>
      <c r="S782" s="1218"/>
      <c r="T782" s="1218"/>
      <c r="U782" s="1218"/>
      <c r="V782" s="1218"/>
      <c r="W782" s="1218"/>
      <c r="X782" s="1218"/>
      <c r="Y782" s="1218"/>
      <c r="Z782" s="1218"/>
      <c r="AA782" s="1218"/>
      <c r="AB782" s="1218"/>
    </row>
    <row r="783" spans="2:28" ht="15.75" hidden="1" customHeight="1">
      <c r="B783" s="1368"/>
      <c r="C783" s="1368"/>
      <c r="D783" s="1368"/>
      <c r="E783" s="1368"/>
      <c r="F783" s="1368"/>
      <c r="G783" s="1368"/>
      <c r="H783" s="1368"/>
      <c r="I783" s="1368"/>
      <c r="J783" s="1368"/>
      <c r="K783" s="1368"/>
      <c r="L783" s="1368"/>
      <c r="M783" s="1218"/>
      <c r="N783" s="1218"/>
      <c r="O783" s="1218"/>
      <c r="P783" s="1218"/>
      <c r="Q783" s="1218"/>
      <c r="R783" s="1218"/>
      <c r="S783" s="1218"/>
      <c r="T783" s="1218"/>
      <c r="U783" s="1218"/>
      <c r="V783" s="1218"/>
      <c r="W783" s="1218"/>
      <c r="X783" s="1218"/>
      <c r="Y783" s="1218"/>
      <c r="Z783" s="1218"/>
      <c r="AA783" s="1218"/>
      <c r="AB783" s="1218"/>
    </row>
    <row r="784" spans="2:28" ht="15.75" hidden="1" customHeight="1">
      <c r="B784" s="1368"/>
      <c r="C784" s="1368"/>
      <c r="D784" s="1368"/>
      <c r="E784" s="1368"/>
      <c r="F784" s="1368"/>
      <c r="G784" s="1368"/>
      <c r="H784" s="1368"/>
      <c r="I784" s="1368"/>
      <c r="J784" s="1368"/>
      <c r="K784" s="1368"/>
      <c r="L784" s="1368"/>
      <c r="M784" s="1218"/>
      <c r="N784" s="1218"/>
      <c r="O784" s="1218"/>
      <c r="P784" s="1218"/>
      <c r="Q784" s="1218"/>
      <c r="R784" s="1218"/>
      <c r="S784" s="1218"/>
      <c r="T784" s="1218"/>
      <c r="U784" s="1218"/>
      <c r="V784" s="1218"/>
      <c r="W784" s="1218"/>
      <c r="X784" s="1218"/>
      <c r="Y784" s="1218"/>
      <c r="Z784" s="1218"/>
      <c r="AA784" s="1218"/>
      <c r="AB784" s="1218"/>
    </row>
    <row r="785" spans="2:28" ht="15.75" hidden="1" customHeight="1">
      <c r="B785" s="1368"/>
      <c r="C785" s="1368"/>
      <c r="D785" s="1368"/>
      <c r="E785" s="1368"/>
      <c r="F785" s="1368"/>
      <c r="G785" s="1368"/>
      <c r="H785" s="1368"/>
      <c r="I785" s="1368"/>
      <c r="J785" s="1368"/>
      <c r="K785" s="1368"/>
      <c r="L785" s="1368"/>
      <c r="M785" s="1218"/>
      <c r="N785" s="1218"/>
      <c r="O785" s="1218"/>
      <c r="P785" s="1218"/>
      <c r="Q785" s="1218"/>
      <c r="R785" s="1218"/>
      <c r="S785" s="1218"/>
      <c r="T785" s="1218"/>
      <c r="U785" s="1218"/>
      <c r="V785" s="1218"/>
      <c r="W785" s="1218"/>
      <c r="X785" s="1218"/>
      <c r="Y785" s="1218"/>
      <c r="Z785" s="1218"/>
      <c r="AA785" s="1218"/>
      <c r="AB785" s="1218"/>
    </row>
    <row r="786" spans="2:28" ht="15.75" hidden="1" customHeight="1">
      <c r="B786" s="1368"/>
      <c r="C786" s="1368"/>
      <c r="D786" s="1368"/>
      <c r="E786" s="1368"/>
      <c r="F786" s="1368"/>
      <c r="G786" s="1368"/>
      <c r="H786" s="1368"/>
      <c r="I786" s="1368"/>
      <c r="J786" s="1368"/>
      <c r="K786" s="1368"/>
      <c r="L786" s="1368"/>
      <c r="M786" s="1218"/>
      <c r="N786" s="1218"/>
      <c r="O786" s="1218"/>
      <c r="P786" s="1218"/>
      <c r="Q786" s="1218"/>
      <c r="R786" s="1218"/>
      <c r="S786" s="1218"/>
      <c r="T786" s="1218"/>
      <c r="U786" s="1218"/>
      <c r="V786" s="1218"/>
      <c r="W786" s="1218"/>
      <c r="X786" s="1218"/>
      <c r="Y786" s="1218"/>
      <c r="Z786" s="1218"/>
      <c r="AA786" s="1218"/>
      <c r="AB786" s="1218"/>
    </row>
    <row r="787" spans="2:28" ht="15.75" hidden="1" customHeight="1">
      <c r="B787" s="1368"/>
      <c r="C787" s="1368"/>
      <c r="D787" s="1368"/>
      <c r="E787" s="1368"/>
      <c r="F787" s="1368"/>
      <c r="G787" s="1368"/>
      <c r="H787" s="1368"/>
      <c r="I787" s="1368"/>
      <c r="J787" s="1368"/>
      <c r="K787" s="1368"/>
      <c r="L787" s="1368"/>
      <c r="M787" s="1218"/>
      <c r="N787" s="1218"/>
      <c r="O787" s="1218"/>
      <c r="P787" s="1218"/>
      <c r="Q787" s="1218"/>
      <c r="R787" s="1218"/>
      <c r="S787" s="1218"/>
      <c r="T787" s="1218"/>
      <c r="U787" s="1218"/>
      <c r="V787" s="1218"/>
      <c r="W787" s="1218"/>
      <c r="X787" s="1218"/>
      <c r="Y787" s="1218"/>
      <c r="Z787" s="1218"/>
      <c r="AA787" s="1218"/>
      <c r="AB787" s="1218"/>
    </row>
    <row r="788" spans="2:28" ht="15.75" hidden="1" customHeight="1">
      <c r="B788" s="1368"/>
      <c r="C788" s="1368"/>
      <c r="D788" s="1368"/>
      <c r="E788" s="1368"/>
      <c r="F788" s="1368"/>
      <c r="G788" s="1368"/>
      <c r="H788" s="1368"/>
      <c r="I788" s="1368"/>
      <c r="J788" s="1368"/>
      <c r="K788" s="1368"/>
      <c r="L788" s="1368"/>
      <c r="M788" s="1218"/>
      <c r="N788" s="1218"/>
      <c r="O788" s="1218"/>
      <c r="P788" s="1218"/>
      <c r="Q788" s="1218"/>
      <c r="R788" s="1218"/>
      <c r="S788" s="1218"/>
      <c r="T788" s="1218"/>
      <c r="U788" s="1218"/>
      <c r="V788" s="1218"/>
      <c r="W788" s="1218"/>
      <c r="X788" s="1218"/>
      <c r="Y788" s="1218"/>
      <c r="Z788" s="1218"/>
      <c r="AA788" s="1218"/>
      <c r="AB788" s="1218"/>
    </row>
    <row r="789" spans="2:28" ht="15.75" hidden="1" customHeight="1">
      <c r="B789" s="1368"/>
      <c r="C789" s="1368"/>
      <c r="D789" s="1368"/>
      <c r="E789" s="1368"/>
      <c r="F789" s="1368"/>
      <c r="G789" s="1368"/>
      <c r="H789" s="1368"/>
      <c r="I789" s="1368"/>
      <c r="J789" s="1368"/>
      <c r="K789" s="1368"/>
      <c r="L789" s="1368"/>
      <c r="M789" s="1218"/>
      <c r="N789" s="1218"/>
      <c r="O789" s="1218"/>
      <c r="P789" s="1218"/>
      <c r="Q789" s="1218"/>
      <c r="R789" s="1218"/>
      <c r="S789" s="1218"/>
      <c r="T789" s="1218"/>
      <c r="U789" s="1218"/>
      <c r="V789" s="1218"/>
      <c r="W789" s="1218"/>
      <c r="X789" s="1218"/>
      <c r="Y789" s="1218"/>
      <c r="Z789" s="1218"/>
      <c r="AA789" s="1218"/>
      <c r="AB789" s="1218"/>
    </row>
    <row r="790" spans="2:28" ht="15.75" hidden="1" customHeight="1">
      <c r="B790" s="1368"/>
      <c r="C790" s="1368"/>
      <c r="D790" s="1368"/>
      <c r="E790" s="1368"/>
      <c r="F790" s="1368"/>
      <c r="G790" s="1368"/>
      <c r="H790" s="1368"/>
      <c r="I790" s="1368"/>
      <c r="J790" s="1368"/>
      <c r="K790" s="1368"/>
      <c r="L790" s="1368"/>
      <c r="M790" s="1218"/>
      <c r="N790" s="1218"/>
      <c r="O790" s="1218"/>
      <c r="P790" s="1218"/>
      <c r="Q790" s="1218"/>
      <c r="R790" s="1218"/>
      <c r="S790" s="1218"/>
      <c r="T790" s="1218"/>
      <c r="U790" s="1218"/>
      <c r="V790" s="1218"/>
      <c r="W790" s="1218"/>
      <c r="X790" s="1218"/>
      <c r="Y790" s="1218"/>
      <c r="Z790" s="1218"/>
      <c r="AA790" s="1218"/>
      <c r="AB790" s="1218"/>
    </row>
    <row r="791" spans="2:28" ht="15.75" hidden="1" customHeight="1">
      <c r="B791" s="1368"/>
      <c r="C791" s="1368"/>
      <c r="D791" s="1368"/>
      <c r="E791" s="1368"/>
      <c r="F791" s="1368"/>
      <c r="G791" s="1368"/>
      <c r="H791" s="1368"/>
      <c r="I791" s="1368"/>
      <c r="J791" s="1368"/>
      <c r="K791" s="1368"/>
      <c r="L791" s="1368"/>
      <c r="M791" s="1218"/>
      <c r="N791" s="1218"/>
      <c r="O791" s="1218"/>
      <c r="P791" s="1218"/>
      <c r="Q791" s="1218"/>
      <c r="R791" s="1218"/>
      <c r="S791" s="1218"/>
      <c r="T791" s="1218"/>
      <c r="U791" s="1218"/>
      <c r="V791" s="1218"/>
      <c r="W791" s="1218"/>
      <c r="X791" s="1218"/>
      <c r="Y791" s="1218"/>
      <c r="Z791" s="1218"/>
      <c r="AA791" s="1218"/>
      <c r="AB791" s="1218"/>
    </row>
    <row r="792" spans="2:28" ht="15.75" hidden="1" customHeight="1">
      <c r="B792" s="1368"/>
      <c r="C792" s="1368"/>
      <c r="D792" s="1368"/>
      <c r="E792" s="1368"/>
      <c r="F792" s="1368"/>
      <c r="G792" s="1368"/>
      <c r="H792" s="1368"/>
      <c r="I792" s="1368"/>
      <c r="J792" s="1368"/>
      <c r="K792" s="1368"/>
      <c r="L792" s="1368"/>
      <c r="M792" s="1218"/>
      <c r="N792" s="1218"/>
      <c r="O792" s="1218"/>
      <c r="P792" s="1218"/>
      <c r="Q792" s="1218"/>
      <c r="R792" s="1218"/>
      <c r="S792" s="1218"/>
      <c r="T792" s="1218"/>
      <c r="U792" s="1218"/>
      <c r="V792" s="1218"/>
      <c r="W792" s="1218"/>
      <c r="X792" s="1218"/>
      <c r="Y792" s="1218"/>
      <c r="Z792" s="1218"/>
      <c r="AA792" s="1218"/>
      <c r="AB792" s="1218"/>
    </row>
    <row r="793" spans="2:28" ht="15.75" hidden="1" customHeight="1">
      <c r="B793" s="1368"/>
      <c r="C793" s="1368"/>
      <c r="D793" s="1368"/>
      <c r="E793" s="1368"/>
      <c r="F793" s="1368"/>
      <c r="G793" s="1368"/>
      <c r="H793" s="1368"/>
      <c r="I793" s="1368"/>
      <c r="J793" s="1368"/>
      <c r="K793" s="1368"/>
      <c r="L793" s="1368"/>
      <c r="M793" s="1218"/>
      <c r="N793" s="1218"/>
      <c r="O793" s="1218"/>
      <c r="P793" s="1218"/>
      <c r="Q793" s="1218"/>
      <c r="R793" s="1218"/>
      <c r="S793" s="1218"/>
      <c r="T793" s="1218"/>
      <c r="U793" s="1218"/>
      <c r="V793" s="1218"/>
      <c r="W793" s="1218"/>
      <c r="X793" s="1218"/>
      <c r="Y793" s="1218"/>
      <c r="Z793" s="1218"/>
      <c r="AA793" s="1218"/>
      <c r="AB793" s="1218"/>
    </row>
    <row r="794" spans="2:28" ht="15.75" hidden="1" customHeight="1">
      <c r="B794" s="1368"/>
      <c r="C794" s="1368"/>
      <c r="D794" s="1368"/>
      <c r="E794" s="1368"/>
      <c r="F794" s="1368"/>
      <c r="G794" s="1368"/>
      <c r="H794" s="1368"/>
      <c r="I794" s="1368"/>
      <c r="J794" s="1368"/>
      <c r="K794" s="1368"/>
      <c r="L794" s="1368"/>
      <c r="M794" s="1218"/>
      <c r="N794" s="1218"/>
      <c r="O794" s="1218"/>
      <c r="P794" s="1218"/>
      <c r="Q794" s="1218"/>
      <c r="R794" s="1218"/>
      <c r="S794" s="1218"/>
      <c r="T794" s="1218"/>
      <c r="U794" s="1218"/>
      <c r="V794" s="1218"/>
      <c r="W794" s="1218"/>
      <c r="X794" s="1218"/>
      <c r="Y794" s="1218"/>
      <c r="Z794" s="1218"/>
      <c r="AA794" s="1218"/>
      <c r="AB794" s="1218"/>
    </row>
    <row r="795" spans="2:28" ht="15.75" hidden="1" customHeight="1">
      <c r="B795" s="1368"/>
      <c r="C795" s="1368"/>
      <c r="D795" s="1368"/>
      <c r="E795" s="1368"/>
      <c r="F795" s="1368"/>
      <c r="G795" s="1368"/>
      <c r="H795" s="1368"/>
      <c r="I795" s="1368"/>
      <c r="J795" s="1368"/>
      <c r="K795" s="1368"/>
      <c r="L795" s="1368"/>
      <c r="M795" s="1218"/>
      <c r="N795" s="1218"/>
      <c r="O795" s="1218"/>
      <c r="P795" s="1218"/>
      <c r="Q795" s="1218"/>
      <c r="R795" s="1218"/>
      <c r="S795" s="1218"/>
      <c r="T795" s="1218"/>
      <c r="U795" s="1218"/>
      <c r="V795" s="1218"/>
      <c r="W795" s="1218"/>
      <c r="X795" s="1218"/>
      <c r="Y795" s="1218"/>
      <c r="Z795" s="1218"/>
      <c r="AA795" s="1218"/>
      <c r="AB795" s="1218"/>
    </row>
    <row r="796" spans="2:28" ht="15.75" hidden="1" customHeight="1">
      <c r="B796" s="1368"/>
      <c r="C796" s="1368"/>
      <c r="D796" s="1368"/>
      <c r="E796" s="1368"/>
      <c r="F796" s="1368"/>
      <c r="G796" s="1368"/>
      <c r="H796" s="1368"/>
      <c r="I796" s="1368"/>
      <c r="J796" s="1368"/>
      <c r="K796" s="1368"/>
      <c r="L796" s="1368"/>
      <c r="M796" s="1218"/>
      <c r="N796" s="1218"/>
      <c r="O796" s="1218"/>
      <c r="P796" s="1218"/>
      <c r="Q796" s="1218"/>
      <c r="R796" s="1218"/>
      <c r="S796" s="1218"/>
      <c r="T796" s="1218"/>
      <c r="U796" s="1218"/>
      <c r="V796" s="1218"/>
      <c r="W796" s="1218"/>
      <c r="X796" s="1218"/>
      <c r="Y796" s="1218"/>
      <c r="Z796" s="1218"/>
      <c r="AA796" s="1218"/>
      <c r="AB796" s="1218"/>
    </row>
    <row r="797" spans="2:28" ht="15.75" hidden="1" customHeight="1">
      <c r="B797" s="1368"/>
      <c r="C797" s="1368"/>
      <c r="D797" s="1368"/>
      <c r="E797" s="1368"/>
      <c r="F797" s="1368"/>
      <c r="G797" s="1368"/>
      <c r="H797" s="1368"/>
      <c r="I797" s="1368"/>
      <c r="J797" s="1368"/>
      <c r="K797" s="1368"/>
      <c r="L797" s="1368"/>
      <c r="M797" s="1218"/>
      <c r="N797" s="1218"/>
      <c r="O797" s="1218"/>
      <c r="P797" s="1218"/>
      <c r="Q797" s="1218"/>
      <c r="R797" s="1218"/>
      <c r="S797" s="1218"/>
      <c r="T797" s="1218"/>
      <c r="U797" s="1218"/>
      <c r="V797" s="1218"/>
      <c r="W797" s="1218"/>
      <c r="X797" s="1218"/>
      <c r="Y797" s="1218"/>
      <c r="Z797" s="1218"/>
      <c r="AA797" s="1218"/>
      <c r="AB797" s="1218"/>
    </row>
    <row r="798" spans="2:28" ht="15.75" hidden="1" customHeight="1">
      <c r="B798" s="1368"/>
      <c r="C798" s="1368"/>
      <c r="D798" s="1368"/>
      <c r="E798" s="1368"/>
      <c r="F798" s="1368"/>
      <c r="G798" s="1368"/>
      <c r="H798" s="1368"/>
      <c r="I798" s="1368"/>
      <c r="J798" s="1368"/>
      <c r="K798" s="1368"/>
      <c r="L798" s="1368"/>
      <c r="M798" s="1218"/>
      <c r="N798" s="1218"/>
      <c r="O798" s="1218"/>
      <c r="P798" s="1218"/>
      <c r="Q798" s="1218"/>
      <c r="R798" s="1218"/>
      <c r="S798" s="1218"/>
      <c r="T798" s="1218"/>
      <c r="U798" s="1218"/>
      <c r="V798" s="1218"/>
      <c r="W798" s="1218"/>
      <c r="X798" s="1218"/>
      <c r="Y798" s="1218"/>
      <c r="Z798" s="1218"/>
      <c r="AA798" s="1218"/>
      <c r="AB798" s="1218"/>
    </row>
    <row r="799" spans="2:28" ht="15.75" hidden="1" customHeight="1">
      <c r="B799" s="1368"/>
      <c r="C799" s="1368"/>
      <c r="D799" s="1368"/>
      <c r="E799" s="1368"/>
      <c r="F799" s="1368"/>
      <c r="G799" s="1368"/>
      <c r="H799" s="1368"/>
      <c r="I799" s="1368"/>
      <c r="J799" s="1368"/>
      <c r="K799" s="1368"/>
      <c r="L799" s="1368"/>
      <c r="M799" s="1218"/>
      <c r="N799" s="1218"/>
      <c r="O799" s="1218"/>
      <c r="P799" s="1218"/>
      <c r="Q799" s="1218"/>
      <c r="R799" s="1218"/>
      <c r="S799" s="1218"/>
      <c r="T799" s="1218"/>
      <c r="U799" s="1218"/>
      <c r="V799" s="1218"/>
      <c r="W799" s="1218"/>
      <c r="X799" s="1218"/>
      <c r="Y799" s="1218"/>
      <c r="Z799" s="1218"/>
      <c r="AA799" s="1218"/>
      <c r="AB799" s="1218"/>
    </row>
    <row r="800" spans="2:28" ht="15.75" hidden="1" customHeight="1">
      <c r="B800" s="1368"/>
      <c r="C800" s="1368"/>
      <c r="D800" s="1368"/>
      <c r="E800" s="1368"/>
      <c r="F800" s="1368"/>
      <c r="G800" s="1368"/>
      <c r="H800" s="1368"/>
      <c r="I800" s="1368"/>
      <c r="J800" s="1368"/>
      <c r="K800" s="1368"/>
      <c r="L800" s="1368"/>
      <c r="M800" s="1218"/>
      <c r="N800" s="1218"/>
      <c r="O800" s="1218"/>
      <c r="P800" s="1218"/>
      <c r="Q800" s="1218"/>
      <c r="R800" s="1218"/>
      <c r="S800" s="1218"/>
      <c r="T800" s="1218"/>
      <c r="U800" s="1218"/>
      <c r="V800" s="1218"/>
      <c r="W800" s="1218"/>
      <c r="X800" s="1218"/>
      <c r="Y800" s="1218"/>
      <c r="Z800" s="1218"/>
      <c r="AA800" s="1218"/>
      <c r="AB800" s="1218"/>
    </row>
    <row r="801" spans="2:28" ht="15.75" hidden="1" customHeight="1">
      <c r="B801" s="1368"/>
      <c r="C801" s="1368"/>
      <c r="D801" s="1368"/>
      <c r="E801" s="1368"/>
      <c r="F801" s="1368"/>
      <c r="G801" s="1368"/>
      <c r="H801" s="1368"/>
      <c r="I801" s="1368"/>
      <c r="J801" s="1368"/>
      <c r="K801" s="1368"/>
      <c r="L801" s="1368"/>
      <c r="M801" s="1218"/>
      <c r="N801" s="1218"/>
      <c r="O801" s="1218"/>
      <c r="P801" s="1218"/>
      <c r="Q801" s="1218"/>
      <c r="R801" s="1218"/>
      <c r="S801" s="1218"/>
      <c r="T801" s="1218"/>
      <c r="U801" s="1218"/>
      <c r="V801" s="1218"/>
      <c r="W801" s="1218"/>
      <c r="X801" s="1218"/>
      <c r="Y801" s="1218"/>
      <c r="Z801" s="1218"/>
      <c r="AA801" s="1218"/>
      <c r="AB801" s="1218"/>
    </row>
    <row r="802" spans="2:28" ht="15.75" hidden="1" customHeight="1">
      <c r="B802" s="1368"/>
      <c r="C802" s="1368"/>
      <c r="D802" s="1368"/>
      <c r="E802" s="1368"/>
      <c r="F802" s="1368"/>
      <c r="G802" s="1368"/>
      <c r="H802" s="1368"/>
      <c r="I802" s="1368"/>
      <c r="J802" s="1368"/>
      <c r="K802" s="1368"/>
      <c r="L802" s="1368"/>
      <c r="M802" s="1218"/>
      <c r="N802" s="1218"/>
      <c r="O802" s="1218"/>
      <c r="P802" s="1218"/>
      <c r="Q802" s="1218"/>
      <c r="R802" s="1218"/>
      <c r="S802" s="1218"/>
      <c r="T802" s="1218"/>
      <c r="U802" s="1218"/>
      <c r="V802" s="1218"/>
      <c r="W802" s="1218"/>
      <c r="X802" s="1218"/>
      <c r="Y802" s="1218"/>
      <c r="Z802" s="1218"/>
      <c r="AA802" s="1218"/>
      <c r="AB802" s="1218"/>
    </row>
    <row r="803" spans="2:28" ht="15.75" hidden="1" customHeight="1">
      <c r="B803" s="1368"/>
      <c r="C803" s="1368"/>
      <c r="D803" s="1368"/>
      <c r="E803" s="1368"/>
      <c r="F803" s="1368"/>
      <c r="G803" s="1368"/>
      <c r="H803" s="1368"/>
      <c r="I803" s="1368"/>
      <c r="J803" s="1368"/>
      <c r="K803" s="1368"/>
      <c r="L803" s="1368"/>
      <c r="M803" s="1218"/>
      <c r="N803" s="1218"/>
      <c r="O803" s="1218"/>
      <c r="P803" s="1218"/>
      <c r="Q803" s="1218"/>
      <c r="R803" s="1218"/>
      <c r="S803" s="1218"/>
      <c r="T803" s="1218"/>
      <c r="U803" s="1218"/>
      <c r="V803" s="1218"/>
      <c r="W803" s="1218"/>
      <c r="X803" s="1218"/>
      <c r="Y803" s="1218"/>
      <c r="Z803" s="1218"/>
      <c r="AA803" s="1218"/>
      <c r="AB803" s="1218"/>
    </row>
    <row r="804" spans="2:28" ht="15.75" hidden="1" customHeight="1">
      <c r="B804" s="1368"/>
      <c r="C804" s="1368"/>
      <c r="D804" s="1368"/>
      <c r="E804" s="1368"/>
      <c r="F804" s="1368"/>
      <c r="G804" s="1368"/>
      <c r="H804" s="1368"/>
      <c r="I804" s="1368"/>
      <c r="J804" s="1368"/>
      <c r="K804" s="1368"/>
      <c r="L804" s="1368"/>
      <c r="M804" s="1218"/>
      <c r="N804" s="1218"/>
      <c r="O804" s="1218"/>
      <c r="P804" s="1218"/>
      <c r="Q804" s="1218"/>
      <c r="R804" s="1218"/>
      <c r="S804" s="1218"/>
      <c r="T804" s="1218"/>
      <c r="U804" s="1218"/>
      <c r="V804" s="1218"/>
      <c r="W804" s="1218"/>
      <c r="X804" s="1218"/>
      <c r="Y804" s="1218"/>
      <c r="Z804" s="1218"/>
      <c r="AA804" s="1218"/>
      <c r="AB804" s="1218"/>
    </row>
    <row r="805" spans="2:28" ht="15.75" hidden="1" customHeight="1">
      <c r="B805" s="1368"/>
      <c r="C805" s="1368"/>
      <c r="D805" s="1368"/>
      <c r="E805" s="1368"/>
      <c r="F805" s="1368"/>
      <c r="G805" s="1368"/>
      <c r="H805" s="1368"/>
      <c r="I805" s="1368"/>
      <c r="J805" s="1368"/>
      <c r="K805" s="1368"/>
      <c r="L805" s="1368"/>
      <c r="M805" s="1218"/>
      <c r="N805" s="1218"/>
      <c r="O805" s="1218"/>
      <c r="P805" s="1218"/>
      <c r="Q805" s="1218"/>
      <c r="R805" s="1218"/>
      <c r="S805" s="1218"/>
      <c r="T805" s="1218"/>
      <c r="U805" s="1218"/>
      <c r="V805" s="1218"/>
      <c r="W805" s="1218"/>
      <c r="X805" s="1218"/>
      <c r="Y805" s="1218"/>
      <c r="Z805" s="1218"/>
      <c r="AA805" s="1218"/>
      <c r="AB805" s="1218"/>
    </row>
    <row r="806" spans="2:28" ht="15.75" hidden="1" customHeight="1">
      <c r="B806" s="1368"/>
      <c r="C806" s="1368"/>
      <c r="D806" s="1368"/>
      <c r="E806" s="1368"/>
      <c r="F806" s="1368"/>
      <c r="G806" s="1368"/>
      <c r="H806" s="1368"/>
      <c r="I806" s="1368"/>
      <c r="J806" s="1368"/>
      <c r="K806" s="1368"/>
      <c r="L806" s="1368"/>
      <c r="M806" s="1218"/>
      <c r="N806" s="1218"/>
      <c r="O806" s="1218"/>
      <c r="P806" s="1218"/>
      <c r="Q806" s="1218"/>
      <c r="R806" s="1218"/>
      <c r="S806" s="1218"/>
      <c r="T806" s="1218"/>
      <c r="U806" s="1218"/>
      <c r="V806" s="1218"/>
      <c r="W806" s="1218"/>
      <c r="X806" s="1218"/>
      <c r="Y806" s="1218"/>
      <c r="Z806" s="1218"/>
      <c r="AA806" s="1218"/>
      <c r="AB806" s="1218"/>
    </row>
    <row r="807" spans="2:28" ht="15.75" hidden="1" customHeight="1">
      <c r="B807" s="1368"/>
      <c r="C807" s="1368"/>
      <c r="D807" s="1368"/>
      <c r="E807" s="1368"/>
      <c r="F807" s="1368"/>
      <c r="G807" s="1368"/>
      <c r="H807" s="1368"/>
      <c r="I807" s="1368"/>
      <c r="J807" s="1368"/>
      <c r="K807" s="1368"/>
      <c r="L807" s="1368"/>
      <c r="M807" s="1218"/>
      <c r="N807" s="1218"/>
      <c r="O807" s="1218"/>
      <c r="P807" s="1218"/>
      <c r="Q807" s="1218"/>
      <c r="R807" s="1218"/>
      <c r="S807" s="1218"/>
      <c r="T807" s="1218"/>
      <c r="U807" s="1218"/>
      <c r="V807" s="1218"/>
      <c r="W807" s="1218"/>
      <c r="X807" s="1218"/>
      <c r="Y807" s="1218"/>
      <c r="Z807" s="1218"/>
      <c r="AA807" s="1218"/>
      <c r="AB807" s="1218"/>
    </row>
    <row r="808" spans="2:28" ht="15.75" hidden="1" customHeight="1">
      <c r="B808" s="1368"/>
      <c r="C808" s="1368"/>
      <c r="D808" s="1368"/>
      <c r="E808" s="1368"/>
      <c r="F808" s="1368"/>
      <c r="G808" s="1368"/>
      <c r="H808" s="1368"/>
      <c r="I808" s="1368"/>
      <c r="J808" s="1368"/>
      <c r="K808" s="1368"/>
      <c r="L808" s="1368"/>
      <c r="M808" s="1218"/>
      <c r="N808" s="1218"/>
      <c r="O808" s="1218"/>
      <c r="P808" s="1218"/>
      <c r="Q808" s="1218"/>
      <c r="R808" s="1218"/>
      <c r="S808" s="1218"/>
      <c r="T808" s="1218"/>
      <c r="U808" s="1218"/>
      <c r="V808" s="1218"/>
      <c r="W808" s="1218"/>
      <c r="X808" s="1218"/>
      <c r="Y808" s="1218"/>
      <c r="Z808" s="1218"/>
      <c r="AA808" s="1218"/>
      <c r="AB808" s="1218"/>
    </row>
    <row r="809" spans="2:28" ht="15.75" hidden="1" customHeight="1">
      <c r="B809" s="1368"/>
      <c r="C809" s="1368"/>
      <c r="D809" s="1368"/>
      <c r="E809" s="1368"/>
      <c r="F809" s="1368"/>
      <c r="G809" s="1368"/>
      <c r="H809" s="1368"/>
      <c r="I809" s="1368"/>
      <c r="J809" s="1368"/>
      <c r="K809" s="1368"/>
      <c r="L809" s="1368"/>
      <c r="M809" s="1218"/>
      <c r="N809" s="1218"/>
      <c r="O809" s="1218"/>
      <c r="P809" s="1218"/>
      <c r="Q809" s="1218"/>
      <c r="R809" s="1218"/>
      <c r="S809" s="1218"/>
      <c r="T809" s="1218"/>
      <c r="U809" s="1218"/>
      <c r="V809" s="1218"/>
      <c r="W809" s="1218"/>
      <c r="X809" s="1218"/>
      <c r="Y809" s="1218"/>
      <c r="Z809" s="1218"/>
      <c r="AA809" s="1218"/>
      <c r="AB809" s="1218"/>
    </row>
    <row r="810" spans="2:28" ht="15.75" hidden="1" customHeight="1">
      <c r="B810" s="1368"/>
      <c r="C810" s="1368"/>
      <c r="D810" s="1368"/>
      <c r="E810" s="1368"/>
      <c r="F810" s="1368"/>
      <c r="G810" s="1368"/>
      <c r="H810" s="1368"/>
      <c r="I810" s="1368"/>
      <c r="J810" s="1368"/>
      <c r="K810" s="1368"/>
      <c r="L810" s="1368"/>
      <c r="M810" s="1218"/>
      <c r="N810" s="1218"/>
      <c r="O810" s="1218"/>
      <c r="P810" s="1218"/>
      <c r="Q810" s="1218"/>
      <c r="R810" s="1218"/>
      <c r="S810" s="1218"/>
      <c r="T810" s="1218"/>
      <c r="U810" s="1218"/>
      <c r="V810" s="1218"/>
      <c r="W810" s="1218"/>
      <c r="X810" s="1218"/>
      <c r="Y810" s="1218"/>
      <c r="Z810" s="1218"/>
      <c r="AA810" s="1218"/>
      <c r="AB810" s="1218"/>
    </row>
    <row r="811" spans="2:28" ht="15.75" hidden="1" customHeight="1">
      <c r="B811" s="1368"/>
      <c r="C811" s="1368"/>
      <c r="D811" s="1368"/>
      <c r="E811" s="1368"/>
      <c r="F811" s="1368"/>
      <c r="G811" s="1368"/>
      <c r="H811" s="1368"/>
      <c r="I811" s="1368"/>
      <c r="J811" s="1368"/>
      <c r="K811" s="1368"/>
      <c r="L811" s="1368"/>
      <c r="M811" s="1218"/>
      <c r="N811" s="1218"/>
      <c r="O811" s="1218"/>
      <c r="P811" s="1218"/>
      <c r="Q811" s="1218"/>
      <c r="R811" s="1218"/>
      <c r="S811" s="1218"/>
      <c r="T811" s="1218"/>
      <c r="U811" s="1218"/>
      <c r="V811" s="1218"/>
      <c r="W811" s="1218"/>
      <c r="X811" s="1218"/>
      <c r="Y811" s="1218"/>
      <c r="Z811" s="1218"/>
      <c r="AA811" s="1218"/>
      <c r="AB811" s="1218"/>
    </row>
    <row r="812" spans="2:28" ht="15.75" hidden="1" customHeight="1">
      <c r="B812" s="1368"/>
      <c r="C812" s="1368"/>
      <c r="D812" s="1368"/>
      <c r="E812" s="1368"/>
      <c r="F812" s="1368"/>
      <c r="G812" s="1368"/>
      <c r="H812" s="1368"/>
      <c r="I812" s="1368"/>
      <c r="J812" s="1368"/>
      <c r="K812" s="1368"/>
      <c r="L812" s="1368"/>
      <c r="M812" s="1218"/>
      <c r="N812" s="1218"/>
      <c r="O812" s="1218"/>
      <c r="P812" s="1218"/>
      <c r="Q812" s="1218"/>
      <c r="R812" s="1218"/>
      <c r="S812" s="1218"/>
      <c r="T812" s="1218"/>
      <c r="U812" s="1218"/>
      <c r="V812" s="1218"/>
      <c r="W812" s="1218"/>
      <c r="X812" s="1218"/>
      <c r="Y812" s="1218"/>
      <c r="Z812" s="1218"/>
      <c r="AA812" s="1218"/>
      <c r="AB812" s="1218"/>
    </row>
    <row r="813" spans="2:28" ht="15.75" hidden="1" customHeight="1">
      <c r="B813" s="1368"/>
      <c r="C813" s="1368"/>
      <c r="D813" s="1368"/>
      <c r="E813" s="1368"/>
      <c r="F813" s="1368"/>
      <c r="G813" s="1368"/>
      <c r="H813" s="1368"/>
      <c r="I813" s="1368"/>
      <c r="J813" s="1368"/>
      <c r="K813" s="1368"/>
      <c r="L813" s="1368"/>
      <c r="M813" s="1218"/>
      <c r="N813" s="1218"/>
      <c r="O813" s="1218"/>
      <c r="P813" s="1218"/>
      <c r="Q813" s="1218"/>
      <c r="R813" s="1218"/>
      <c r="S813" s="1218"/>
      <c r="T813" s="1218"/>
      <c r="U813" s="1218"/>
      <c r="V813" s="1218"/>
      <c r="W813" s="1218"/>
      <c r="X813" s="1218"/>
      <c r="Y813" s="1218"/>
      <c r="Z813" s="1218"/>
      <c r="AA813" s="1218"/>
      <c r="AB813" s="1218"/>
    </row>
    <row r="814" spans="2:28" ht="15.75" hidden="1" customHeight="1">
      <c r="B814" s="1368"/>
      <c r="C814" s="1368"/>
      <c r="D814" s="1368"/>
      <c r="E814" s="1368"/>
      <c r="F814" s="1368"/>
      <c r="G814" s="1368"/>
      <c r="H814" s="1368"/>
      <c r="I814" s="1368"/>
      <c r="J814" s="1368"/>
      <c r="K814" s="1368"/>
      <c r="L814" s="1368"/>
      <c r="M814" s="1218"/>
      <c r="N814" s="1218"/>
      <c r="O814" s="1218"/>
      <c r="P814" s="1218"/>
      <c r="Q814" s="1218"/>
      <c r="R814" s="1218"/>
      <c r="S814" s="1218"/>
      <c r="T814" s="1218"/>
      <c r="U814" s="1218"/>
      <c r="V814" s="1218"/>
      <c r="W814" s="1218"/>
      <c r="X814" s="1218"/>
      <c r="Y814" s="1218"/>
      <c r="Z814" s="1218"/>
      <c r="AA814" s="1218"/>
      <c r="AB814" s="1218"/>
    </row>
    <row r="815" spans="2:28" ht="15.75" hidden="1" customHeight="1">
      <c r="B815" s="1368"/>
      <c r="C815" s="1368"/>
      <c r="D815" s="1368"/>
      <c r="E815" s="1368"/>
      <c r="F815" s="1368"/>
      <c r="G815" s="1368"/>
      <c r="H815" s="1368"/>
      <c r="I815" s="1368"/>
      <c r="J815" s="1368"/>
      <c r="K815" s="1368"/>
      <c r="L815" s="1368"/>
      <c r="M815" s="1218"/>
      <c r="N815" s="1218"/>
      <c r="O815" s="1218"/>
      <c r="P815" s="1218"/>
      <c r="Q815" s="1218"/>
      <c r="R815" s="1218"/>
      <c r="S815" s="1218"/>
      <c r="T815" s="1218"/>
      <c r="U815" s="1218"/>
      <c r="V815" s="1218"/>
      <c r="W815" s="1218"/>
      <c r="X815" s="1218"/>
      <c r="Y815" s="1218"/>
      <c r="Z815" s="1218"/>
      <c r="AA815" s="1218"/>
      <c r="AB815" s="1218"/>
    </row>
    <row r="816" spans="2:28" ht="15.75" hidden="1" customHeight="1">
      <c r="B816" s="1368"/>
      <c r="C816" s="1368"/>
      <c r="D816" s="1368"/>
      <c r="E816" s="1368"/>
      <c r="F816" s="1368"/>
      <c r="G816" s="1368"/>
      <c r="H816" s="1368"/>
      <c r="I816" s="1368"/>
      <c r="J816" s="1368"/>
      <c r="K816" s="1368"/>
      <c r="L816" s="1368"/>
      <c r="M816" s="1218"/>
      <c r="N816" s="1218"/>
      <c r="O816" s="1218"/>
      <c r="P816" s="1218"/>
      <c r="Q816" s="1218"/>
      <c r="R816" s="1218"/>
      <c r="S816" s="1218"/>
      <c r="T816" s="1218"/>
      <c r="U816" s="1218"/>
      <c r="V816" s="1218"/>
      <c r="W816" s="1218"/>
      <c r="X816" s="1218"/>
      <c r="Y816" s="1218"/>
      <c r="Z816" s="1218"/>
      <c r="AA816" s="1218"/>
      <c r="AB816" s="1218"/>
    </row>
    <row r="817" spans="2:28" ht="15.75" hidden="1" customHeight="1">
      <c r="B817" s="1368"/>
      <c r="C817" s="1368"/>
      <c r="D817" s="1368"/>
      <c r="E817" s="1368"/>
      <c r="F817" s="1368"/>
      <c r="G817" s="1368"/>
      <c r="H817" s="1368"/>
      <c r="I817" s="1368"/>
      <c r="J817" s="1368"/>
      <c r="K817" s="1368"/>
      <c r="L817" s="1368"/>
      <c r="M817" s="1218"/>
      <c r="N817" s="1218"/>
      <c r="O817" s="1218"/>
      <c r="P817" s="1218"/>
      <c r="Q817" s="1218"/>
      <c r="R817" s="1218"/>
      <c r="S817" s="1218"/>
      <c r="T817" s="1218"/>
      <c r="U817" s="1218"/>
      <c r="V817" s="1218"/>
      <c r="W817" s="1218"/>
      <c r="X817" s="1218"/>
      <c r="Y817" s="1218"/>
      <c r="Z817" s="1218"/>
      <c r="AA817" s="1218"/>
      <c r="AB817" s="1218"/>
    </row>
    <row r="818" spans="2:28" ht="15.75" hidden="1" customHeight="1">
      <c r="B818" s="1368"/>
      <c r="C818" s="1368"/>
      <c r="D818" s="1368"/>
      <c r="E818" s="1368"/>
      <c r="F818" s="1368"/>
      <c r="G818" s="1368"/>
      <c r="H818" s="1368"/>
      <c r="I818" s="1368"/>
      <c r="J818" s="1368"/>
      <c r="K818" s="1368"/>
      <c r="L818" s="1368"/>
      <c r="M818" s="1218"/>
      <c r="N818" s="1218"/>
      <c r="O818" s="1218"/>
      <c r="P818" s="1218"/>
      <c r="Q818" s="1218"/>
      <c r="R818" s="1218"/>
      <c r="S818" s="1218"/>
      <c r="T818" s="1218"/>
      <c r="U818" s="1218"/>
      <c r="V818" s="1218"/>
      <c r="W818" s="1218"/>
      <c r="X818" s="1218"/>
      <c r="Y818" s="1218"/>
      <c r="Z818" s="1218"/>
      <c r="AA818" s="1218"/>
      <c r="AB818" s="1218"/>
    </row>
    <row r="819" spans="2:28" ht="15.75" hidden="1" customHeight="1">
      <c r="B819" s="1368"/>
      <c r="C819" s="1368"/>
      <c r="D819" s="1368"/>
      <c r="E819" s="1368"/>
      <c r="F819" s="1368"/>
      <c r="G819" s="1368"/>
      <c r="H819" s="1368"/>
      <c r="I819" s="1368"/>
      <c r="J819" s="1368"/>
      <c r="K819" s="1368"/>
      <c r="L819" s="1368"/>
      <c r="M819" s="1218"/>
      <c r="N819" s="1218"/>
      <c r="O819" s="1218"/>
      <c r="P819" s="1218"/>
      <c r="Q819" s="1218"/>
      <c r="R819" s="1218"/>
      <c r="S819" s="1218"/>
      <c r="T819" s="1218"/>
      <c r="U819" s="1218"/>
      <c r="V819" s="1218"/>
      <c r="W819" s="1218"/>
      <c r="X819" s="1218"/>
      <c r="Y819" s="1218"/>
      <c r="Z819" s="1218"/>
      <c r="AA819" s="1218"/>
      <c r="AB819" s="1218"/>
    </row>
    <row r="820" spans="2:28" ht="15.75" hidden="1" customHeight="1">
      <c r="B820" s="1368"/>
      <c r="C820" s="1368"/>
      <c r="D820" s="1368"/>
      <c r="E820" s="1368"/>
      <c r="F820" s="1368"/>
      <c r="G820" s="1368"/>
      <c r="H820" s="1368"/>
      <c r="I820" s="1368"/>
      <c r="J820" s="1368"/>
      <c r="K820" s="1368"/>
      <c r="L820" s="1368"/>
      <c r="M820" s="1218"/>
      <c r="N820" s="1218"/>
      <c r="O820" s="1218"/>
      <c r="P820" s="1218"/>
      <c r="Q820" s="1218"/>
      <c r="R820" s="1218"/>
      <c r="S820" s="1218"/>
      <c r="T820" s="1218"/>
      <c r="U820" s="1218"/>
      <c r="V820" s="1218"/>
      <c r="W820" s="1218"/>
      <c r="X820" s="1218"/>
      <c r="Y820" s="1218"/>
      <c r="Z820" s="1218"/>
      <c r="AA820" s="1218"/>
      <c r="AB820" s="1218"/>
    </row>
    <row r="821" spans="2:28" ht="15.75" hidden="1" customHeight="1">
      <c r="B821" s="1368"/>
      <c r="C821" s="1368"/>
      <c r="D821" s="1368"/>
      <c r="E821" s="1368"/>
      <c r="F821" s="1368"/>
      <c r="G821" s="1368"/>
      <c r="H821" s="1368"/>
      <c r="I821" s="1368"/>
      <c r="J821" s="1368"/>
      <c r="K821" s="1368"/>
      <c r="L821" s="1368"/>
      <c r="M821" s="1218"/>
      <c r="N821" s="1218"/>
      <c r="O821" s="1218"/>
      <c r="P821" s="1218"/>
      <c r="Q821" s="1218"/>
      <c r="R821" s="1218"/>
      <c r="S821" s="1218"/>
      <c r="T821" s="1218"/>
      <c r="U821" s="1218"/>
      <c r="V821" s="1218"/>
      <c r="W821" s="1218"/>
      <c r="X821" s="1218"/>
      <c r="Y821" s="1218"/>
      <c r="Z821" s="1218"/>
      <c r="AA821" s="1218"/>
      <c r="AB821" s="1218"/>
    </row>
    <row r="822" spans="2:28" ht="15.75" hidden="1" customHeight="1">
      <c r="B822" s="1368"/>
      <c r="C822" s="1368"/>
      <c r="D822" s="1368"/>
      <c r="E822" s="1368"/>
      <c r="F822" s="1368"/>
      <c r="G822" s="1368"/>
      <c r="H822" s="1368"/>
      <c r="I822" s="1368"/>
      <c r="J822" s="1368"/>
      <c r="K822" s="1368"/>
      <c r="L822" s="1368"/>
      <c r="M822" s="1218"/>
      <c r="N822" s="1218"/>
      <c r="O822" s="1218"/>
      <c r="P822" s="1218"/>
      <c r="Q822" s="1218"/>
      <c r="R822" s="1218"/>
      <c r="S822" s="1218"/>
      <c r="T822" s="1218"/>
      <c r="U822" s="1218"/>
      <c r="V822" s="1218"/>
      <c r="W822" s="1218"/>
      <c r="X822" s="1218"/>
      <c r="Y822" s="1218"/>
      <c r="Z822" s="1218"/>
      <c r="AA822" s="1218"/>
      <c r="AB822" s="1218"/>
    </row>
    <row r="823" spans="2:28" ht="15.75" hidden="1" customHeight="1">
      <c r="B823" s="1368"/>
      <c r="C823" s="1368"/>
      <c r="D823" s="1368"/>
      <c r="E823" s="1368"/>
      <c r="F823" s="1368"/>
      <c r="G823" s="1368"/>
      <c r="H823" s="1368"/>
      <c r="I823" s="1368"/>
      <c r="J823" s="1368"/>
      <c r="K823" s="1368"/>
      <c r="L823" s="1368"/>
      <c r="M823" s="1218"/>
      <c r="N823" s="1218"/>
      <c r="O823" s="1218"/>
      <c r="P823" s="1218"/>
      <c r="Q823" s="1218"/>
      <c r="R823" s="1218"/>
      <c r="S823" s="1218"/>
      <c r="T823" s="1218"/>
      <c r="U823" s="1218"/>
      <c r="V823" s="1218"/>
      <c r="W823" s="1218"/>
      <c r="X823" s="1218"/>
      <c r="Y823" s="1218"/>
      <c r="Z823" s="1218"/>
      <c r="AA823" s="1218"/>
      <c r="AB823" s="1218"/>
    </row>
    <row r="824" spans="2:28" ht="15.75" hidden="1" customHeight="1">
      <c r="B824" s="1368"/>
      <c r="C824" s="1368"/>
      <c r="D824" s="1368"/>
      <c r="E824" s="1368"/>
      <c r="F824" s="1368"/>
      <c r="G824" s="1368"/>
      <c r="H824" s="1368"/>
      <c r="I824" s="1368"/>
      <c r="J824" s="1368"/>
      <c r="K824" s="1368"/>
      <c r="L824" s="1368"/>
      <c r="M824" s="1218"/>
      <c r="N824" s="1218"/>
      <c r="O824" s="1218"/>
      <c r="P824" s="1218"/>
      <c r="Q824" s="1218"/>
      <c r="R824" s="1218"/>
      <c r="S824" s="1218"/>
      <c r="T824" s="1218"/>
      <c r="U824" s="1218"/>
      <c r="V824" s="1218"/>
      <c r="W824" s="1218"/>
      <c r="X824" s="1218"/>
      <c r="Y824" s="1218"/>
      <c r="Z824" s="1218"/>
      <c r="AA824" s="1218"/>
      <c r="AB824" s="1218"/>
    </row>
    <row r="825" spans="2:28" ht="15.75" hidden="1" customHeight="1">
      <c r="B825" s="1368"/>
      <c r="C825" s="1368"/>
      <c r="D825" s="1368"/>
      <c r="E825" s="1368"/>
      <c r="F825" s="1368"/>
      <c r="G825" s="1368"/>
      <c r="H825" s="1368"/>
      <c r="I825" s="1368"/>
      <c r="J825" s="1368"/>
      <c r="K825" s="1368"/>
      <c r="L825" s="1368"/>
      <c r="M825" s="1218"/>
      <c r="N825" s="1218"/>
      <c r="O825" s="1218"/>
      <c r="P825" s="1218"/>
      <c r="Q825" s="1218"/>
      <c r="R825" s="1218"/>
      <c r="S825" s="1218"/>
      <c r="T825" s="1218"/>
      <c r="U825" s="1218"/>
      <c r="V825" s="1218"/>
      <c r="W825" s="1218"/>
      <c r="X825" s="1218"/>
      <c r="Y825" s="1218"/>
      <c r="Z825" s="1218"/>
      <c r="AA825" s="1218"/>
      <c r="AB825" s="1218"/>
    </row>
    <row r="826" spans="2:28" ht="15.75" hidden="1" customHeight="1">
      <c r="B826" s="1368"/>
      <c r="C826" s="1368"/>
      <c r="D826" s="1368"/>
      <c r="E826" s="1368"/>
      <c r="F826" s="1368"/>
      <c r="G826" s="1368"/>
      <c r="H826" s="1368"/>
      <c r="I826" s="1368"/>
      <c r="J826" s="1368"/>
      <c r="K826" s="1368"/>
      <c r="L826" s="1368"/>
      <c r="M826" s="1218"/>
      <c r="N826" s="1218"/>
      <c r="O826" s="1218"/>
      <c r="P826" s="1218"/>
      <c r="Q826" s="1218"/>
      <c r="R826" s="1218"/>
      <c r="S826" s="1218"/>
      <c r="T826" s="1218"/>
      <c r="U826" s="1218"/>
      <c r="V826" s="1218"/>
      <c r="W826" s="1218"/>
      <c r="X826" s="1218"/>
      <c r="Y826" s="1218"/>
      <c r="Z826" s="1218"/>
      <c r="AA826" s="1218"/>
      <c r="AB826" s="1218"/>
    </row>
    <row r="827" spans="2:28" ht="15.75" hidden="1" customHeight="1">
      <c r="B827" s="1368"/>
      <c r="C827" s="1368"/>
      <c r="D827" s="1368"/>
      <c r="E827" s="1368"/>
      <c r="F827" s="1368"/>
      <c r="G827" s="1368"/>
      <c r="H827" s="1368"/>
      <c r="I827" s="1368"/>
      <c r="J827" s="1368"/>
      <c r="K827" s="1368"/>
      <c r="L827" s="1368"/>
      <c r="M827" s="1218"/>
      <c r="N827" s="1218"/>
      <c r="O827" s="1218"/>
      <c r="P827" s="1218"/>
      <c r="Q827" s="1218"/>
      <c r="R827" s="1218"/>
      <c r="S827" s="1218"/>
      <c r="T827" s="1218"/>
      <c r="U827" s="1218"/>
      <c r="V827" s="1218"/>
      <c r="W827" s="1218"/>
      <c r="X827" s="1218"/>
      <c r="Y827" s="1218"/>
      <c r="Z827" s="1218"/>
      <c r="AA827" s="1218"/>
      <c r="AB827" s="1218"/>
    </row>
    <row r="828" spans="2:28" ht="15.75" hidden="1" customHeight="1">
      <c r="B828" s="1368"/>
      <c r="C828" s="1368"/>
      <c r="D828" s="1368"/>
      <c r="E828" s="1368"/>
      <c r="F828" s="1368"/>
      <c r="G828" s="1368"/>
      <c r="H828" s="1368"/>
      <c r="I828" s="1368"/>
      <c r="J828" s="1368"/>
      <c r="K828" s="1368"/>
      <c r="L828" s="1368"/>
      <c r="M828" s="1218"/>
      <c r="N828" s="1218"/>
      <c r="O828" s="1218"/>
      <c r="P828" s="1218"/>
      <c r="Q828" s="1218"/>
      <c r="R828" s="1218"/>
      <c r="S828" s="1218"/>
      <c r="T828" s="1218"/>
      <c r="U828" s="1218"/>
      <c r="V828" s="1218"/>
      <c r="W828" s="1218"/>
      <c r="X828" s="1218"/>
      <c r="Y828" s="1218"/>
      <c r="Z828" s="1218"/>
      <c r="AA828" s="1218"/>
      <c r="AB828" s="1218"/>
    </row>
    <row r="829" spans="2:28" ht="15.75" hidden="1" customHeight="1">
      <c r="B829" s="1368"/>
      <c r="C829" s="1368"/>
      <c r="D829" s="1368"/>
      <c r="E829" s="1368"/>
      <c r="F829" s="1368"/>
      <c r="G829" s="1368"/>
      <c r="H829" s="1368"/>
      <c r="I829" s="1368"/>
      <c r="J829" s="1368"/>
      <c r="K829" s="1368"/>
      <c r="L829" s="1368"/>
      <c r="M829" s="1218"/>
      <c r="N829" s="1218"/>
      <c r="O829" s="1218"/>
      <c r="P829" s="1218"/>
      <c r="Q829" s="1218"/>
      <c r="R829" s="1218"/>
      <c r="S829" s="1218"/>
      <c r="T829" s="1218"/>
      <c r="U829" s="1218"/>
      <c r="V829" s="1218"/>
      <c r="W829" s="1218"/>
      <c r="X829" s="1218"/>
      <c r="Y829" s="1218"/>
      <c r="Z829" s="1218"/>
      <c r="AA829" s="1218"/>
      <c r="AB829" s="1218"/>
    </row>
    <row r="830" spans="2:28" ht="15.75" hidden="1" customHeight="1">
      <c r="B830" s="1368"/>
      <c r="C830" s="1368"/>
      <c r="D830" s="1368"/>
      <c r="E830" s="1368"/>
      <c r="F830" s="1368"/>
      <c r="G830" s="1368"/>
      <c r="H830" s="1368"/>
      <c r="I830" s="1368"/>
      <c r="J830" s="1368"/>
      <c r="K830" s="1368"/>
      <c r="L830" s="1368"/>
      <c r="M830" s="1218"/>
      <c r="N830" s="1218"/>
      <c r="O830" s="1218"/>
      <c r="P830" s="1218"/>
      <c r="Q830" s="1218"/>
      <c r="R830" s="1218"/>
      <c r="S830" s="1218"/>
      <c r="T830" s="1218"/>
      <c r="U830" s="1218"/>
      <c r="V830" s="1218"/>
      <c r="W830" s="1218"/>
      <c r="X830" s="1218"/>
      <c r="Y830" s="1218"/>
      <c r="Z830" s="1218"/>
      <c r="AA830" s="1218"/>
      <c r="AB830" s="1218"/>
    </row>
    <row r="831" spans="2:28" ht="15.75" hidden="1" customHeight="1">
      <c r="B831" s="1368"/>
      <c r="C831" s="1368"/>
      <c r="D831" s="1368"/>
      <c r="E831" s="1368"/>
      <c r="F831" s="1368"/>
      <c r="G831" s="1368"/>
      <c r="H831" s="1368"/>
      <c r="I831" s="1368"/>
      <c r="J831" s="1368"/>
      <c r="K831" s="1368"/>
      <c r="L831" s="1368"/>
      <c r="M831" s="1218"/>
      <c r="N831" s="1218"/>
      <c r="O831" s="1218"/>
      <c r="P831" s="1218"/>
      <c r="Q831" s="1218"/>
      <c r="R831" s="1218"/>
      <c r="S831" s="1218"/>
      <c r="T831" s="1218"/>
      <c r="U831" s="1218"/>
      <c r="V831" s="1218"/>
      <c r="W831" s="1218"/>
      <c r="X831" s="1218"/>
      <c r="Y831" s="1218"/>
      <c r="Z831" s="1218"/>
      <c r="AA831" s="1218"/>
      <c r="AB831" s="1218"/>
    </row>
    <row r="832" spans="2:28" ht="15.75" hidden="1" customHeight="1">
      <c r="B832" s="1368"/>
      <c r="C832" s="1368"/>
      <c r="D832" s="1368"/>
      <c r="E832" s="1368"/>
      <c r="F832" s="1368"/>
      <c r="G832" s="1368"/>
      <c r="H832" s="1368"/>
      <c r="I832" s="1368"/>
      <c r="J832" s="1368"/>
      <c r="K832" s="1368"/>
      <c r="L832" s="1368"/>
      <c r="M832" s="1218"/>
      <c r="N832" s="1218"/>
      <c r="O832" s="1218"/>
      <c r="P832" s="1218"/>
      <c r="Q832" s="1218"/>
      <c r="R832" s="1218"/>
      <c r="S832" s="1218"/>
      <c r="T832" s="1218"/>
      <c r="U832" s="1218"/>
      <c r="V832" s="1218"/>
      <c r="W832" s="1218"/>
      <c r="X832" s="1218"/>
      <c r="Y832" s="1218"/>
      <c r="Z832" s="1218"/>
      <c r="AA832" s="1218"/>
      <c r="AB832" s="1218"/>
    </row>
    <row r="833" spans="2:28" ht="15.75" hidden="1" customHeight="1">
      <c r="B833" s="1368"/>
      <c r="C833" s="1368"/>
      <c r="D833" s="1368"/>
      <c r="E833" s="1368"/>
      <c r="F833" s="1368"/>
      <c r="G833" s="1368"/>
      <c r="H833" s="1368"/>
      <c r="I833" s="1368"/>
      <c r="J833" s="1368"/>
      <c r="K833" s="1368"/>
      <c r="L833" s="1368"/>
      <c r="M833" s="1218"/>
      <c r="N833" s="1218"/>
      <c r="O833" s="1218"/>
      <c r="P833" s="1218"/>
      <c r="Q833" s="1218"/>
      <c r="R833" s="1218"/>
      <c r="S833" s="1218"/>
      <c r="T833" s="1218"/>
      <c r="U833" s="1218"/>
      <c r="V833" s="1218"/>
      <c r="W833" s="1218"/>
      <c r="X833" s="1218"/>
      <c r="Y833" s="1218"/>
      <c r="Z833" s="1218"/>
      <c r="AA833" s="1218"/>
      <c r="AB833" s="1218"/>
    </row>
    <row r="834" spans="2:28" ht="15.75" hidden="1" customHeight="1">
      <c r="B834" s="1368"/>
      <c r="C834" s="1368"/>
      <c r="D834" s="1368"/>
      <c r="E834" s="1368"/>
      <c r="F834" s="1368"/>
      <c r="G834" s="1368"/>
      <c r="H834" s="1368"/>
      <c r="I834" s="1368"/>
      <c r="J834" s="1368"/>
      <c r="K834" s="1368"/>
      <c r="L834" s="1368"/>
      <c r="M834" s="1218"/>
      <c r="N834" s="1218"/>
      <c r="O834" s="1218"/>
      <c r="P834" s="1218"/>
      <c r="Q834" s="1218"/>
      <c r="R834" s="1218"/>
      <c r="S834" s="1218"/>
      <c r="T834" s="1218"/>
      <c r="U834" s="1218"/>
      <c r="V834" s="1218"/>
      <c r="W834" s="1218"/>
      <c r="X834" s="1218"/>
      <c r="Y834" s="1218"/>
      <c r="Z834" s="1218"/>
      <c r="AA834" s="1218"/>
      <c r="AB834" s="1218"/>
    </row>
    <row r="835" spans="2:28" ht="15.75" hidden="1" customHeight="1">
      <c r="B835" s="1368"/>
      <c r="C835" s="1368"/>
      <c r="D835" s="1368"/>
      <c r="E835" s="1368"/>
      <c r="F835" s="1368"/>
      <c r="G835" s="1368"/>
      <c r="H835" s="1368"/>
      <c r="I835" s="1368"/>
      <c r="J835" s="1368"/>
      <c r="K835" s="1368"/>
      <c r="L835" s="1368"/>
      <c r="M835" s="1218"/>
      <c r="N835" s="1218"/>
      <c r="O835" s="1218"/>
      <c r="P835" s="1218"/>
      <c r="Q835" s="1218"/>
      <c r="R835" s="1218"/>
      <c r="S835" s="1218"/>
      <c r="T835" s="1218"/>
      <c r="U835" s="1218"/>
      <c r="V835" s="1218"/>
      <c r="W835" s="1218"/>
      <c r="X835" s="1218"/>
      <c r="Y835" s="1218"/>
      <c r="Z835" s="1218"/>
      <c r="AA835" s="1218"/>
      <c r="AB835" s="1218"/>
    </row>
    <row r="836" spans="2:28" ht="15.75" hidden="1" customHeight="1">
      <c r="B836" s="1368"/>
      <c r="C836" s="1368"/>
      <c r="D836" s="1368"/>
      <c r="E836" s="1368"/>
      <c r="F836" s="1368"/>
      <c r="G836" s="1368"/>
      <c r="H836" s="1368"/>
      <c r="I836" s="1368"/>
      <c r="J836" s="1368"/>
      <c r="K836" s="1368"/>
      <c r="L836" s="1368"/>
      <c r="M836" s="1218"/>
      <c r="N836" s="1218"/>
      <c r="O836" s="1218"/>
      <c r="P836" s="1218"/>
      <c r="Q836" s="1218"/>
      <c r="R836" s="1218"/>
      <c r="S836" s="1218"/>
      <c r="T836" s="1218"/>
      <c r="U836" s="1218"/>
      <c r="V836" s="1218"/>
      <c r="W836" s="1218"/>
      <c r="X836" s="1218"/>
      <c r="Y836" s="1218"/>
      <c r="Z836" s="1218"/>
      <c r="AA836" s="1218"/>
      <c r="AB836" s="1218"/>
    </row>
    <row r="837" spans="2:28" ht="15.75" hidden="1" customHeight="1">
      <c r="B837" s="1368"/>
      <c r="C837" s="1368"/>
      <c r="D837" s="1368"/>
      <c r="E837" s="1368"/>
      <c r="F837" s="1368"/>
      <c r="G837" s="1368"/>
      <c r="H837" s="1368"/>
      <c r="I837" s="1368"/>
      <c r="J837" s="1368"/>
      <c r="K837" s="1368"/>
      <c r="L837" s="1368"/>
      <c r="M837" s="1218"/>
      <c r="N837" s="1218"/>
      <c r="O837" s="1218"/>
      <c r="P837" s="1218"/>
      <c r="Q837" s="1218"/>
      <c r="R837" s="1218"/>
      <c r="S837" s="1218"/>
      <c r="T837" s="1218"/>
      <c r="U837" s="1218"/>
      <c r="V837" s="1218"/>
      <c r="W837" s="1218"/>
      <c r="X837" s="1218"/>
      <c r="Y837" s="1218"/>
      <c r="Z837" s="1218"/>
      <c r="AA837" s="1218"/>
      <c r="AB837" s="1218"/>
    </row>
    <row r="838" spans="2:28" ht="15.75" hidden="1" customHeight="1">
      <c r="B838" s="1368"/>
      <c r="C838" s="1368"/>
      <c r="D838" s="1368"/>
      <c r="E838" s="1368"/>
      <c r="F838" s="1368"/>
      <c r="G838" s="1368"/>
      <c r="H838" s="1368"/>
      <c r="I838" s="1368"/>
      <c r="J838" s="1368"/>
      <c r="K838" s="1368"/>
      <c r="L838" s="1368"/>
      <c r="M838" s="1218"/>
      <c r="N838" s="1218"/>
      <c r="O838" s="1218"/>
      <c r="P838" s="1218"/>
      <c r="Q838" s="1218"/>
      <c r="R838" s="1218"/>
      <c r="S838" s="1218"/>
      <c r="T838" s="1218"/>
      <c r="U838" s="1218"/>
      <c r="V838" s="1218"/>
      <c r="W838" s="1218"/>
      <c r="X838" s="1218"/>
      <c r="Y838" s="1218"/>
      <c r="Z838" s="1218"/>
      <c r="AA838" s="1218"/>
      <c r="AB838" s="1218"/>
    </row>
    <row r="839" spans="2:28" ht="15.75" hidden="1" customHeight="1">
      <c r="B839" s="1368"/>
      <c r="C839" s="1368"/>
      <c r="D839" s="1368"/>
      <c r="E839" s="1368"/>
      <c r="F839" s="1368"/>
      <c r="G839" s="1368"/>
      <c r="H839" s="1368"/>
      <c r="I839" s="1368"/>
      <c r="J839" s="1368"/>
      <c r="K839" s="1368"/>
      <c r="L839" s="1368"/>
      <c r="M839" s="1218"/>
      <c r="N839" s="1218"/>
      <c r="O839" s="1218"/>
      <c r="P839" s="1218"/>
      <c r="Q839" s="1218"/>
      <c r="R839" s="1218"/>
      <c r="S839" s="1218"/>
      <c r="T839" s="1218"/>
      <c r="U839" s="1218"/>
      <c r="V839" s="1218"/>
      <c r="W839" s="1218"/>
      <c r="X839" s="1218"/>
      <c r="Y839" s="1218"/>
      <c r="Z839" s="1218"/>
      <c r="AA839" s="1218"/>
      <c r="AB839" s="1218"/>
    </row>
    <row r="840" spans="2:28" ht="15.75" hidden="1" customHeight="1">
      <c r="B840" s="1368"/>
      <c r="C840" s="1368"/>
      <c r="D840" s="1368"/>
      <c r="E840" s="1368"/>
      <c r="F840" s="1368"/>
      <c r="G840" s="1368"/>
      <c r="H840" s="1368"/>
      <c r="I840" s="1368"/>
      <c r="J840" s="1368"/>
      <c r="K840" s="1368"/>
      <c r="L840" s="1368"/>
      <c r="M840" s="1218"/>
      <c r="N840" s="1218"/>
      <c r="O840" s="1218"/>
      <c r="P840" s="1218"/>
      <c r="Q840" s="1218"/>
      <c r="R840" s="1218"/>
      <c r="S840" s="1218"/>
      <c r="T840" s="1218"/>
      <c r="U840" s="1218"/>
      <c r="V840" s="1218"/>
      <c r="W840" s="1218"/>
      <c r="X840" s="1218"/>
      <c r="Y840" s="1218"/>
      <c r="Z840" s="1218"/>
      <c r="AA840" s="1218"/>
      <c r="AB840" s="1218"/>
    </row>
    <row r="841" spans="2:28" ht="15.75" hidden="1" customHeight="1">
      <c r="B841" s="1368"/>
      <c r="C841" s="1368"/>
      <c r="D841" s="1368"/>
      <c r="E841" s="1368"/>
      <c r="F841" s="1368"/>
      <c r="G841" s="1368"/>
      <c r="H841" s="1368"/>
      <c r="I841" s="1368"/>
      <c r="J841" s="1368"/>
      <c r="K841" s="1368"/>
      <c r="L841" s="1368"/>
      <c r="M841" s="1218"/>
      <c r="N841" s="1218"/>
      <c r="O841" s="1218"/>
      <c r="P841" s="1218"/>
      <c r="Q841" s="1218"/>
      <c r="R841" s="1218"/>
      <c r="S841" s="1218"/>
      <c r="T841" s="1218"/>
      <c r="U841" s="1218"/>
      <c r="V841" s="1218"/>
      <c r="W841" s="1218"/>
      <c r="X841" s="1218"/>
      <c r="Y841" s="1218"/>
      <c r="Z841" s="1218"/>
      <c r="AA841" s="1218"/>
      <c r="AB841" s="1218"/>
    </row>
    <row r="842" spans="2:28" ht="15.75" hidden="1" customHeight="1">
      <c r="B842" s="1368"/>
      <c r="C842" s="1368"/>
      <c r="D842" s="1368"/>
      <c r="E842" s="1368"/>
      <c r="F842" s="1368"/>
      <c r="G842" s="1368"/>
      <c r="H842" s="1368"/>
      <c r="I842" s="1368"/>
      <c r="J842" s="1368"/>
      <c r="K842" s="1368"/>
      <c r="L842" s="1368"/>
      <c r="M842" s="1218"/>
      <c r="N842" s="1218"/>
      <c r="O842" s="1218"/>
      <c r="P842" s="1218"/>
      <c r="Q842" s="1218"/>
      <c r="R842" s="1218"/>
      <c r="S842" s="1218"/>
      <c r="T842" s="1218"/>
      <c r="U842" s="1218"/>
      <c r="V842" s="1218"/>
      <c r="W842" s="1218"/>
      <c r="X842" s="1218"/>
      <c r="Y842" s="1218"/>
      <c r="Z842" s="1218"/>
      <c r="AA842" s="1218"/>
      <c r="AB842" s="1218"/>
    </row>
    <row r="843" spans="2:28" ht="15.75" hidden="1" customHeight="1">
      <c r="B843" s="1368"/>
      <c r="C843" s="1368"/>
      <c r="D843" s="1368"/>
      <c r="E843" s="1368"/>
      <c r="F843" s="1368"/>
      <c r="G843" s="1368"/>
      <c r="H843" s="1368"/>
      <c r="I843" s="1368"/>
      <c r="J843" s="1368"/>
      <c r="K843" s="1368"/>
      <c r="L843" s="1368"/>
      <c r="M843" s="1218"/>
      <c r="N843" s="1218"/>
      <c r="O843" s="1218"/>
      <c r="P843" s="1218"/>
      <c r="Q843" s="1218"/>
      <c r="R843" s="1218"/>
      <c r="S843" s="1218"/>
      <c r="T843" s="1218"/>
      <c r="U843" s="1218"/>
      <c r="V843" s="1218"/>
      <c r="W843" s="1218"/>
      <c r="X843" s="1218"/>
      <c r="Y843" s="1218"/>
      <c r="Z843" s="1218"/>
      <c r="AA843" s="1218"/>
      <c r="AB843" s="1218"/>
    </row>
    <row r="844" spans="2:28" ht="15.75" hidden="1" customHeight="1">
      <c r="B844" s="1368"/>
      <c r="C844" s="1368"/>
      <c r="D844" s="1368"/>
      <c r="E844" s="1368"/>
      <c r="F844" s="1368"/>
      <c r="G844" s="1368"/>
      <c r="H844" s="1368"/>
      <c r="I844" s="1368"/>
      <c r="J844" s="1368"/>
      <c r="K844" s="1368"/>
      <c r="L844" s="1368"/>
      <c r="M844" s="1218"/>
      <c r="N844" s="1218"/>
      <c r="O844" s="1218"/>
      <c r="P844" s="1218"/>
      <c r="Q844" s="1218"/>
      <c r="R844" s="1218"/>
      <c r="S844" s="1218"/>
      <c r="T844" s="1218"/>
      <c r="U844" s="1218"/>
      <c r="V844" s="1218"/>
      <c r="W844" s="1218"/>
      <c r="X844" s="1218"/>
      <c r="Y844" s="1218"/>
      <c r="Z844" s="1218"/>
      <c r="AA844" s="1218"/>
      <c r="AB844" s="1218"/>
    </row>
    <row r="845" spans="2:28" ht="15.75" hidden="1" customHeight="1">
      <c r="B845" s="1368"/>
      <c r="C845" s="1368"/>
      <c r="D845" s="1368"/>
      <c r="E845" s="1368"/>
      <c r="F845" s="1368"/>
      <c r="G845" s="1368"/>
      <c r="H845" s="1368"/>
      <c r="I845" s="1368"/>
      <c r="J845" s="1368"/>
      <c r="K845" s="1368"/>
      <c r="L845" s="1368"/>
      <c r="M845" s="1218"/>
      <c r="N845" s="1218"/>
      <c r="O845" s="1218"/>
      <c r="P845" s="1218"/>
      <c r="Q845" s="1218"/>
      <c r="R845" s="1218"/>
      <c r="S845" s="1218"/>
      <c r="T845" s="1218"/>
      <c r="U845" s="1218"/>
      <c r="V845" s="1218"/>
      <c r="W845" s="1218"/>
      <c r="X845" s="1218"/>
      <c r="Y845" s="1218"/>
      <c r="Z845" s="1218"/>
      <c r="AA845" s="1218"/>
      <c r="AB845" s="1218"/>
    </row>
    <row r="846" spans="2:28" ht="15.75" hidden="1" customHeight="1">
      <c r="B846" s="1368"/>
      <c r="C846" s="1368"/>
      <c r="D846" s="1368"/>
      <c r="E846" s="1368"/>
      <c r="F846" s="1368"/>
      <c r="G846" s="1368"/>
      <c r="H846" s="1368"/>
      <c r="I846" s="1368"/>
      <c r="J846" s="1368"/>
      <c r="K846" s="1368"/>
      <c r="L846" s="1368"/>
      <c r="M846" s="1218"/>
      <c r="N846" s="1218"/>
      <c r="O846" s="1218"/>
      <c r="P846" s="1218"/>
      <c r="Q846" s="1218"/>
      <c r="R846" s="1218"/>
      <c r="S846" s="1218"/>
      <c r="T846" s="1218"/>
      <c r="U846" s="1218"/>
      <c r="V846" s="1218"/>
      <c r="W846" s="1218"/>
      <c r="X846" s="1218"/>
      <c r="Y846" s="1218"/>
      <c r="Z846" s="1218"/>
      <c r="AA846" s="1218"/>
      <c r="AB846" s="1218"/>
    </row>
    <row r="847" spans="2:28" ht="15.75" hidden="1" customHeight="1">
      <c r="B847" s="1368"/>
      <c r="C847" s="1368"/>
      <c r="D847" s="1368"/>
      <c r="E847" s="1368"/>
      <c r="F847" s="1368"/>
      <c r="G847" s="1368"/>
      <c r="H847" s="1368"/>
      <c r="I847" s="1368"/>
      <c r="J847" s="1368"/>
      <c r="K847" s="1368"/>
      <c r="L847" s="1368"/>
      <c r="M847" s="1218"/>
      <c r="N847" s="1218"/>
      <c r="O847" s="1218"/>
      <c r="P847" s="1218"/>
      <c r="Q847" s="1218"/>
      <c r="R847" s="1218"/>
      <c r="S847" s="1218"/>
      <c r="T847" s="1218"/>
      <c r="U847" s="1218"/>
      <c r="V847" s="1218"/>
      <c r="W847" s="1218"/>
      <c r="X847" s="1218"/>
      <c r="Y847" s="1218"/>
      <c r="Z847" s="1218"/>
      <c r="AA847" s="1218"/>
      <c r="AB847" s="1218"/>
    </row>
    <row r="848" spans="2:28" ht="15.75" hidden="1" customHeight="1">
      <c r="B848" s="1368"/>
      <c r="C848" s="1368"/>
      <c r="D848" s="1368"/>
      <c r="E848" s="1368"/>
      <c r="F848" s="1368"/>
      <c r="G848" s="1368"/>
      <c r="H848" s="1368"/>
      <c r="I848" s="1368"/>
      <c r="J848" s="1368"/>
      <c r="K848" s="1368"/>
      <c r="L848" s="1368"/>
      <c r="M848" s="1218"/>
      <c r="N848" s="1218"/>
      <c r="O848" s="1218"/>
      <c r="P848" s="1218"/>
      <c r="Q848" s="1218"/>
      <c r="R848" s="1218"/>
      <c r="S848" s="1218"/>
      <c r="T848" s="1218"/>
      <c r="U848" s="1218"/>
      <c r="V848" s="1218"/>
      <c r="W848" s="1218"/>
      <c r="X848" s="1218"/>
      <c r="Y848" s="1218"/>
      <c r="Z848" s="1218"/>
      <c r="AA848" s="1218"/>
      <c r="AB848" s="1218"/>
    </row>
    <row r="849" spans="2:28" ht="15.75" hidden="1" customHeight="1">
      <c r="B849" s="1368"/>
      <c r="C849" s="1368"/>
      <c r="D849" s="1368"/>
      <c r="E849" s="1368"/>
      <c r="F849" s="1368"/>
      <c r="G849" s="1368"/>
      <c r="H849" s="1368"/>
      <c r="I849" s="1368"/>
      <c r="J849" s="1368"/>
      <c r="K849" s="1368"/>
      <c r="L849" s="1368"/>
      <c r="M849" s="1218"/>
      <c r="N849" s="1218"/>
      <c r="O849" s="1218"/>
      <c r="P849" s="1218"/>
      <c r="Q849" s="1218"/>
      <c r="R849" s="1218"/>
      <c r="S849" s="1218"/>
      <c r="T849" s="1218"/>
      <c r="U849" s="1218"/>
      <c r="V849" s="1218"/>
      <c r="W849" s="1218"/>
      <c r="X849" s="1218"/>
      <c r="Y849" s="1218"/>
      <c r="Z849" s="1218"/>
      <c r="AA849" s="1218"/>
      <c r="AB849" s="1218"/>
    </row>
    <row r="850" spans="2:28" ht="15.75" hidden="1" customHeight="1">
      <c r="B850" s="1368"/>
      <c r="C850" s="1368"/>
      <c r="D850" s="1368"/>
      <c r="E850" s="1368"/>
      <c r="F850" s="1368"/>
      <c r="G850" s="1368"/>
      <c r="H850" s="1368"/>
      <c r="I850" s="1368"/>
      <c r="J850" s="1368"/>
      <c r="K850" s="1368"/>
      <c r="L850" s="1368"/>
      <c r="M850" s="1218"/>
      <c r="N850" s="1218"/>
      <c r="O850" s="1218"/>
      <c r="P850" s="1218"/>
      <c r="Q850" s="1218"/>
      <c r="R850" s="1218"/>
      <c r="S850" s="1218"/>
      <c r="T850" s="1218"/>
      <c r="U850" s="1218"/>
      <c r="V850" s="1218"/>
      <c r="W850" s="1218"/>
      <c r="X850" s="1218"/>
      <c r="Y850" s="1218"/>
      <c r="Z850" s="1218"/>
      <c r="AA850" s="1218"/>
      <c r="AB850" s="1218"/>
    </row>
    <row r="851" spans="2:28" ht="15.75" hidden="1" customHeight="1">
      <c r="B851" s="1368"/>
      <c r="C851" s="1368"/>
      <c r="D851" s="1368"/>
      <c r="E851" s="1368"/>
      <c r="F851" s="1368"/>
      <c r="G851" s="1368"/>
      <c r="H851" s="1368"/>
      <c r="I851" s="1368"/>
      <c r="J851" s="1368"/>
      <c r="K851" s="1368"/>
      <c r="L851" s="1368"/>
      <c r="M851" s="1218"/>
      <c r="N851" s="1218"/>
      <c r="O851" s="1218"/>
      <c r="P851" s="1218"/>
      <c r="Q851" s="1218"/>
      <c r="R851" s="1218"/>
      <c r="S851" s="1218"/>
      <c r="T851" s="1218"/>
      <c r="U851" s="1218"/>
      <c r="V851" s="1218"/>
      <c r="W851" s="1218"/>
      <c r="X851" s="1218"/>
      <c r="Y851" s="1218"/>
      <c r="Z851" s="1218"/>
      <c r="AA851" s="1218"/>
      <c r="AB851" s="1218"/>
    </row>
    <row r="852" spans="2:28" ht="15.75" hidden="1" customHeight="1">
      <c r="B852" s="1368"/>
      <c r="C852" s="1368"/>
      <c r="D852" s="1368"/>
      <c r="E852" s="1368"/>
      <c r="F852" s="1368"/>
      <c r="G852" s="1368"/>
      <c r="H852" s="1368"/>
      <c r="I852" s="1368"/>
      <c r="J852" s="1368"/>
      <c r="K852" s="1368"/>
      <c r="L852" s="1368"/>
      <c r="M852" s="1218"/>
      <c r="N852" s="1218"/>
      <c r="O852" s="1218"/>
      <c r="P852" s="1218"/>
      <c r="Q852" s="1218"/>
      <c r="R852" s="1218"/>
      <c r="S852" s="1218"/>
      <c r="T852" s="1218"/>
      <c r="U852" s="1218"/>
      <c r="V852" s="1218"/>
      <c r="W852" s="1218"/>
      <c r="X852" s="1218"/>
      <c r="Y852" s="1218"/>
      <c r="Z852" s="1218"/>
      <c r="AA852" s="1218"/>
      <c r="AB852" s="1218"/>
    </row>
    <row r="853" spans="2:28" ht="15.75" hidden="1" customHeight="1">
      <c r="B853" s="1368"/>
      <c r="C853" s="1368"/>
      <c r="D853" s="1368"/>
      <c r="E853" s="1368"/>
      <c r="F853" s="1368"/>
      <c r="G853" s="1368"/>
      <c r="H853" s="1368"/>
      <c r="I853" s="1368"/>
      <c r="J853" s="1368"/>
      <c r="K853" s="1368"/>
      <c r="L853" s="1368"/>
      <c r="M853" s="1218"/>
      <c r="N853" s="1218"/>
      <c r="O853" s="1218"/>
      <c r="P853" s="1218"/>
      <c r="Q853" s="1218"/>
      <c r="R853" s="1218"/>
      <c r="S853" s="1218"/>
      <c r="T853" s="1218"/>
      <c r="U853" s="1218"/>
      <c r="V853" s="1218"/>
      <c r="W853" s="1218"/>
      <c r="X853" s="1218"/>
      <c r="Y853" s="1218"/>
      <c r="Z853" s="1218"/>
      <c r="AA853" s="1218"/>
      <c r="AB853" s="1218"/>
    </row>
    <row r="854" spans="2:28" ht="15.75" hidden="1" customHeight="1">
      <c r="B854" s="1368"/>
      <c r="C854" s="1368"/>
      <c r="D854" s="1368"/>
      <c r="E854" s="1368"/>
      <c r="F854" s="1368"/>
      <c r="G854" s="1368"/>
      <c r="H854" s="1368"/>
      <c r="I854" s="1368"/>
      <c r="J854" s="1368"/>
      <c r="K854" s="1368"/>
      <c r="L854" s="1368"/>
      <c r="M854" s="1218"/>
      <c r="N854" s="1218"/>
      <c r="O854" s="1218"/>
      <c r="P854" s="1218"/>
      <c r="Q854" s="1218"/>
      <c r="R854" s="1218"/>
      <c r="S854" s="1218"/>
      <c r="T854" s="1218"/>
      <c r="U854" s="1218"/>
      <c r="V854" s="1218"/>
      <c r="W854" s="1218"/>
      <c r="X854" s="1218"/>
      <c r="Y854" s="1218"/>
      <c r="Z854" s="1218"/>
      <c r="AA854" s="1218"/>
      <c r="AB854" s="1218"/>
    </row>
    <row r="855" spans="2:28" ht="15.75" hidden="1" customHeight="1">
      <c r="B855" s="1368"/>
      <c r="C855" s="1368"/>
      <c r="D855" s="1368"/>
      <c r="E855" s="1368"/>
      <c r="F855" s="1368"/>
      <c r="G855" s="1368"/>
      <c r="H855" s="1368"/>
      <c r="I855" s="1368"/>
      <c r="J855" s="1368"/>
      <c r="K855" s="1368"/>
      <c r="L855" s="1368"/>
      <c r="M855" s="1218"/>
      <c r="N855" s="1218"/>
      <c r="O855" s="1218"/>
      <c r="P855" s="1218"/>
      <c r="Q855" s="1218"/>
      <c r="R855" s="1218"/>
      <c r="S855" s="1218"/>
      <c r="T855" s="1218"/>
      <c r="U855" s="1218"/>
      <c r="V855" s="1218"/>
      <c r="W855" s="1218"/>
      <c r="X855" s="1218"/>
      <c r="Y855" s="1218"/>
      <c r="Z855" s="1218"/>
      <c r="AA855" s="1218"/>
      <c r="AB855" s="1218"/>
    </row>
    <row r="856" spans="2:28" ht="15.75" hidden="1" customHeight="1">
      <c r="B856" s="1368"/>
      <c r="C856" s="1368"/>
      <c r="D856" s="1368"/>
      <c r="E856" s="1368"/>
      <c r="F856" s="1368"/>
      <c r="G856" s="1368"/>
      <c r="H856" s="1368"/>
      <c r="I856" s="1368"/>
      <c r="J856" s="1368"/>
      <c r="K856" s="1368"/>
      <c r="L856" s="1368"/>
      <c r="M856" s="1218"/>
      <c r="N856" s="1218"/>
      <c r="O856" s="1218"/>
      <c r="P856" s="1218"/>
      <c r="Q856" s="1218"/>
      <c r="R856" s="1218"/>
      <c r="S856" s="1218"/>
      <c r="T856" s="1218"/>
      <c r="U856" s="1218"/>
      <c r="V856" s="1218"/>
      <c r="W856" s="1218"/>
      <c r="X856" s="1218"/>
      <c r="Y856" s="1218"/>
      <c r="Z856" s="1218"/>
      <c r="AA856" s="1218"/>
      <c r="AB856" s="1218"/>
    </row>
    <row r="857" spans="2:28" ht="15.75" hidden="1" customHeight="1">
      <c r="B857" s="1368"/>
      <c r="C857" s="1368"/>
      <c r="D857" s="1368"/>
      <c r="E857" s="1368"/>
      <c r="F857" s="1368"/>
      <c r="G857" s="1368"/>
      <c r="H857" s="1368"/>
      <c r="I857" s="1368"/>
      <c r="J857" s="1368"/>
      <c r="K857" s="1368"/>
      <c r="L857" s="1368"/>
      <c r="M857" s="1218"/>
      <c r="N857" s="1218"/>
      <c r="O857" s="1218"/>
      <c r="P857" s="1218"/>
      <c r="Q857" s="1218"/>
      <c r="R857" s="1218"/>
      <c r="S857" s="1218"/>
      <c r="T857" s="1218"/>
      <c r="U857" s="1218"/>
      <c r="V857" s="1218"/>
      <c r="W857" s="1218"/>
      <c r="X857" s="1218"/>
      <c r="Y857" s="1218"/>
      <c r="Z857" s="1218"/>
      <c r="AA857" s="1218"/>
      <c r="AB857" s="1218"/>
    </row>
    <row r="858" spans="2:28" ht="15.75" hidden="1" customHeight="1">
      <c r="B858" s="1368"/>
      <c r="C858" s="1368"/>
      <c r="D858" s="1368"/>
      <c r="E858" s="1368"/>
      <c r="F858" s="1368"/>
      <c r="G858" s="1368"/>
      <c r="H858" s="1368"/>
      <c r="I858" s="1368"/>
      <c r="J858" s="1368"/>
      <c r="K858" s="1368"/>
      <c r="L858" s="1368"/>
      <c r="M858" s="1218"/>
      <c r="N858" s="1218"/>
      <c r="O858" s="1218"/>
      <c r="P858" s="1218"/>
      <c r="Q858" s="1218"/>
      <c r="R858" s="1218"/>
      <c r="S858" s="1218"/>
      <c r="T858" s="1218"/>
      <c r="U858" s="1218"/>
      <c r="V858" s="1218"/>
      <c r="W858" s="1218"/>
      <c r="X858" s="1218"/>
      <c r="Y858" s="1218"/>
      <c r="Z858" s="1218"/>
      <c r="AA858" s="1218"/>
      <c r="AB858" s="1218"/>
    </row>
    <row r="859" spans="2:28" ht="15.75" hidden="1" customHeight="1">
      <c r="B859" s="1368"/>
      <c r="C859" s="1368"/>
      <c r="D859" s="1368"/>
      <c r="E859" s="1368"/>
      <c r="F859" s="1368"/>
      <c r="G859" s="1368"/>
      <c r="H859" s="1368"/>
      <c r="I859" s="1368"/>
      <c r="J859" s="1368"/>
      <c r="K859" s="1368"/>
      <c r="L859" s="1368"/>
      <c r="M859" s="1218"/>
      <c r="N859" s="1218"/>
      <c r="O859" s="1218"/>
      <c r="P859" s="1218"/>
      <c r="Q859" s="1218"/>
      <c r="R859" s="1218"/>
      <c r="S859" s="1218"/>
      <c r="T859" s="1218"/>
      <c r="U859" s="1218"/>
      <c r="V859" s="1218"/>
      <c r="W859" s="1218"/>
      <c r="X859" s="1218"/>
      <c r="Y859" s="1218"/>
      <c r="Z859" s="1218"/>
      <c r="AA859" s="1218"/>
      <c r="AB859" s="1218"/>
    </row>
    <row r="860" spans="2:28" ht="15.75" hidden="1" customHeight="1">
      <c r="B860" s="1368"/>
      <c r="C860" s="1368"/>
      <c r="D860" s="1368"/>
      <c r="E860" s="1368"/>
      <c r="F860" s="1368"/>
      <c r="G860" s="1368"/>
      <c r="H860" s="1368"/>
      <c r="I860" s="1368"/>
      <c r="J860" s="1368"/>
      <c r="K860" s="1368"/>
      <c r="L860" s="1368"/>
      <c r="M860" s="1218"/>
      <c r="N860" s="1218"/>
      <c r="O860" s="1218"/>
      <c r="P860" s="1218"/>
      <c r="Q860" s="1218"/>
      <c r="R860" s="1218"/>
      <c r="S860" s="1218"/>
      <c r="T860" s="1218"/>
      <c r="U860" s="1218"/>
      <c r="V860" s="1218"/>
      <c r="W860" s="1218"/>
      <c r="X860" s="1218"/>
      <c r="Y860" s="1218"/>
      <c r="Z860" s="1218"/>
      <c r="AA860" s="1218"/>
      <c r="AB860" s="1218"/>
    </row>
    <row r="861" spans="2:28" ht="15.75" hidden="1" customHeight="1">
      <c r="B861" s="1368"/>
      <c r="C861" s="1368"/>
      <c r="D861" s="1368"/>
      <c r="E861" s="1368"/>
      <c r="F861" s="1368"/>
      <c r="G861" s="1368"/>
      <c r="H861" s="1368"/>
      <c r="I861" s="1368"/>
      <c r="J861" s="1368"/>
      <c r="K861" s="1368"/>
      <c r="L861" s="1368"/>
      <c r="M861" s="1218"/>
      <c r="N861" s="1218"/>
      <c r="O861" s="1218"/>
      <c r="P861" s="1218"/>
      <c r="Q861" s="1218"/>
      <c r="R861" s="1218"/>
      <c r="S861" s="1218"/>
      <c r="T861" s="1218"/>
      <c r="U861" s="1218"/>
      <c r="V861" s="1218"/>
      <c r="W861" s="1218"/>
      <c r="X861" s="1218"/>
      <c r="Y861" s="1218"/>
      <c r="Z861" s="1218"/>
      <c r="AA861" s="1218"/>
      <c r="AB861" s="1218"/>
    </row>
    <row r="862" spans="2:28" ht="15.75" hidden="1" customHeight="1">
      <c r="B862" s="1368"/>
      <c r="C862" s="1368"/>
      <c r="D862" s="1368"/>
      <c r="E862" s="1368"/>
      <c r="F862" s="1368"/>
      <c r="G862" s="1368"/>
      <c r="H862" s="1368"/>
      <c r="I862" s="1368"/>
      <c r="J862" s="1368"/>
      <c r="K862" s="1368"/>
      <c r="L862" s="1368"/>
      <c r="M862" s="1218"/>
      <c r="N862" s="1218"/>
      <c r="O862" s="1218"/>
      <c r="P862" s="1218"/>
      <c r="Q862" s="1218"/>
      <c r="R862" s="1218"/>
      <c r="S862" s="1218"/>
      <c r="T862" s="1218"/>
      <c r="U862" s="1218"/>
      <c r="V862" s="1218"/>
      <c r="W862" s="1218"/>
      <c r="X862" s="1218"/>
      <c r="Y862" s="1218"/>
      <c r="Z862" s="1218"/>
      <c r="AA862" s="1218"/>
      <c r="AB862" s="1218"/>
    </row>
    <row r="863" spans="2:28" ht="15.75" hidden="1" customHeight="1">
      <c r="B863" s="1368"/>
      <c r="C863" s="1368"/>
      <c r="D863" s="1368"/>
      <c r="E863" s="1368"/>
      <c r="F863" s="1368"/>
      <c r="G863" s="1368"/>
      <c r="H863" s="1368"/>
      <c r="I863" s="1368"/>
      <c r="J863" s="1368"/>
      <c r="K863" s="1368"/>
      <c r="L863" s="1368"/>
      <c r="M863" s="1218"/>
      <c r="N863" s="1218"/>
      <c r="O863" s="1218"/>
      <c r="P863" s="1218"/>
      <c r="Q863" s="1218"/>
      <c r="R863" s="1218"/>
      <c r="S863" s="1218"/>
      <c r="T863" s="1218"/>
      <c r="U863" s="1218"/>
      <c r="V863" s="1218"/>
      <c r="W863" s="1218"/>
      <c r="X863" s="1218"/>
      <c r="Y863" s="1218"/>
      <c r="Z863" s="1218"/>
      <c r="AA863" s="1218"/>
      <c r="AB863" s="1218"/>
    </row>
    <row r="864" spans="2:28" ht="15.75" hidden="1" customHeight="1">
      <c r="B864" s="1368"/>
      <c r="C864" s="1368"/>
      <c r="D864" s="1368"/>
      <c r="E864" s="1368"/>
      <c r="F864" s="1368"/>
      <c r="G864" s="1368"/>
      <c r="H864" s="1368"/>
      <c r="I864" s="1368"/>
      <c r="J864" s="1368"/>
      <c r="K864" s="1368"/>
      <c r="L864" s="1368"/>
      <c r="M864" s="1218"/>
      <c r="N864" s="1218"/>
      <c r="O864" s="1218"/>
      <c r="P864" s="1218"/>
      <c r="Q864" s="1218"/>
      <c r="R864" s="1218"/>
      <c r="S864" s="1218"/>
      <c r="T864" s="1218"/>
      <c r="U864" s="1218"/>
      <c r="V864" s="1218"/>
      <c r="W864" s="1218"/>
      <c r="X864" s="1218"/>
      <c r="Y864" s="1218"/>
      <c r="Z864" s="1218"/>
      <c r="AA864" s="1218"/>
      <c r="AB864" s="1218"/>
    </row>
    <row r="865" spans="2:28" ht="15.75" hidden="1" customHeight="1">
      <c r="B865" s="1368"/>
      <c r="C865" s="1368"/>
      <c r="D865" s="1368"/>
      <c r="E865" s="1368"/>
      <c r="F865" s="1368"/>
      <c r="G865" s="1368"/>
      <c r="H865" s="1368"/>
      <c r="I865" s="1368"/>
      <c r="J865" s="1368"/>
      <c r="K865" s="1368"/>
      <c r="L865" s="1368"/>
      <c r="M865" s="1218"/>
      <c r="N865" s="1218"/>
      <c r="O865" s="1218"/>
      <c r="P865" s="1218"/>
      <c r="Q865" s="1218"/>
      <c r="R865" s="1218"/>
      <c r="S865" s="1218"/>
      <c r="T865" s="1218"/>
      <c r="U865" s="1218"/>
      <c r="V865" s="1218"/>
      <c r="W865" s="1218"/>
      <c r="X865" s="1218"/>
      <c r="Y865" s="1218"/>
      <c r="Z865" s="1218"/>
      <c r="AA865" s="1218"/>
      <c r="AB865" s="1218"/>
    </row>
    <row r="866" spans="2:28" ht="15.75" hidden="1" customHeight="1">
      <c r="B866" s="1368"/>
      <c r="C866" s="1368"/>
      <c r="D866" s="1368"/>
      <c r="E866" s="1368"/>
      <c r="F866" s="1368"/>
      <c r="G866" s="1368"/>
      <c r="H866" s="1368"/>
      <c r="I866" s="1368"/>
      <c r="J866" s="1368"/>
      <c r="K866" s="1368"/>
      <c r="L866" s="1368"/>
      <c r="M866" s="1218"/>
      <c r="N866" s="1218"/>
      <c r="O866" s="1218"/>
      <c r="P866" s="1218"/>
      <c r="Q866" s="1218"/>
      <c r="R866" s="1218"/>
      <c r="S866" s="1218"/>
      <c r="T866" s="1218"/>
      <c r="U866" s="1218"/>
      <c r="V866" s="1218"/>
      <c r="W866" s="1218"/>
      <c r="X866" s="1218"/>
      <c r="Y866" s="1218"/>
      <c r="Z866" s="1218"/>
      <c r="AA866" s="1218"/>
      <c r="AB866" s="1218"/>
    </row>
    <row r="867" spans="2:28" ht="15.75" hidden="1" customHeight="1">
      <c r="B867" s="1368"/>
      <c r="C867" s="1368"/>
      <c r="D867" s="1368"/>
      <c r="E867" s="1368"/>
      <c r="F867" s="1368"/>
      <c r="G867" s="1368"/>
      <c r="H867" s="1368"/>
      <c r="I867" s="1368"/>
      <c r="J867" s="1368"/>
      <c r="K867" s="1368"/>
      <c r="L867" s="1368"/>
      <c r="M867" s="1218"/>
      <c r="N867" s="1218"/>
      <c r="O867" s="1218"/>
      <c r="P867" s="1218"/>
      <c r="Q867" s="1218"/>
      <c r="R867" s="1218"/>
      <c r="S867" s="1218"/>
      <c r="T867" s="1218"/>
      <c r="U867" s="1218"/>
      <c r="V867" s="1218"/>
      <c r="W867" s="1218"/>
      <c r="X867" s="1218"/>
      <c r="Y867" s="1218"/>
      <c r="Z867" s="1218"/>
      <c r="AA867" s="1218"/>
      <c r="AB867" s="1218"/>
    </row>
    <row r="868" spans="2:28" ht="15.75" hidden="1" customHeight="1">
      <c r="B868" s="1368"/>
      <c r="C868" s="1368"/>
      <c r="D868" s="1368"/>
      <c r="E868" s="1368"/>
      <c r="F868" s="1368"/>
      <c r="G868" s="1368"/>
      <c r="H868" s="1368"/>
      <c r="I868" s="1368"/>
      <c r="J868" s="1368"/>
      <c r="K868" s="1368"/>
      <c r="L868" s="1368"/>
      <c r="M868" s="1218"/>
      <c r="N868" s="1218"/>
      <c r="O868" s="1218"/>
      <c r="P868" s="1218"/>
      <c r="Q868" s="1218"/>
      <c r="R868" s="1218"/>
      <c r="S868" s="1218"/>
      <c r="T868" s="1218"/>
      <c r="U868" s="1218"/>
      <c r="V868" s="1218"/>
      <c r="W868" s="1218"/>
      <c r="X868" s="1218"/>
      <c r="Y868" s="1218"/>
      <c r="Z868" s="1218"/>
      <c r="AA868" s="1218"/>
      <c r="AB868" s="1218"/>
    </row>
    <row r="869" spans="2:28" ht="15.75" hidden="1" customHeight="1">
      <c r="B869" s="1368"/>
      <c r="C869" s="1368"/>
      <c r="D869" s="1368"/>
      <c r="E869" s="1368"/>
      <c r="F869" s="1368"/>
      <c r="G869" s="1368"/>
      <c r="H869" s="1368"/>
      <c r="I869" s="1368"/>
      <c r="J869" s="1368"/>
      <c r="K869" s="1368"/>
      <c r="L869" s="1368"/>
      <c r="M869" s="1218"/>
      <c r="N869" s="1218"/>
      <c r="O869" s="1218"/>
      <c r="P869" s="1218"/>
      <c r="Q869" s="1218"/>
      <c r="R869" s="1218"/>
      <c r="S869" s="1218"/>
      <c r="T869" s="1218"/>
      <c r="U869" s="1218"/>
      <c r="V869" s="1218"/>
      <c r="W869" s="1218"/>
      <c r="X869" s="1218"/>
      <c r="Y869" s="1218"/>
      <c r="Z869" s="1218"/>
      <c r="AA869" s="1218"/>
      <c r="AB869" s="1218"/>
    </row>
    <row r="870" spans="2:28" ht="15.75" hidden="1" customHeight="1">
      <c r="B870" s="1368"/>
      <c r="C870" s="1368"/>
      <c r="D870" s="1368"/>
      <c r="E870" s="1368"/>
      <c r="F870" s="1368"/>
      <c r="G870" s="1368"/>
      <c r="H870" s="1368"/>
      <c r="I870" s="1368"/>
      <c r="J870" s="1368"/>
      <c r="K870" s="1368"/>
      <c r="L870" s="1368"/>
      <c r="M870" s="1218"/>
      <c r="N870" s="1218"/>
      <c r="O870" s="1218"/>
      <c r="P870" s="1218"/>
      <c r="Q870" s="1218"/>
      <c r="R870" s="1218"/>
      <c r="S870" s="1218"/>
      <c r="T870" s="1218"/>
      <c r="U870" s="1218"/>
      <c r="V870" s="1218"/>
      <c r="W870" s="1218"/>
      <c r="X870" s="1218"/>
      <c r="Y870" s="1218"/>
      <c r="Z870" s="1218"/>
      <c r="AA870" s="1218"/>
      <c r="AB870" s="1218"/>
    </row>
    <row r="871" spans="2:28" ht="15.75" hidden="1" customHeight="1">
      <c r="B871" s="1368"/>
      <c r="C871" s="1368"/>
      <c r="D871" s="1368"/>
      <c r="E871" s="1368"/>
      <c r="F871" s="1368"/>
      <c r="G871" s="1368"/>
      <c r="H871" s="1368"/>
      <c r="I871" s="1368"/>
      <c r="J871" s="1368"/>
      <c r="K871" s="1368"/>
      <c r="L871" s="1368"/>
      <c r="M871" s="1218"/>
      <c r="N871" s="1218"/>
      <c r="O871" s="1218"/>
      <c r="P871" s="1218"/>
      <c r="Q871" s="1218"/>
      <c r="R871" s="1218"/>
      <c r="S871" s="1218"/>
      <c r="T871" s="1218"/>
      <c r="U871" s="1218"/>
      <c r="V871" s="1218"/>
      <c r="W871" s="1218"/>
      <c r="X871" s="1218"/>
      <c r="Y871" s="1218"/>
      <c r="Z871" s="1218"/>
      <c r="AA871" s="1218"/>
      <c r="AB871" s="1218"/>
    </row>
    <row r="872" spans="2:28" ht="15.75" hidden="1" customHeight="1">
      <c r="B872" s="1368"/>
      <c r="C872" s="1368"/>
      <c r="D872" s="1368"/>
      <c r="E872" s="1368"/>
      <c r="F872" s="1368"/>
      <c r="G872" s="1368"/>
      <c r="H872" s="1368"/>
      <c r="I872" s="1368"/>
      <c r="J872" s="1368"/>
      <c r="K872" s="1368"/>
      <c r="L872" s="1368"/>
      <c r="M872" s="1218"/>
      <c r="N872" s="1218"/>
      <c r="O872" s="1218"/>
      <c r="P872" s="1218"/>
      <c r="Q872" s="1218"/>
      <c r="R872" s="1218"/>
      <c r="S872" s="1218"/>
      <c r="T872" s="1218"/>
      <c r="U872" s="1218"/>
      <c r="V872" s="1218"/>
      <c r="W872" s="1218"/>
      <c r="X872" s="1218"/>
      <c r="Y872" s="1218"/>
      <c r="Z872" s="1218"/>
      <c r="AA872" s="1218"/>
      <c r="AB872" s="1218"/>
    </row>
    <row r="873" spans="2:28" ht="15.75" hidden="1" customHeight="1">
      <c r="B873" s="1368"/>
      <c r="C873" s="1368"/>
      <c r="D873" s="1368"/>
      <c r="E873" s="1368"/>
      <c r="F873" s="1368"/>
      <c r="G873" s="1368"/>
      <c r="H873" s="1368"/>
      <c r="I873" s="1368"/>
      <c r="J873" s="1368"/>
      <c r="K873" s="1368"/>
      <c r="L873" s="1368"/>
      <c r="M873" s="1218"/>
      <c r="N873" s="1218"/>
      <c r="O873" s="1218"/>
      <c r="P873" s="1218"/>
      <c r="Q873" s="1218"/>
      <c r="R873" s="1218"/>
      <c r="S873" s="1218"/>
      <c r="T873" s="1218"/>
      <c r="U873" s="1218"/>
      <c r="V873" s="1218"/>
      <c r="W873" s="1218"/>
      <c r="X873" s="1218"/>
      <c r="Y873" s="1218"/>
      <c r="Z873" s="1218"/>
      <c r="AA873" s="1218"/>
      <c r="AB873" s="1218"/>
    </row>
    <row r="874" spans="2:28" ht="15.75" hidden="1" customHeight="1">
      <c r="B874" s="1368"/>
      <c r="C874" s="1368"/>
      <c r="D874" s="1368"/>
      <c r="E874" s="1368"/>
      <c r="F874" s="1368"/>
      <c r="G874" s="1368"/>
      <c r="H874" s="1368"/>
      <c r="I874" s="1368"/>
      <c r="J874" s="1368"/>
      <c r="K874" s="1368"/>
      <c r="L874" s="1368"/>
      <c r="M874" s="1218"/>
      <c r="N874" s="1218"/>
      <c r="O874" s="1218"/>
      <c r="P874" s="1218"/>
      <c r="Q874" s="1218"/>
      <c r="R874" s="1218"/>
      <c r="S874" s="1218"/>
      <c r="T874" s="1218"/>
      <c r="U874" s="1218"/>
      <c r="V874" s="1218"/>
      <c r="W874" s="1218"/>
      <c r="X874" s="1218"/>
      <c r="Y874" s="1218"/>
      <c r="Z874" s="1218"/>
      <c r="AA874" s="1218"/>
      <c r="AB874" s="1218"/>
    </row>
    <row r="875" spans="2:28" ht="15.75" hidden="1" customHeight="1">
      <c r="B875" s="1368"/>
      <c r="C875" s="1368"/>
      <c r="D875" s="1368"/>
      <c r="E875" s="1368"/>
      <c r="F875" s="1368"/>
      <c r="G875" s="1368"/>
      <c r="H875" s="1368"/>
      <c r="I875" s="1368"/>
      <c r="J875" s="1368"/>
      <c r="K875" s="1368"/>
      <c r="L875" s="1368"/>
      <c r="M875" s="1218"/>
      <c r="N875" s="1218"/>
      <c r="O875" s="1218"/>
      <c r="P875" s="1218"/>
      <c r="Q875" s="1218"/>
      <c r="R875" s="1218"/>
      <c r="S875" s="1218"/>
      <c r="T875" s="1218"/>
      <c r="U875" s="1218"/>
      <c r="V875" s="1218"/>
      <c r="W875" s="1218"/>
      <c r="X875" s="1218"/>
      <c r="Y875" s="1218"/>
      <c r="Z875" s="1218"/>
      <c r="AA875" s="1218"/>
      <c r="AB875" s="1218"/>
    </row>
    <row r="876" spans="2:28" ht="15.75" hidden="1" customHeight="1">
      <c r="B876" s="1368"/>
      <c r="C876" s="1368"/>
      <c r="D876" s="1368"/>
      <c r="E876" s="1368"/>
      <c r="F876" s="1368"/>
      <c r="G876" s="1368"/>
      <c r="H876" s="1368"/>
      <c r="I876" s="1368"/>
      <c r="J876" s="1368"/>
      <c r="K876" s="1368"/>
      <c r="L876" s="1368"/>
      <c r="M876" s="1218"/>
      <c r="N876" s="1218"/>
      <c r="O876" s="1218"/>
      <c r="P876" s="1218"/>
      <c r="Q876" s="1218"/>
      <c r="R876" s="1218"/>
      <c r="S876" s="1218"/>
      <c r="T876" s="1218"/>
      <c r="U876" s="1218"/>
      <c r="V876" s="1218"/>
      <c r="W876" s="1218"/>
      <c r="X876" s="1218"/>
      <c r="Y876" s="1218"/>
      <c r="Z876" s="1218"/>
      <c r="AA876" s="1218"/>
      <c r="AB876" s="1218"/>
    </row>
    <row r="877" spans="2:28" ht="15.75" hidden="1" customHeight="1">
      <c r="B877" s="1368"/>
      <c r="C877" s="1368"/>
      <c r="D877" s="1368"/>
      <c r="E877" s="1368"/>
      <c r="F877" s="1368"/>
      <c r="G877" s="1368"/>
      <c r="H877" s="1368"/>
      <c r="I877" s="1368"/>
      <c r="J877" s="1368"/>
      <c r="K877" s="1368"/>
      <c r="L877" s="1368"/>
      <c r="M877" s="1218"/>
      <c r="N877" s="1218"/>
      <c r="O877" s="1218"/>
      <c r="P877" s="1218"/>
      <c r="Q877" s="1218"/>
      <c r="R877" s="1218"/>
      <c r="S877" s="1218"/>
      <c r="T877" s="1218"/>
      <c r="U877" s="1218"/>
      <c r="V877" s="1218"/>
      <c r="W877" s="1218"/>
      <c r="X877" s="1218"/>
      <c r="Y877" s="1218"/>
      <c r="Z877" s="1218"/>
      <c r="AA877" s="1218"/>
      <c r="AB877" s="1218"/>
    </row>
    <row r="878" spans="2:28" ht="15.75" hidden="1" customHeight="1">
      <c r="B878" s="1368"/>
      <c r="C878" s="1368"/>
      <c r="D878" s="1368"/>
      <c r="E878" s="1368"/>
      <c r="F878" s="1368"/>
      <c r="G878" s="1368"/>
      <c r="H878" s="1368"/>
      <c r="I878" s="1368"/>
      <c r="J878" s="1368"/>
      <c r="K878" s="1368"/>
      <c r="L878" s="1368"/>
      <c r="M878" s="1218"/>
      <c r="N878" s="1218"/>
      <c r="O878" s="1218"/>
      <c r="P878" s="1218"/>
      <c r="Q878" s="1218"/>
      <c r="R878" s="1218"/>
      <c r="S878" s="1218"/>
      <c r="T878" s="1218"/>
      <c r="U878" s="1218"/>
      <c r="V878" s="1218"/>
      <c r="W878" s="1218"/>
      <c r="X878" s="1218"/>
      <c r="Y878" s="1218"/>
      <c r="Z878" s="1218"/>
      <c r="AA878" s="1218"/>
      <c r="AB878" s="1218"/>
    </row>
    <row r="879" spans="2:28" ht="15.75" hidden="1" customHeight="1">
      <c r="B879" s="1368"/>
      <c r="C879" s="1368"/>
      <c r="D879" s="1368"/>
      <c r="E879" s="1368"/>
      <c r="F879" s="1368"/>
      <c r="G879" s="1368"/>
      <c r="H879" s="1368"/>
      <c r="I879" s="1368"/>
      <c r="J879" s="1368"/>
      <c r="K879" s="1368"/>
      <c r="L879" s="1368"/>
      <c r="M879" s="1218"/>
      <c r="N879" s="1218"/>
      <c r="O879" s="1218"/>
      <c r="P879" s="1218"/>
      <c r="Q879" s="1218"/>
      <c r="R879" s="1218"/>
      <c r="S879" s="1218"/>
      <c r="T879" s="1218"/>
      <c r="U879" s="1218"/>
      <c r="V879" s="1218"/>
      <c r="W879" s="1218"/>
      <c r="X879" s="1218"/>
      <c r="Y879" s="1218"/>
      <c r="Z879" s="1218"/>
      <c r="AA879" s="1218"/>
      <c r="AB879" s="1218"/>
    </row>
    <row r="880" spans="2:28" ht="15.75" hidden="1" customHeight="1">
      <c r="B880" s="1368"/>
      <c r="C880" s="1368"/>
      <c r="D880" s="1368"/>
      <c r="E880" s="1368"/>
      <c r="F880" s="1368"/>
      <c r="G880" s="1368"/>
      <c r="H880" s="1368"/>
      <c r="I880" s="1368"/>
      <c r="J880" s="1368"/>
      <c r="K880" s="1368"/>
      <c r="L880" s="1368"/>
      <c r="M880" s="1218"/>
      <c r="N880" s="1218"/>
      <c r="O880" s="1218"/>
      <c r="P880" s="1218"/>
      <c r="Q880" s="1218"/>
      <c r="R880" s="1218"/>
      <c r="S880" s="1218"/>
      <c r="T880" s="1218"/>
      <c r="U880" s="1218"/>
      <c r="V880" s="1218"/>
      <c r="W880" s="1218"/>
      <c r="X880" s="1218"/>
      <c r="Y880" s="1218"/>
      <c r="Z880" s="1218"/>
      <c r="AA880" s="1218"/>
      <c r="AB880" s="1218"/>
    </row>
    <row r="881" spans="2:28" ht="15.75" hidden="1" customHeight="1">
      <c r="B881" s="1368"/>
      <c r="C881" s="1368"/>
      <c r="D881" s="1368"/>
      <c r="E881" s="1368"/>
      <c r="F881" s="1368"/>
      <c r="G881" s="1368"/>
      <c r="H881" s="1368"/>
      <c r="I881" s="1368"/>
      <c r="J881" s="1368"/>
      <c r="K881" s="1368"/>
      <c r="L881" s="1368"/>
      <c r="M881" s="1218"/>
      <c r="N881" s="1218"/>
      <c r="O881" s="1218"/>
      <c r="P881" s="1218"/>
      <c r="Q881" s="1218"/>
      <c r="R881" s="1218"/>
      <c r="S881" s="1218"/>
      <c r="T881" s="1218"/>
      <c r="U881" s="1218"/>
      <c r="V881" s="1218"/>
      <c r="W881" s="1218"/>
      <c r="X881" s="1218"/>
      <c r="Y881" s="1218"/>
      <c r="Z881" s="1218"/>
      <c r="AA881" s="1218"/>
      <c r="AB881" s="1218"/>
    </row>
    <row r="882" spans="2:28" ht="15.75" hidden="1" customHeight="1">
      <c r="B882" s="1368"/>
      <c r="C882" s="1368"/>
      <c r="D882" s="1368"/>
      <c r="E882" s="1368"/>
      <c r="F882" s="1368"/>
      <c r="G882" s="1368"/>
      <c r="H882" s="1368"/>
      <c r="I882" s="1368"/>
      <c r="J882" s="1368"/>
      <c r="K882" s="1368"/>
      <c r="L882" s="1368"/>
      <c r="M882" s="1218"/>
      <c r="N882" s="1218"/>
      <c r="O882" s="1218"/>
      <c r="P882" s="1218"/>
      <c r="Q882" s="1218"/>
      <c r="R882" s="1218"/>
      <c r="S882" s="1218"/>
      <c r="T882" s="1218"/>
      <c r="U882" s="1218"/>
      <c r="V882" s="1218"/>
      <c r="W882" s="1218"/>
      <c r="X882" s="1218"/>
      <c r="Y882" s="1218"/>
      <c r="Z882" s="1218"/>
      <c r="AA882" s="1218"/>
      <c r="AB882" s="1218"/>
    </row>
    <row r="883" spans="2:28" ht="15.75" hidden="1" customHeight="1">
      <c r="B883" s="1368"/>
      <c r="C883" s="1368"/>
      <c r="D883" s="1368"/>
      <c r="E883" s="1368"/>
      <c r="F883" s="1368"/>
      <c r="G883" s="1368"/>
      <c r="H883" s="1368"/>
      <c r="I883" s="1368"/>
      <c r="J883" s="1368"/>
      <c r="K883" s="1368"/>
      <c r="L883" s="1368"/>
      <c r="M883" s="1218"/>
      <c r="N883" s="1218"/>
      <c r="O883" s="1218"/>
      <c r="P883" s="1218"/>
      <c r="Q883" s="1218"/>
      <c r="R883" s="1218"/>
      <c r="S883" s="1218"/>
      <c r="T883" s="1218"/>
      <c r="U883" s="1218"/>
      <c r="V883" s="1218"/>
      <c r="W883" s="1218"/>
      <c r="X883" s="1218"/>
      <c r="Y883" s="1218"/>
      <c r="Z883" s="1218"/>
      <c r="AA883" s="1218"/>
      <c r="AB883" s="1218"/>
    </row>
    <row r="884" spans="2:28" ht="15.75" hidden="1" customHeight="1">
      <c r="B884" s="1368"/>
      <c r="C884" s="1368"/>
      <c r="D884" s="1368"/>
      <c r="E884" s="1368"/>
      <c r="F884" s="1368"/>
      <c r="G884" s="1368"/>
      <c r="H884" s="1368"/>
      <c r="I884" s="1368"/>
      <c r="J884" s="1368"/>
      <c r="K884" s="1368"/>
      <c r="L884" s="1368"/>
      <c r="M884" s="1218"/>
      <c r="N884" s="1218"/>
      <c r="O884" s="1218"/>
      <c r="P884" s="1218"/>
      <c r="Q884" s="1218"/>
      <c r="R884" s="1218"/>
      <c r="S884" s="1218"/>
      <c r="T884" s="1218"/>
      <c r="U884" s="1218"/>
      <c r="V884" s="1218"/>
      <c r="W884" s="1218"/>
      <c r="X884" s="1218"/>
      <c r="Y884" s="1218"/>
      <c r="Z884" s="1218"/>
      <c r="AA884" s="1218"/>
      <c r="AB884" s="1218"/>
    </row>
    <row r="885" spans="2:28" ht="15.75" hidden="1" customHeight="1">
      <c r="B885" s="1368"/>
      <c r="C885" s="1368"/>
      <c r="D885" s="1368"/>
      <c r="E885" s="1368"/>
      <c r="F885" s="1368"/>
      <c r="G885" s="1368"/>
      <c r="H885" s="1368"/>
      <c r="I885" s="1368"/>
      <c r="J885" s="1368"/>
      <c r="K885" s="1368"/>
      <c r="L885" s="1368"/>
      <c r="M885" s="1218"/>
      <c r="N885" s="1218"/>
      <c r="O885" s="1218"/>
      <c r="P885" s="1218"/>
      <c r="Q885" s="1218"/>
      <c r="R885" s="1218"/>
      <c r="S885" s="1218"/>
      <c r="T885" s="1218"/>
      <c r="U885" s="1218"/>
      <c r="V885" s="1218"/>
      <c r="W885" s="1218"/>
      <c r="X885" s="1218"/>
      <c r="Y885" s="1218"/>
      <c r="Z885" s="1218"/>
      <c r="AA885" s="1218"/>
      <c r="AB885" s="1218"/>
    </row>
    <row r="886" spans="2:28" ht="15.75" hidden="1" customHeight="1">
      <c r="B886" s="1368"/>
      <c r="C886" s="1368"/>
      <c r="D886" s="1368"/>
      <c r="E886" s="1368"/>
      <c r="F886" s="1368"/>
      <c r="G886" s="1368"/>
      <c r="H886" s="1368"/>
      <c r="I886" s="1368"/>
      <c r="J886" s="1368"/>
      <c r="K886" s="1368"/>
      <c r="L886" s="1368"/>
      <c r="M886" s="1218"/>
      <c r="N886" s="1218"/>
      <c r="O886" s="1218"/>
      <c r="P886" s="1218"/>
      <c r="Q886" s="1218"/>
      <c r="R886" s="1218"/>
      <c r="S886" s="1218"/>
      <c r="T886" s="1218"/>
      <c r="U886" s="1218"/>
      <c r="V886" s="1218"/>
      <c r="W886" s="1218"/>
      <c r="X886" s="1218"/>
      <c r="Y886" s="1218"/>
      <c r="Z886" s="1218"/>
      <c r="AA886" s="1218"/>
      <c r="AB886" s="1218"/>
    </row>
    <row r="887" spans="2:28" ht="15.75" hidden="1" customHeight="1">
      <c r="B887" s="1368"/>
      <c r="C887" s="1368"/>
      <c r="D887" s="1368"/>
      <c r="E887" s="1368"/>
      <c r="F887" s="1368"/>
      <c r="G887" s="1368"/>
      <c r="H887" s="1368"/>
      <c r="I887" s="1368"/>
      <c r="J887" s="1368"/>
      <c r="K887" s="1368"/>
      <c r="L887" s="1368"/>
      <c r="M887" s="1218"/>
      <c r="N887" s="1218"/>
      <c r="O887" s="1218"/>
      <c r="P887" s="1218"/>
      <c r="Q887" s="1218"/>
      <c r="R887" s="1218"/>
      <c r="S887" s="1218"/>
      <c r="T887" s="1218"/>
      <c r="U887" s="1218"/>
      <c r="V887" s="1218"/>
      <c r="W887" s="1218"/>
      <c r="X887" s="1218"/>
      <c r="Y887" s="1218"/>
      <c r="Z887" s="1218"/>
      <c r="AA887" s="1218"/>
      <c r="AB887" s="1218"/>
    </row>
    <row r="888" spans="2:28" ht="15.75" hidden="1" customHeight="1">
      <c r="B888" s="1368"/>
      <c r="C888" s="1368"/>
      <c r="D888" s="1368"/>
      <c r="E888" s="1368"/>
      <c r="F888" s="1368"/>
      <c r="G888" s="1368"/>
      <c r="H888" s="1368"/>
      <c r="I888" s="1368"/>
      <c r="J888" s="1368"/>
      <c r="K888" s="1368"/>
      <c r="L888" s="1368"/>
      <c r="M888" s="1218"/>
      <c r="N888" s="1218"/>
      <c r="O888" s="1218"/>
      <c r="P888" s="1218"/>
      <c r="Q888" s="1218"/>
      <c r="R888" s="1218"/>
      <c r="S888" s="1218"/>
      <c r="T888" s="1218"/>
      <c r="U888" s="1218"/>
      <c r="V888" s="1218"/>
      <c r="W888" s="1218"/>
      <c r="X888" s="1218"/>
      <c r="Y888" s="1218"/>
      <c r="Z888" s="1218"/>
      <c r="AA888" s="1218"/>
      <c r="AB888" s="1218"/>
    </row>
    <row r="889" spans="2:28" ht="15.75" hidden="1" customHeight="1">
      <c r="B889" s="1368"/>
      <c r="C889" s="1368"/>
      <c r="D889" s="1368"/>
      <c r="E889" s="1368"/>
      <c r="F889" s="1368"/>
      <c r="G889" s="1368"/>
      <c r="H889" s="1368"/>
      <c r="I889" s="1368"/>
      <c r="J889" s="1368"/>
      <c r="K889" s="1368"/>
      <c r="L889" s="1368"/>
      <c r="M889" s="1218"/>
      <c r="N889" s="1218"/>
      <c r="O889" s="1218"/>
      <c r="P889" s="1218"/>
      <c r="Q889" s="1218"/>
      <c r="R889" s="1218"/>
      <c r="S889" s="1218"/>
      <c r="T889" s="1218"/>
      <c r="U889" s="1218"/>
      <c r="V889" s="1218"/>
      <c r="W889" s="1218"/>
      <c r="X889" s="1218"/>
      <c r="Y889" s="1218"/>
      <c r="Z889" s="1218"/>
      <c r="AA889" s="1218"/>
      <c r="AB889" s="1218"/>
    </row>
    <row r="890" spans="2:28" ht="15.75" hidden="1" customHeight="1">
      <c r="B890" s="1368"/>
      <c r="C890" s="1368"/>
      <c r="D890" s="1368"/>
      <c r="E890" s="1368"/>
      <c r="F890" s="1368"/>
      <c r="G890" s="1368"/>
      <c r="H890" s="1368"/>
      <c r="I890" s="1368"/>
      <c r="J890" s="1368"/>
      <c r="K890" s="1368"/>
      <c r="L890" s="1368"/>
      <c r="M890" s="1218"/>
      <c r="N890" s="1218"/>
      <c r="O890" s="1218"/>
      <c r="P890" s="1218"/>
      <c r="Q890" s="1218"/>
      <c r="R890" s="1218"/>
      <c r="S890" s="1218"/>
      <c r="T890" s="1218"/>
      <c r="U890" s="1218"/>
      <c r="V890" s="1218"/>
      <c r="W890" s="1218"/>
      <c r="X890" s="1218"/>
      <c r="Y890" s="1218"/>
      <c r="Z890" s="1218"/>
      <c r="AA890" s="1218"/>
      <c r="AB890" s="1218"/>
    </row>
    <row r="891" spans="2:28" ht="15.75" hidden="1" customHeight="1">
      <c r="B891" s="1368"/>
      <c r="C891" s="1368"/>
      <c r="D891" s="1368"/>
      <c r="E891" s="1368"/>
      <c r="F891" s="1368"/>
      <c r="G891" s="1368"/>
      <c r="H891" s="1368"/>
      <c r="I891" s="1368"/>
      <c r="J891" s="1368"/>
      <c r="K891" s="1368"/>
      <c r="L891" s="1368"/>
      <c r="M891" s="1218"/>
      <c r="N891" s="1218"/>
      <c r="O891" s="1218"/>
      <c r="P891" s="1218"/>
      <c r="Q891" s="1218"/>
      <c r="R891" s="1218"/>
      <c r="S891" s="1218"/>
      <c r="T891" s="1218"/>
      <c r="U891" s="1218"/>
      <c r="V891" s="1218"/>
      <c r="W891" s="1218"/>
      <c r="X891" s="1218"/>
      <c r="Y891" s="1218"/>
      <c r="Z891" s="1218"/>
      <c r="AA891" s="1218"/>
      <c r="AB891" s="1218"/>
    </row>
    <row r="892" spans="2:28" ht="15.75" hidden="1" customHeight="1">
      <c r="B892" s="1368"/>
      <c r="C892" s="1368"/>
      <c r="D892" s="1368"/>
      <c r="E892" s="1368"/>
      <c r="F892" s="1368"/>
      <c r="G892" s="1368"/>
      <c r="H892" s="1368"/>
      <c r="I892" s="1368"/>
      <c r="J892" s="1368"/>
      <c r="K892" s="1368"/>
      <c r="L892" s="1368"/>
      <c r="M892" s="1218"/>
      <c r="N892" s="1218"/>
      <c r="O892" s="1218"/>
      <c r="P892" s="1218"/>
      <c r="Q892" s="1218"/>
      <c r="R892" s="1218"/>
      <c r="S892" s="1218"/>
      <c r="T892" s="1218"/>
      <c r="U892" s="1218"/>
      <c r="V892" s="1218"/>
      <c r="W892" s="1218"/>
      <c r="X892" s="1218"/>
      <c r="Y892" s="1218"/>
      <c r="Z892" s="1218"/>
      <c r="AA892" s="1218"/>
      <c r="AB892" s="1218"/>
    </row>
    <row r="893" spans="2:28" ht="15.75" hidden="1" customHeight="1">
      <c r="B893" s="1368"/>
      <c r="C893" s="1368"/>
      <c r="D893" s="1368"/>
      <c r="E893" s="1368"/>
      <c r="F893" s="1368"/>
      <c r="G893" s="1368"/>
      <c r="H893" s="1368"/>
      <c r="I893" s="1368"/>
      <c r="J893" s="1368"/>
      <c r="K893" s="1368"/>
      <c r="L893" s="1368"/>
      <c r="M893" s="1218"/>
      <c r="N893" s="1218"/>
      <c r="O893" s="1218"/>
      <c r="P893" s="1218"/>
      <c r="Q893" s="1218"/>
      <c r="R893" s="1218"/>
      <c r="S893" s="1218"/>
      <c r="T893" s="1218"/>
      <c r="U893" s="1218"/>
      <c r="V893" s="1218"/>
      <c r="W893" s="1218"/>
      <c r="X893" s="1218"/>
      <c r="Y893" s="1218"/>
      <c r="Z893" s="1218"/>
      <c r="AA893" s="1218"/>
      <c r="AB893" s="1218"/>
    </row>
    <row r="894" spans="2:28" ht="15.75" hidden="1" customHeight="1">
      <c r="B894" s="1368"/>
      <c r="C894" s="1368"/>
      <c r="D894" s="1368"/>
      <c r="E894" s="1368"/>
      <c r="F894" s="1368"/>
      <c r="G894" s="1368"/>
      <c r="H894" s="1368"/>
      <c r="I894" s="1368"/>
      <c r="J894" s="1368"/>
      <c r="K894" s="1368"/>
      <c r="L894" s="1368"/>
      <c r="M894" s="1218"/>
      <c r="N894" s="1218"/>
      <c r="O894" s="1218"/>
      <c r="P894" s="1218"/>
      <c r="Q894" s="1218"/>
      <c r="R894" s="1218"/>
      <c r="S894" s="1218"/>
      <c r="T894" s="1218"/>
      <c r="U894" s="1218"/>
      <c r="V894" s="1218"/>
      <c r="W894" s="1218"/>
      <c r="X894" s="1218"/>
      <c r="Y894" s="1218"/>
      <c r="Z894" s="1218"/>
      <c r="AA894" s="1218"/>
      <c r="AB894" s="1218"/>
    </row>
    <row r="895" spans="2:28" ht="15.75" hidden="1" customHeight="1">
      <c r="B895" s="1368"/>
      <c r="C895" s="1368"/>
      <c r="D895" s="1368"/>
      <c r="E895" s="1368"/>
      <c r="F895" s="1368"/>
      <c r="G895" s="1368"/>
      <c r="H895" s="1368"/>
      <c r="I895" s="1368"/>
      <c r="J895" s="1368"/>
      <c r="K895" s="1368"/>
      <c r="L895" s="1368"/>
      <c r="M895" s="1218"/>
      <c r="N895" s="1218"/>
      <c r="O895" s="1218"/>
      <c r="P895" s="1218"/>
      <c r="Q895" s="1218"/>
      <c r="R895" s="1218"/>
      <c r="S895" s="1218"/>
      <c r="T895" s="1218"/>
      <c r="U895" s="1218"/>
      <c r="V895" s="1218"/>
      <c r="W895" s="1218"/>
      <c r="X895" s="1218"/>
      <c r="Y895" s="1218"/>
      <c r="Z895" s="1218"/>
      <c r="AA895" s="1218"/>
      <c r="AB895" s="1218"/>
    </row>
    <row r="896" spans="2:28" ht="15.75" hidden="1" customHeight="1">
      <c r="B896" s="1368"/>
      <c r="C896" s="1368"/>
      <c r="D896" s="1368"/>
      <c r="E896" s="1368"/>
      <c r="F896" s="1368"/>
      <c r="G896" s="1368"/>
      <c r="H896" s="1368"/>
      <c r="I896" s="1368"/>
      <c r="J896" s="1368"/>
      <c r="K896" s="1368"/>
      <c r="L896" s="1368"/>
      <c r="M896" s="1218"/>
      <c r="N896" s="1218"/>
      <c r="O896" s="1218"/>
      <c r="P896" s="1218"/>
      <c r="Q896" s="1218"/>
      <c r="R896" s="1218"/>
      <c r="S896" s="1218"/>
      <c r="T896" s="1218"/>
      <c r="U896" s="1218"/>
      <c r="V896" s="1218"/>
      <c r="W896" s="1218"/>
      <c r="X896" s="1218"/>
      <c r="Y896" s="1218"/>
      <c r="Z896" s="1218"/>
      <c r="AA896" s="1218"/>
      <c r="AB896" s="1218"/>
    </row>
    <row r="897" spans="2:28" ht="15.75" hidden="1" customHeight="1">
      <c r="B897" s="1368"/>
      <c r="C897" s="1368"/>
      <c r="D897" s="1368"/>
      <c r="E897" s="1368"/>
      <c r="F897" s="1368"/>
      <c r="G897" s="1368"/>
      <c r="H897" s="1368"/>
      <c r="I897" s="1368"/>
      <c r="J897" s="1368"/>
      <c r="K897" s="1368"/>
      <c r="L897" s="1368"/>
      <c r="M897" s="1218"/>
      <c r="N897" s="1218"/>
      <c r="O897" s="1218"/>
      <c r="P897" s="1218"/>
      <c r="Q897" s="1218"/>
      <c r="R897" s="1218"/>
      <c r="S897" s="1218"/>
      <c r="T897" s="1218"/>
      <c r="U897" s="1218"/>
      <c r="V897" s="1218"/>
      <c r="W897" s="1218"/>
      <c r="X897" s="1218"/>
      <c r="Y897" s="1218"/>
      <c r="Z897" s="1218"/>
      <c r="AA897" s="1218"/>
      <c r="AB897" s="1218"/>
    </row>
    <row r="898" spans="2:28" ht="15.75" hidden="1" customHeight="1">
      <c r="B898" s="1368"/>
      <c r="C898" s="1368"/>
      <c r="D898" s="1368"/>
      <c r="E898" s="1368"/>
      <c r="F898" s="1368"/>
      <c r="G898" s="1368"/>
      <c r="H898" s="1368"/>
      <c r="I898" s="1368"/>
      <c r="J898" s="1368"/>
      <c r="K898" s="1368"/>
      <c r="L898" s="1368"/>
      <c r="M898" s="1218"/>
      <c r="N898" s="1218"/>
      <c r="O898" s="1218"/>
      <c r="P898" s="1218"/>
      <c r="Q898" s="1218"/>
      <c r="R898" s="1218"/>
      <c r="S898" s="1218"/>
      <c r="T898" s="1218"/>
      <c r="U898" s="1218"/>
      <c r="V898" s="1218"/>
      <c r="W898" s="1218"/>
      <c r="X898" s="1218"/>
      <c r="Y898" s="1218"/>
      <c r="Z898" s="1218"/>
      <c r="AA898" s="1218"/>
      <c r="AB898" s="1218"/>
    </row>
    <row r="899" spans="2:28" ht="15.75" hidden="1" customHeight="1">
      <c r="B899" s="1368"/>
      <c r="C899" s="1368"/>
      <c r="D899" s="1368"/>
      <c r="E899" s="1368"/>
      <c r="F899" s="1368"/>
      <c r="G899" s="1368"/>
      <c r="H899" s="1368"/>
      <c r="I899" s="1368"/>
      <c r="J899" s="1368"/>
      <c r="K899" s="1368"/>
      <c r="L899" s="1368"/>
      <c r="M899" s="1218"/>
      <c r="N899" s="1218"/>
      <c r="O899" s="1218"/>
      <c r="P899" s="1218"/>
      <c r="Q899" s="1218"/>
      <c r="R899" s="1218"/>
      <c r="S899" s="1218"/>
      <c r="T899" s="1218"/>
      <c r="U899" s="1218"/>
      <c r="V899" s="1218"/>
      <c r="W899" s="1218"/>
      <c r="X899" s="1218"/>
      <c r="Y899" s="1218"/>
      <c r="Z899" s="1218"/>
      <c r="AA899" s="1218"/>
      <c r="AB899" s="1218"/>
    </row>
    <row r="900" spans="2:28" ht="15.75" hidden="1" customHeight="1">
      <c r="B900" s="1368"/>
      <c r="C900" s="1368"/>
      <c r="D900" s="1368"/>
      <c r="E900" s="1368"/>
      <c r="F900" s="1368"/>
      <c r="G900" s="1368"/>
      <c r="H900" s="1368"/>
      <c r="I900" s="1368"/>
      <c r="J900" s="1368"/>
      <c r="K900" s="1368"/>
      <c r="L900" s="1368"/>
      <c r="M900" s="1218"/>
      <c r="N900" s="1218"/>
      <c r="O900" s="1218"/>
      <c r="P900" s="1218"/>
      <c r="Q900" s="1218"/>
      <c r="R900" s="1218"/>
      <c r="S900" s="1218"/>
      <c r="T900" s="1218"/>
      <c r="U900" s="1218"/>
      <c r="V900" s="1218"/>
      <c r="W900" s="1218"/>
      <c r="X900" s="1218"/>
      <c r="Y900" s="1218"/>
      <c r="Z900" s="1218"/>
      <c r="AA900" s="1218"/>
      <c r="AB900" s="1218"/>
    </row>
    <row r="901" spans="2:28" ht="15.75" hidden="1" customHeight="1">
      <c r="B901" s="1368"/>
      <c r="C901" s="1368"/>
      <c r="D901" s="1368"/>
      <c r="E901" s="1368"/>
      <c r="F901" s="1368"/>
      <c r="G901" s="1368"/>
      <c r="H901" s="1368"/>
      <c r="I901" s="1368"/>
      <c r="J901" s="1368"/>
      <c r="K901" s="1368"/>
      <c r="L901" s="1368"/>
      <c r="M901" s="1218"/>
      <c r="N901" s="1218"/>
      <c r="O901" s="1218"/>
      <c r="P901" s="1218"/>
      <c r="Q901" s="1218"/>
      <c r="R901" s="1218"/>
      <c r="S901" s="1218"/>
      <c r="T901" s="1218"/>
      <c r="U901" s="1218"/>
      <c r="V901" s="1218"/>
      <c r="W901" s="1218"/>
      <c r="X901" s="1218"/>
      <c r="Y901" s="1218"/>
      <c r="Z901" s="1218"/>
      <c r="AA901" s="1218"/>
      <c r="AB901" s="1218"/>
    </row>
    <row r="902" spans="2:28" ht="15.75" hidden="1" customHeight="1">
      <c r="B902" s="1368"/>
      <c r="C902" s="1368"/>
      <c r="D902" s="1368"/>
      <c r="E902" s="1368"/>
      <c r="F902" s="1368"/>
      <c r="G902" s="1368"/>
      <c r="H902" s="1368"/>
      <c r="I902" s="1368"/>
      <c r="J902" s="1368"/>
      <c r="K902" s="1368"/>
      <c r="L902" s="1368"/>
      <c r="M902" s="1218"/>
      <c r="N902" s="1218"/>
      <c r="O902" s="1218"/>
      <c r="P902" s="1218"/>
      <c r="Q902" s="1218"/>
      <c r="R902" s="1218"/>
      <c r="S902" s="1218"/>
      <c r="T902" s="1218"/>
      <c r="U902" s="1218"/>
      <c r="V902" s="1218"/>
      <c r="W902" s="1218"/>
      <c r="X902" s="1218"/>
      <c r="Y902" s="1218"/>
      <c r="Z902" s="1218"/>
      <c r="AA902" s="1218"/>
      <c r="AB902" s="1218"/>
    </row>
    <row r="903" spans="2:28" ht="15.75" hidden="1" customHeight="1">
      <c r="B903" s="1368"/>
      <c r="C903" s="1368"/>
      <c r="D903" s="1368"/>
      <c r="E903" s="1368"/>
      <c r="F903" s="1368"/>
      <c r="G903" s="1368"/>
      <c r="H903" s="1368"/>
      <c r="I903" s="1368"/>
      <c r="J903" s="1368"/>
      <c r="K903" s="1368"/>
      <c r="L903" s="1368"/>
      <c r="M903" s="1218"/>
      <c r="N903" s="1218"/>
      <c r="O903" s="1218"/>
      <c r="P903" s="1218"/>
      <c r="Q903" s="1218"/>
      <c r="R903" s="1218"/>
      <c r="S903" s="1218"/>
      <c r="T903" s="1218"/>
      <c r="U903" s="1218"/>
      <c r="V903" s="1218"/>
      <c r="W903" s="1218"/>
      <c r="X903" s="1218"/>
      <c r="Y903" s="1218"/>
      <c r="Z903" s="1218"/>
      <c r="AA903" s="1218"/>
      <c r="AB903" s="1218"/>
    </row>
    <row r="904" spans="2:28" ht="15.75" hidden="1" customHeight="1">
      <c r="B904" s="1368"/>
      <c r="C904" s="1368"/>
      <c r="D904" s="1368"/>
      <c r="E904" s="1368"/>
      <c r="F904" s="1368"/>
      <c r="G904" s="1368"/>
      <c r="H904" s="1368"/>
      <c r="I904" s="1368"/>
      <c r="J904" s="1368"/>
      <c r="K904" s="1368"/>
      <c r="L904" s="1368"/>
      <c r="M904" s="1218"/>
      <c r="N904" s="1218"/>
      <c r="O904" s="1218"/>
      <c r="P904" s="1218"/>
      <c r="Q904" s="1218"/>
      <c r="R904" s="1218"/>
      <c r="S904" s="1218"/>
      <c r="T904" s="1218"/>
      <c r="U904" s="1218"/>
      <c r="V904" s="1218"/>
      <c r="W904" s="1218"/>
      <c r="X904" s="1218"/>
      <c r="Y904" s="1218"/>
      <c r="Z904" s="1218"/>
      <c r="AA904" s="1218"/>
      <c r="AB904" s="1218"/>
    </row>
    <row r="905" spans="2:28" ht="15.75" hidden="1" customHeight="1">
      <c r="B905" s="1368"/>
      <c r="C905" s="1368"/>
      <c r="D905" s="1368"/>
      <c r="E905" s="1368"/>
      <c r="F905" s="1368"/>
      <c r="G905" s="1368"/>
      <c r="H905" s="1368"/>
      <c r="I905" s="1368"/>
      <c r="J905" s="1368"/>
      <c r="K905" s="1368"/>
      <c r="L905" s="1368"/>
      <c r="M905" s="1218"/>
      <c r="N905" s="1218"/>
      <c r="O905" s="1218"/>
      <c r="P905" s="1218"/>
      <c r="Q905" s="1218"/>
      <c r="R905" s="1218"/>
      <c r="S905" s="1218"/>
      <c r="T905" s="1218"/>
      <c r="U905" s="1218"/>
      <c r="V905" s="1218"/>
      <c r="W905" s="1218"/>
      <c r="X905" s="1218"/>
      <c r="Y905" s="1218"/>
      <c r="Z905" s="1218"/>
      <c r="AA905" s="1218"/>
      <c r="AB905" s="1218"/>
    </row>
    <row r="906" spans="2:28" ht="15.75" hidden="1" customHeight="1">
      <c r="B906" s="1368"/>
      <c r="C906" s="1368"/>
      <c r="D906" s="1368"/>
      <c r="E906" s="1368"/>
      <c r="F906" s="1368"/>
      <c r="G906" s="1368"/>
      <c r="H906" s="1368"/>
      <c r="I906" s="1368"/>
      <c r="J906" s="1368"/>
      <c r="K906" s="1368"/>
      <c r="L906" s="1368"/>
      <c r="M906" s="1218"/>
      <c r="N906" s="1218"/>
      <c r="O906" s="1218"/>
      <c r="P906" s="1218"/>
      <c r="Q906" s="1218"/>
      <c r="R906" s="1218"/>
      <c r="S906" s="1218"/>
      <c r="T906" s="1218"/>
      <c r="U906" s="1218"/>
      <c r="V906" s="1218"/>
      <c r="W906" s="1218"/>
      <c r="X906" s="1218"/>
      <c r="Y906" s="1218"/>
      <c r="Z906" s="1218"/>
      <c r="AA906" s="1218"/>
      <c r="AB906" s="1218"/>
    </row>
    <row r="907" spans="2:28" ht="15.75" hidden="1" customHeight="1">
      <c r="B907" s="1368"/>
      <c r="C907" s="1368"/>
      <c r="D907" s="1368"/>
      <c r="E907" s="1368"/>
      <c r="F907" s="1368"/>
      <c r="G907" s="1368"/>
      <c r="H907" s="1368"/>
      <c r="I907" s="1368"/>
      <c r="J907" s="1368"/>
      <c r="K907" s="1368"/>
      <c r="L907" s="1368"/>
      <c r="M907" s="1218"/>
      <c r="N907" s="1218"/>
      <c r="O907" s="1218"/>
      <c r="P907" s="1218"/>
      <c r="Q907" s="1218"/>
      <c r="R907" s="1218"/>
      <c r="S907" s="1218"/>
      <c r="T907" s="1218"/>
      <c r="U907" s="1218"/>
      <c r="V907" s="1218"/>
      <c r="W907" s="1218"/>
      <c r="X907" s="1218"/>
      <c r="Y907" s="1218"/>
      <c r="Z907" s="1218"/>
      <c r="AA907" s="1218"/>
      <c r="AB907" s="1218"/>
    </row>
    <row r="908" spans="2:28" ht="15.75" hidden="1" customHeight="1">
      <c r="B908" s="1368"/>
      <c r="C908" s="1368"/>
      <c r="D908" s="1368"/>
      <c r="E908" s="1368"/>
      <c r="F908" s="1368"/>
      <c r="G908" s="1368"/>
      <c r="H908" s="1368"/>
      <c r="I908" s="1368"/>
      <c r="J908" s="1368"/>
      <c r="K908" s="1368"/>
      <c r="L908" s="1368"/>
      <c r="M908" s="1218"/>
      <c r="N908" s="1218"/>
      <c r="O908" s="1218"/>
      <c r="P908" s="1218"/>
      <c r="Q908" s="1218"/>
      <c r="R908" s="1218"/>
      <c r="S908" s="1218"/>
      <c r="T908" s="1218"/>
      <c r="U908" s="1218"/>
      <c r="V908" s="1218"/>
      <c r="W908" s="1218"/>
      <c r="X908" s="1218"/>
      <c r="Y908" s="1218"/>
      <c r="Z908" s="1218"/>
      <c r="AA908" s="1218"/>
      <c r="AB908" s="1218"/>
    </row>
    <row r="909" spans="2:28" ht="15.75" hidden="1" customHeight="1">
      <c r="B909" s="1368"/>
      <c r="C909" s="1368"/>
      <c r="D909" s="1368"/>
      <c r="E909" s="1368"/>
      <c r="F909" s="1368"/>
      <c r="G909" s="1368"/>
      <c r="H909" s="1368"/>
      <c r="I909" s="1368"/>
      <c r="J909" s="1368"/>
      <c r="K909" s="1368"/>
      <c r="L909" s="1368"/>
      <c r="M909" s="1218"/>
      <c r="N909" s="1218"/>
      <c r="O909" s="1218"/>
      <c r="P909" s="1218"/>
      <c r="Q909" s="1218"/>
      <c r="R909" s="1218"/>
      <c r="S909" s="1218"/>
      <c r="T909" s="1218"/>
      <c r="U909" s="1218"/>
      <c r="V909" s="1218"/>
      <c r="W909" s="1218"/>
      <c r="X909" s="1218"/>
      <c r="Y909" s="1218"/>
      <c r="Z909" s="1218"/>
      <c r="AA909" s="1218"/>
      <c r="AB909" s="1218"/>
    </row>
    <row r="910" spans="2:28" ht="15.75" hidden="1" customHeight="1">
      <c r="B910" s="1368"/>
      <c r="C910" s="1368"/>
      <c r="D910" s="1368"/>
      <c r="E910" s="1368"/>
      <c r="F910" s="1368"/>
      <c r="G910" s="1368"/>
      <c r="H910" s="1368"/>
      <c r="I910" s="1368"/>
      <c r="J910" s="1368"/>
      <c r="K910" s="1368"/>
      <c r="L910" s="1368"/>
      <c r="M910" s="1218"/>
      <c r="N910" s="1218"/>
      <c r="O910" s="1218"/>
      <c r="P910" s="1218"/>
      <c r="Q910" s="1218"/>
      <c r="R910" s="1218"/>
      <c r="S910" s="1218"/>
      <c r="T910" s="1218"/>
      <c r="U910" s="1218"/>
      <c r="V910" s="1218"/>
      <c r="W910" s="1218"/>
      <c r="X910" s="1218"/>
      <c r="Y910" s="1218"/>
      <c r="Z910" s="1218"/>
      <c r="AA910" s="1218"/>
      <c r="AB910" s="1218"/>
    </row>
    <row r="911" spans="2:28" ht="15.75" hidden="1" customHeight="1">
      <c r="B911" s="1368"/>
      <c r="C911" s="1368"/>
      <c r="D911" s="1368"/>
      <c r="E911" s="1368"/>
      <c r="F911" s="1368"/>
      <c r="G911" s="1368"/>
      <c r="H911" s="1368"/>
      <c r="I911" s="1368"/>
      <c r="J911" s="1368"/>
      <c r="K911" s="1368"/>
      <c r="L911" s="1368"/>
      <c r="M911" s="1218"/>
      <c r="N911" s="1218"/>
      <c r="O911" s="1218"/>
      <c r="P911" s="1218"/>
      <c r="Q911" s="1218"/>
      <c r="R911" s="1218"/>
      <c r="S911" s="1218"/>
      <c r="T911" s="1218"/>
      <c r="U911" s="1218"/>
      <c r="V911" s="1218"/>
      <c r="W911" s="1218"/>
      <c r="X911" s="1218"/>
      <c r="Y911" s="1218"/>
      <c r="Z911" s="1218"/>
      <c r="AA911" s="1218"/>
      <c r="AB911" s="1218"/>
    </row>
    <row r="912" spans="2:28" ht="15.75" hidden="1" customHeight="1">
      <c r="B912" s="1368"/>
      <c r="C912" s="1368"/>
      <c r="D912" s="1368"/>
      <c r="E912" s="1368"/>
      <c r="F912" s="1368"/>
      <c r="G912" s="1368"/>
      <c r="H912" s="1368"/>
      <c r="I912" s="1368"/>
      <c r="J912" s="1368"/>
      <c r="K912" s="1368"/>
      <c r="L912" s="1368"/>
      <c r="M912" s="1218"/>
      <c r="N912" s="1218"/>
      <c r="O912" s="1218"/>
      <c r="P912" s="1218"/>
      <c r="Q912" s="1218"/>
      <c r="R912" s="1218"/>
      <c r="S912" s="1218"/>
      <c r="T912" s="1218"/>
      <c r="U912" s="1218"/>
      <c r="V912" s="1218"/>
      <c r="W912" s="1218"/>
      <c r="X912" s="1218"/>
      <c r="Y912" s="1218"/>
      <c r="Z912" s="1218"/>
      <c r="AA912" s="1218"/>
      <c r="AB912" s="1218"/>
    </row>
    <row r="913" spans="2:28" ht="15.75" hidden="1" customHeight="1">
      <c r="B913" s="1368"/>
      <c r="C913" s="1368"/>
      <c r="D913" s="1368"/>
      <c r="E913" s="1368"/>
      <c r="F913" s="1368"/>
      <c r="G913" s="1368"/>
      <c r="H913" s="1368"/>
      <c r="I913" s="1368"/>
      <c r="J913" s="1368"/>
      <c r="K913" s="1368"/>
      <c r="L913" s="1368"/>
      <c r="M913" s="1218"/>
      <c r="N913" s="1218"/>
      <c r="O913" s="1218"/>
      <c r="P913" s="1218"/>
      <c r="Q913" s="1218"/>
      <c r="R913" s="1218"/>
      <c r="S913" s="1218"/>
      <c r="T913" s="1218"/>
      <c r="U913" s="1218"/>
      <c r="V913" s="1218"/>
      <c r="W913" s="1218"/>
      <c r="X913" s="1218"/>
      <c r="Y913" s="1218"/>
      <c r="Z913" s="1218"/>
      <c r="AA913" s="1218"/>
      <c r="AB913" s="1218"/>
    </row>
    <row r="914" spans="2:28" ht="15.75" hidden="1" customHeight="1">
      <c r="B914" s="1368"/>
      <c r="C914" s="1368"/>
      <c r="D914" s="1368"/>
      <c r="E914" s="1368"/>
      <c r="F914" s="1368"/>
      <c r="G914" s="1368"/>
      <c r="H914" s="1368"/>
      <c r="I914" s="1368"/>
      <c r="J914" s="1368"/>
      <c r="K914" s="1368"/>
      <c r="L914" s="1368"/>
      <c r="M914" s="1218"/>
      <c r="N914" s="1218"/>
      <c r="O914" s="1218"/>
      <c r="P914" s="1218"/>
      <c r="Q914" s="1218"/>
      <c r="R914" s="1218"/>
      <c r="S914" s="1218"/>
      <c r="T914" s="1218"/>
      <c r="U914" s="1218"/>
      <c r="V914" s="1218"/>
      <c r="W914" s="1218"/>
      <c r="X914" s="1218"/>
      <c r="Y914" s="1218"/>
      <c r="Z914" s="1218"/>
      <c r="AA914" s="1218"/>
      <c r="AB914" s="1218"/>
    </row>
    <row r="915" spans="2:28" ht="15.75" hidden="1" customHeight="1">
      <c r="B915" s="1368"/>
      <c r="C915" s="1368"/>
      <c r="D915" s="1368"/>
      <c r="E915" s="1368"/>
      <c r="F915" s="1368"/>
      <c r="G915" s="1368"/>
      <c r="H915" s="1368"/>
      <c r="I915" s="1368"/>
      <c r="J915" s="1368"/>
      <c r="K915" s="1368"/>
      <c r="L915" s="1368"/>
      <c r="M915" s="1218"/>
      <c r="N915" s="1218"/>
      <c r="O915" s="1218"/>
      <c r="P915" s="1218"/>
      <c r="Q915" s="1218"/>
      <c r="R915" s="1218"/>
      <c r="S915" s="1218"/>
      <c r="T915" s="1218"/>
      <c r="U915" s="1218"/>
      <c r="V915" s="1218"/>
      <c r="W915" s="1218"/>
      <c r="X915" s="1218"/>
      <c r="Y915" s="1218"/>
      <c r="Z915" s="1218"/>
      <c r="AA915" s="1218"/>
      <c r="AB915" s="1218"/>
    </row>
    <row r="916" spans="2:28" ht="15.75" hidden="1" customHeight="1">
      <c r="B916" s="1368"/>
      <c r="C916" s="1368"/>
      <c r="D916" s="1368"/>
      <c r="E916" s="1368"/>
      <c r="F916" s="1368"/>
      <c r="G916" s="1368"/>
      <c r="H916" s="1368"/>
      <c r="I916" s="1368"/>
      <c r="J916" s="1368"/>
      <c r="K916" s="1368"/>
      <c r="L916" s="1368"/>
      <c r="M916" s="1218"/>
      <c r="N916" s="1218"/>
      <c r="O916" s="1218"/>
      <c r="P916" s="1218"/>
      <c r="Q916" s="1218"/>
      <c r="R916" s="1218"/>
      <c r="S916" s="1218"/>
      <c r="T916" s="1218"/>
      <c r="U916" s="1218"/>
      <c r="V916" s="1218"/>
      <c r="W916" s="1218"/>
      <c r="X916" s="1218"/>
      <c r="Y916" s="1218"/>
      <c r="Z916" s="1218"/>
      <c r="AA916" s="1218"/>
      <c r="AB916" s="1218"/>
    </row>
    <row r="917" spans="2:28" ht="15.75" hidden="1" customHeight="1">
      <c r="B917" s="1368"/>
      <c r="C917" s="1368"/>
      <c r="D917" s="1368"/>
      <c r="E917" s="1368"/>
      <c r="F917" s="1368"/>
      <c r="G917" s="1368"/>
      <c r="H917" s="1368"/>
      <c r="I917" s="1368"/>
      <c r="J917" s="1368"/>
      <c r="K917" s="1368"/>
      <c r="L917" s="1368"/>
      <c r="M917" s="1218"/>
      <c r="N917" s="1218"/>
      <c r="O917" s="1218"/>
      <c r="P917" s="1218"/>
      <c r="Q917" s="1218"/>
      <c r="R917" s="1218"/>
      <c r="S917" s="1218"/>
      <c r="T917" s="1218"/>
      <c r="U917" s="1218"/>
      <c r="V917" s="1218"/>
      <c r="W917" s="1218"/>
      <c r="X917" s="1218"/>
      <c r="Y917" s="1218"/>
      <c r="Z917" s="1218"/>
      <c r="AA917" s="1218"/>
      <c r="AB917" s="1218"/>
    </row>
    <row r="918" spans="2:28" ht="15.75" hidden="1" customHeight="1">
      <c r="B918" s="1368"/>
      <c r="C918" s="1368"/>
      <c r="D918" s="1368"/>
      <c r="E918" s="1368"/>
      <c r="F918" s="1368"/>
      <c r="G918" s="1368"/>
      <c r="H918" s="1368"/>
      <c r="I918" s="1368"/>
      <c r="J918" s="1368"/>
      <c r="K918" s="1368"/>
      <c r="L918" s="1368"/>
      <c r="M918" s="1218"/>
      <c r="N918" s="1218"/>
      <c r="O918" s="1218"/>
      <c r="P918" s="1218"/>
      <c r="Q918" s="1218"/>
      <c r="R918" s="1218"/>
      <c r="S918" s="1218"/>
      <c r="T918" s="1218"/>
      <c r="U918" s="1218"/>
      <c r="V918" s="1218"/>
      <c r="W918" s="1218"/>
      <c r="X918" s="1218"/>
      <c r="Y918" s="1218"/>
      <c r="Z918" s="1218"/>
      <c r="AA918" s="1218"/>
      <c r="AB918" s="1218"/>
    </row>
    <row r="919" spans="2:28" ht="15.75" hidden="1" customHeight="1">
      <c r="B919" s="1368"/>
      <c r="C919" s="1368"/>
      <c r="D919" s="1368"/>
      <c r="E919" s="1368"/>
      <c r="F919" s="1368"/>
      <c r="G919" s="1368"/>
      <c r="H919" s="1368"/>
      <c r="I919" s="1368"/>
      <c r="J919" s="1368"/>
      <c r="K919" s="1368"/>
      <c r="L919" s="1368"/>
      <c r="M919" s="1218"/>
      <c r="N919" s="1218"/>
      <c r="O919" s="1218"/>
      <c r="P919" s="1218"/>
      <c r="Q919" s="1218"/>
      <c r="R919" s="1218"/>
      <c r="S919" s="1218"/>
      <c r="T919" s="1218"/>
      <c r="U919" s="1218"/>
      <c r="V919" s="1218"/>
      <c r="W919" s="1218"/>
      <c r="X919" s="1218"/>
      <c r="Y919" s="1218"/>
      <c r="Z919" s="1218"/>
      <c r="AA919" s="1218"/>
      <c r="AB919" s="1218"/>
    </row>
    <row r="920" spans="2:28" ht="15.75" hidden="1" customHeight="1">
      <c r="B920" s="1368"/>
      <c r="C920" s="1368"/>
      <c r="D920" s="1368"/>
      <c r="E920" s="1368"/>
      <c r="F920" s="1368"/>
      <c r="G920" s="1368"/>
      <c r="H920" s="1368"/>
      <c r="I920" s="1368"/>
      <c r="J920" s="1368"/>
      <c r="K920" s="1368"/>
      <c r="L920" s="1368"/>
      <c r="M920" s="1218"/>
      <c r="N920" s="1218"/>
      <c r="O920" s="1218"/>
      <c r="P920" s="1218"/>
      <c r="Q920" s="1218"/>
      <c r="R920" s="1218"/>
      <c r="S920" s="1218"/>
      <c r="T920" s="1218"/>
      <c r="U920" s="1218"/>
      <c r="V920" s="1218"/>
      <c r="W920" s="1218"/>
      <c r="X920" s="1218"/>
      <c r="Y920" s="1218"/>
      <c r="Z920" s="1218"/>
      <c r="AA920" s="1218"/>
      <c r="AB920" s="1218"/>
    </row>
    <row r="921" spans="2:28" ht="15.75" hidden="1" customHeight="1">
      <c r="B921" s="1368"/>
      <c r="C921" s="1368"/>
      <c r="D921" s="1368"/>
      <c r="E921" s="1368"/>
      <c r="F921" s="1368"/>
      <c r="G921" s="1368"/>
      <c r="H921" s="1368"/>
      <c r="I921" s="1368"/>
      <c r="J921" s="1368"/>
      <c r="K921" s="1368"/>
      <c r="L921" s="1368"/>
      <c r="M921" s="1218"/>
      <c r="N921" s="1218"/>
      <c r="O921" s="1218"/>
      <c r="P921" s="1218"/>
      <c r="Q921" s="1218"/>
      <c r="R921" s="1218"/>
      <c r="S921" s="1218"/>
      <c r="T921" s="1218"/>
      <c r="U921" s="1218"/>
      <c r="V921" s="1218"/>
      <c r="W921" s="1218"/>
      <c r="X921" s="1218"/>
      <c r="Y921" s="1218"/>
      <c r="Z921" s="1218"/>
      <c r="AA921" s="1218"/>
      <c r="AB921" s="1218"/>
    </row>
    <row r="922" spans="2:28" ht="15.75" hidden="1" customHeight="1">
      <c r="B922" s="1368"/>
      <c r="C922" s="1368"/>
      <c r="D922" s="1368"/>
      <c r="E922" s="1368"/>
      <c r="F922" s="1368"/>
      <c r="G922" s="1368"/>
      <c r="H922" s="1368"/>
      <c r="I922" s="1368"/>
      <c r="J922" s="1368"/>
      <c r="K922" s="1368"/>
      <c r="L922" s="1368"/>
      <c r="M922" s="1218"/>
      <c r="N922" s="1218"/>
      <c r="O922" s="1218"/>
      <c r="P922" s="1218"/>
      <c r="Q922" s="1218"/>
      <c r="R922" s="1218"/>
      <c r="S922" s="1218"/>
      <c r="T922" s="1218"/>
      <c r="U922" s="1218"/>
      <c r="V922" s="1218"/>
      <c r="W922" s="1218"/>
      <c r="X922" s="1218"/>
      <c r="Y922" s="1218"/>
      <c r="Z922" s="1218"/>
      <c r="AA922" s="1218"/>
      <c r="AB922" s="1218"/>
    </row>
    <row r="923" spans="2:28" ht="15.75" hidden="1" customHeight="1">
      <c r="B923" s="1368"/>
      <c r="C923" s="1368"/>
      <c r="D923" s="1368"/>
      <c r="E923" s="1368"/>
      <c r="F923" s="1368"/>
      <c r="G923" s="1368"/>
      <c r="H923" s="1368"/>
      <c r="I923" s="1368"/>
      <c r="J923" s="1368"/>
      <c r="K923" s="1368"/>
      <c r="L923" s="1368"/>
      <c r="M923" s="1218"/>
      <c r="N923" s="1218"/>
      <c r="O923" s="1218"/>
      <c r="P923" s="1218"/>
      <c r="Q923" s="1218"/>
      <c r="R923" s="1218"/>
      <c r="S923" s="1218"/>
      <c r="T923" s="1218"/>
      <c r="U923" s="1218"/>
      <c r="V923" s="1218"/>
      <c r="W923" s="1218"/>
      <c r="X923" s="1218"/>
      <c r="Y923" s="1218"/>
      <c r="Z923" s="1218"/>
      <c r="AA923" s="1218"/>
      <c r="AB923" s="1218"/>
    </row>
    <row r="924" spans="2:28" ht="15.75" hidden="1" customHeight="1">
      <c r="B924" s="1368"/>
      <c r="C924" s="1368"/>
      <c r="D924" s="1368"/>
      <c r="E924" s="1368"/>
      <c r="F924" s="1368"/>
      <c r="G924" s="1368"/>
      <c r="H924" s="1368"/>
      <c r="I924" s="1368"/>
      <c r="J924" s="1368"/>
      <c r="K924" s="1368"/>
      <c r="L924" s="1368"/>
      <c r="M924" s="1218"/>
      <c r="N924" s="1218"/>
      <c r="O924" s="1218"/>
      <c r="P924" s="1218"/>
      <c r="Q924" s="1218"/>
      <c r="R924" s="1218"/>
      <c r="S924" s="1218"/>
      <c r="T924" s="1218"/>
      <c r="U924" s="1218"/>
      <c r="V924" s="1218"/>
      <c r="W924" s="1218"/>
      <c r="X924" s="1218"/>
      <c r="Y924" s="1218"/>
      <c r="Z924" s="1218"/>
      <c r="AA924" s="1218"/>
      <c r="AB924" s="1218"/>
    </row>
    <row r="925" spans="2:28" ht="15.75" hidden="1" customHeight="1">
      <c r="B925" s="1368"/>
      <c r="C925" s="1368"/>
      <c r="D925" s="1368"/>
      <c r="E925" s="1368"/>
      <c r="F925" s="1368"/>
      <c r="G925" s="1368"/>
      <c r="H925" s="1368"/>
      <c r="I925" s="1368"/>
      <c r="J925" s="1368"/>
      <c r="K925" s="1368"/>
      <c r="L925" s="1368"/>
      <c r="M925" s="1218"/>
      <c r="N925" s="1218"/>
      <c r="O925" s="1218"/>
      <c r="P925" s="1218"/>
      <c r="Q925" s="1218"/>
      <c r="R925" s="1218"/>
      <c r="S925" s="1218"/>
      <c r="T925" s="1218"/>
      <c r="U925" s="1218"/>
      <c r="V925" s="1218"/>
      <c r="W925" s="1218"/>
      <c r="X925" s="1218"/>
      <c r="Y925" s="1218"/>
      <c r="Z925" s="1218"/>
      <c r="AA925" s="1218"/>
      <c r="AB925" s="1218"/>
    </row>
    <row r="926" spans="2:28" ht="15.75" hidden="1" customHeight="1">
      <c r="B926" s="1368"/>
      <c r="C926" s="1368"/>
      <c r="D926" s="1368"/>
      <c r="E926" s="1368"/>
      <c r="F926" s="1368"/>
      <c r="G926" s="1368"/>
      <c r="H926" s="1368"/>
      <c r="I926" s="1368"/>
      <c r="J926" s="1368"/>
      <c r="K926" s="1368"/>
      <c r="L926" s="1368"/>
      <c r="M926" s="1218"/>
      <c r="N926" s="1218"/>
      <c r="O926" s="1218"/>
      <c r="P926" s="1218"/>
      <c r="Q926" s="1218"/>
      <c r="R926" s="1218"/>
      <c r="S926" s="1218"/>
      <c r="T926" s="1218"/>
      <c r="U926" s="1218"/>
      <c r="V926" s="1218"/>
      <c r="W926" s="1218"/>
      <c r="X926" s="1218"/>
      <c r="Y926" s="1218"/>
      <c r="Z926" s="1218"/>
      <c r="AA926" s="1218"/>
      <c r="AB926" s="1218"/>
    </row>
    <row r="927" spans="2:28" ht="15.75" hidden="1" customHeight="1">
      <c r="B927" s="1368"/>
      <c r="C927" s="1368"/>
      <c r="D927" s="1368"/>
      <c r="E927" s="1368"/>
      <c r="F927" s="1368"/>
      <c r="G927" s="1368"/>
      <c r="H927" s="1368"/>
      <c r="I927" s="1368"/>
      <c r="J927" s="1368"/>
      <c r="K927" s="1368"/>
      <c r="L927" s="1368"/>
      <c r="M927" s="1218"/>
      <c r="N927" s="1218"/>
      <c r="O927" s="1218"/>
      <c r="P927" s="1218"/>
      <c r="Q927" s="1218"/>
      <c r="R927" s="1218"/>
      <c r="S927" s="1218"/>
      <c r="T927" s="1218"/>
      <c r="U927" s="1218"/>
      <c r="V927" s="1218"/>
      <c r="W927" s="1218"/>
      <c r="X927" s="1218"/>
      <c r="Y927" s="1218"/>
      <c r="Z927" s="1218"/>
      <c r="AA927" s="1218"/>
      <c r="AB927" s="1218"/>
    </row>
    <row r="928" spans="2:28" ht="15.75" hidden="1" customHeight="1">
      <c r="B928" s="1368"/>
      <c r="C928" s="1368"/>
      <c r="D928" s="1368"/>
      <c r="E928" s="1368"/>
      <c r="F928" s="1368"/>
      <c r="G928" s="1368"/>
      <c r="H928" s="1368"/>
      <c r="I928" s="1368"/>
      <c r="J928" s="1368"/>
      <c r="K928" s="1368"/>
      <c r="L928" s="1368"/>
      <c r="M928" s="1218"/>
      <c r="N928" s="1218"/>
      <c r="O928" s="1218"/>
      <c r="P928" s="1218"/>
      <c r="Q928" s="1218"/>
      <c r="R928" s="1218"/>
      <c r="S928" s="1218"/>
      <c r="T928" s="1218"/>
      <c r="U928" s="1218"/>
      <c r="V928" s="1218"/>
      <c r="W928" s="1218"/>
      <c r="X928" s="1218"/>
      <c r="Y928" s="1218"/>
      <c r="Z928" s="1218"/>
      <c r="AA928" s="1218"/>
      <c r="AB928" s="1218"/>
    </row>
    <row r="929" spans="2:28" ht="15.75" hidden="1" customHeight="1">
      <c r="B929" s="1368"/>
      <c r="C929" s="1368"/>
      <c r="D929" s="1368"/>
      <c r="E929" s="1368"/>
      <c r="F929" s="1368"/>
      <c r="G929" s="1368"/>
      <c r="H929" s="1368"/>
      <c r="I929" s="1368"/>
      <c r="J929" s="1368"/>
      <c r="K929" s="1368"/>
      <c r="L929" s="1368"/>
      <c r="M929" s="1218"/>
      <c r="N929" s="1218"/>
      <c r="O929" s="1218"/>
      <c r="P929" s="1218"/>
      <c r="Q929" s="1218"/>
      <c r="R929" s="1218"/>
      <c r="S929" s="1218"/>
      <c r="T929" s="1218"/>
      <c r="U929" s="1218"/>
      <c r="V929" s="1218"/>
      <c r="W929" s="1218"/>
      <c r="X929" s="1218"/>
      <c r="Y929" s="1218"/>
      <c r="Z929" s="1218"/>
      <c r="AA929" s="1218"/>
      <c r="AB929" s="1218"/>
    </row>
    <row r="930" spans="2:28" ht="15.75" hidden="1" customHeight="1">
      <c r="B930" s="1368"/>
      <c r="C930" s="1368"/>
      <c r="D930" s="1368"/>
      <c r="E930" s="1368"/>
      <c r="F930" s="1368"/>
      <c r="G930" s="1368"/>
      <c r="H930" s="1368"/>
      <c r="I930" s="1368"/>
      <c r="J930" s="1368"/>
      <c r="K930" s="1368"/>
      <c r="L930" s="1368"/>
      <c r="M930" s="1218"/>
      <c r="N930" s="1218"/>
      <c r="O930" s="1218"/>
      <c r="P930" s="1218"/>
      <c r="Q930" s="1218"/>
      <c r="R930" s="1218"/>
      <c r="S930" s="1218"/>
      <c r="T930" s="1218"/>
      <c r="U930" s="1218"/>
      <c r="V930" s="1218"/>
      <c r="W930" s="1218"/>
      <c r="X930" s="1218"/>
      <c r="Y930" s="1218"/>
      <c r="Z930" s="1218"/>
      <c r="AA930" s="1218"/>
      <c r="AB930" s="1218"/>
    </row>
    <row r="931" spans="2:28" ht="15.75" hidden="1" customHeight="1">
      <c r="B931" s="1368"/>
      <c r="C931" s="1368"/>
      <c r="D931" s="1368"/>
      <c r="E931" s="1368"/>
      <c r="F931" s="1368"/>
      <c r="G931" s="1368"/>
      <c r="H931" s="1368"/>
      <c r="I931" s="1368"/>
      <c r="J931" s="1368"/>
      <c r="K931" s="1368"/>
      <c r="L931" s="1368"/>
      <c r="M931" s="1218"/>
      <c r="N931" s="1218"/>
      <c r="O931" s="1218"/>
      <c r="P931" s="1218"/>
      <c r="Q931" s="1218"/>
      <c r="R931" s="1218"/>
      <c r="S931" s="1218"/>
      <c r="T931" s="1218"/>
      <c r="U931" s="1218"/>
      <c r="V931" s="1218"/>
      <c r="W931" s="1218"/>
      <c r="X931" s="1218"/>
      <c r="Y931" s="1218"/>
      <c r="Z931" s="1218"/>
      <c r="AA931" s="1218"/>
      <c r="AB931" s="1218"/>
    </row>
    <row r="932" spans="2:28" ht="15.75" hidden="1" customHeight="1">
      <c r="B932" s="1368"/>
      <c r="C932" s="1368"/>
      <c r="D932" s="1368"/>
      <c r="E932" s="1368"/>
      <c r="F932" s="1368"/>
      <c r="G932" s="1368"/>
      <c r="H932" s="1368"/>
      <c r="I932" s="1368"/>
      <c r="J932" s="1368"/>
      <c r="K932" s="1368"/>
      <c r="L932" s="1368"/>
      <c r="M932" s="1218"/>
      <c r="N932" s="1218"/>
      <c r="O932" s="1218"/>
      <c r="P932" s="1218"/>
      <c r="Q932" s="1218"/>
      <c r="R932" s="1218"/>
      <c r="S932" s="1218"/>
      <c r="T932" s="1218"/>
      <c r="U932" s="1218"/>
      <c r="V932" s="1218"/>
      <c r="W932" s="1218"/>
      <c r="X932" s="1218"/>
      <c r="Y932" s="1218"/>
      <c r="Z932" s="1218"/>
      <c r="AA932" s="1218"/>
      <c r="AB932" s="1218"/>
    </row>
    <row r="933" spans="2:28" ht="15.75" hidden="1" customHeight="1">
      <c r="B933" s="1368"/>
      <c r="C933" s="1368"/>
      <c r="D933" s="1368"/>
      <c r="E933" s="1368"/>
      <c r="F933" s="1368"/>
      <c r="G933" s="1368"/>
      <c r="H933" s="1368"/>
      <c r="I933" s="1368"/>
      <c r="J933" s="1368"/>
      <c r="K933" s="1368"/>
      <c r="L933" s="1368"/>
      <c r="M933" s="1218"/>
      <c r="N933" s="1218"/>
      <c r="O933" s="1218"/>
      <c r="P933" s="1218"/>
      <c r="Q933" s="1218"/>
      <c r="R933" s="1218"/>
      <c r="S933" s="1218"/>
      <c r="T933" s="1218"/>
      <c r="U933" s="1218"/>
      <c r="V933" s="1218"/>
      <c r="W933" s="1218"/>
      <c r="X933" s="1218"/>
      <c r="Y933" s="1218"/>
      <c r="Z933" s="1218"/>
      <c r="AA933" s="1218"/>
      <c r="AB933" s="1218"/>
    </row>
    <row r="934" spans="2:28" ht="15.75" hidden="1" customHeight="1">
      <c r="B934" s="1368"/>
      <c r="C934" s="1368"/>
      <c r="D934" s="1368"/>
      <c r="E934" s="1368"/>
      <c r="F934" s="1368"/>
      <c r="G934" s="1368"/>
      <c r="H934" s="1368"/>
      <c r="I934" s="1368"/>
      <c r="J934" s="1368"/>
      <c r="K934" s="1368"/>
      <c r="L934" s="1368"/>
      <c r="M934" s="1218"/>
      <c r="N934" s="1218"/>
      <c r="O934" s="1218"/>
      <c r="P934" s="1218"/>
      <c r="Q934" s="1218"/>
      <c r="R934" s="1218"/>
      <c r="S934" s="1218"/>
      <c r="T934" s="1218"/>
      <c r="U934" s="1218"/>
      <c r="V934" s="1218"/>
      <c r="W934" s="1218"/>
      <c r="X934" s="1218"/>
      <c r="Y934" s="1218"/>
      <c r="Z934" s="1218"/>
      <c r="AA934" s="1218"/>
      <c r="AB934" s="1218"/>
    </row>
    <row r="935" spans="2:28" ht="15.75" hidden="1" customHeight="1">
      <c r="B935" s="1368"/>
      <c r="C935" s="1368"/>
      <c r="D935" s="1368"/>
      <c r="E935" s="1368"/>
      <c r="F935" s="1368"/>
      <c r="G935" s="1368"/>
      <c r="H935" s="1368"/>
      <c r="I935" s="1368"/>
      <c r="J935" s="1368"/>
      <c r="K935" s="1368"/>
      <c r="L935" s="1368"/>
      <c r="M935" s="1218"/>
      <c r="N935" s="1218"/>
      <c r="O935" s="1218"/>
      <c r="P935" s="1218"/>
      <c r="Q935" s="1218"/>
      <c r="R935" s="1218"/>
      <c r="S935" s="1218"/>
      <c r="T935" s="1218"/>
      <c r="U935" s="1218"/>
      <c r="V935" s="1218"/>
      <c r="W935" s="1218"/>
      <c r="X935" s="1218"/>
      <c r="Y935" s="1218"/>
      <c r="Z935" s="1218"/>
      <c r="AA935" s="1218"/>
      <c r="AB935" s="1218"/>
    </row>
    <row r="936" spans="2:28" ht="15.75" hidden="1" customHeight="1">
      <c r="B936" s="1368"/>
      <c r="C936" s="1368"/>
      <c r="D936" s="1368"/>
      <c r="E936" s="1368"/>
      <c r="F936" s="1368"/>
      <c r="G936" s="1368"/>
      <c r="H936" s="1368"/>
      <c r="I936" s="1368"/>
      <c r="J936" s="1368"/>
      <c r="K936" s="1368"/>
      <c r="L936" s="1368"/>
      <c r="M936" s="1218"/>
      <c r="N936" s="1218"/>
      <c r="O936" s="1218"/>
      <c r="P936" s="1218"/>
      <c r="Q936" s="1218"/>
      <c r="R936" s="1218"/>
      <c r="S936" s="1218"/>
      <c r="T936" s="1218"/>
      <c r="U936" s="1218"/>
      <c r="V936" s="1218"/>
      <c r="W936" s="1218"/>
      <c r="X936" s="1218"/>
      <c r="Y936" s="1218"/>
      <c r="Z936" s="1218"/>
      <c r="AA936" s="1218"/>
      <c r="AB936" s="1218"/>
    </row>
    <row r="937" spans="2:28" ht="15.75" hidden="1" customHeight="1">
      <c r="B937" s="1368"/>
      <c r="C937" s="1368"/>
      <c r="D937" s="1368"/>
      <c r="E937" s="1368"/>
      <c r="F937" s="1368"/>
      <c r="G937" s="1368"/>
      <c r="H937" s="1368"/>
      <c r="I937" s="1368"/>
      <c r="J937" s="1368"/>
      <c r="K937" s="1368"/>
      <c r="L937" s="1368"/>
      <c r="M937" s="1218"/>
      <c r="N937" s="1218"/>
      <c r="O937" s="1218"/>
      <c r="P937" s="1218"/>
      <c r="Q937" s="1218"/>
      <c r="R937" s="1218"/>
      <c r="S937" s="1218"/>
      <c r="T937" s="1218"/>
      <c r="U937" s="1218"/>
      <c r="V937" s="1218"/>
      <c r="W937" s="1218"/>
      <c r="X937" s="1218"/>
      <c r="Y937" s="1218"/>
      <c r="Z937" s="1218"/>
      <c r="AA937" s="1218"/>
      <c r="AB937" s="1218"/>
    </row>
    <row r="938" spans="2:28" ht="15.75" hidden="1" customHeight="1">
      <c r="B938" s="1368"/>
      <c r="C938" s="1368"/>
      <c r="D938" s="1368"/>
      <c r="E938" s="1368"/>
      <c r="F938" s="1368"/>
      <c r="G938" s="1368"/>
      <c r="H938" s="1368"/>
      <c r="I938" s="1368"/>
      <c r="J938" s="1368"/>
      <c r="K938" s="1368"/>
      <c r="L938" s="1368"/>
      <c r="M938" s="1218"/>
      <c r="N938" s="1218"/>
      <c r="O938" s="1218"/>
      <c r="P938" s="1218"/>
      <c r="Q938" s="1218"/>
      <c r="R938" s="1218"/>
      <c r="S938" s="1218"/>
      <c r="T938" s="1218"/>
      <c r="U938" s="1218"/>
      <c r="V938" s="1218"/>
      <c r="W938" s="1218"/>
      <c r="X938" s="1218"/>
      <c r="Y938" s="1218"/>
      <c r="Z938" s="1218"/>
      <c r="AA938" s="1218"/>
      <c r="AB938" s="1218"/>
    </row>
    <row r="939" spans="2:28" ht="15.75" hidden="1" customHeight="1">
      <c r="B939" s="1368"/>
      <c r="C939" s="1368"/>
      <c r="D939" s="1368"/>
      <c r="E939" s="1368"/>
      <c r="F939" s="1368"/>
      <c r="G939" s="1368"/>
      <c r="H939" s="1368"/>
      <c r="I939" s="1368"/>
      <c r="J939" s="1368"/>
      <c r="K939" s="1368"/>
      <c r="L939" s="1368"/>
      <c r="M939" s="1218"/>
      <c r="N939" s="1218"/>
      <c r="O939" s="1218"/>
      <c r="P939" s="1218"/>
      <c r="Q939" s="1218"/>
      <c r="R939" s="1218"/>
      <c r="S939" s="1218"/>
      <c r="T939" s="1218"/>
      <c r="U939" s="1218"/>
      <c r="V939" s="1218"/>
      <c r="W939" s="1218"/>
      <c r="X939" s="1218"/>
      <c r="Y939" s="1218"/>
      <c r="Z939" s="1218"/>
      <c r="AA939" s="1218"/>
      <c r="AB939" s="1218"/>
    </row>
    <row r="940" spans="2:28" ht="15.75" hidden="1" customHeight="1">
      <c r="B940" s="1368"/>
      <c r="C940" s="1368"/>
      <c r="D940" s="1368"/>
      <c r="E940" s="1368"/>
      <c r="F940" s="1368"/>
      <c r="G940" s="1368"/>
      <c r="H940" s="1368"/>
      <c r="I940" s="1368"/>
      <c r="J940" s="1368"/>
      <c r="K940" s="1368"/>
      <c r="L940" s="1368"/>
      <c r="M940" s="1218"/>
      <c r="N940" s="1218"/>
      <c r="O940" s="1218"/>
      <c r="P940" s="1218"/>
      <c r="Q940" s="1218"/>
      <c r="R940" s="1218"/>
      <c r="S940" s="1218"/>
      <c r="T940" s="1218"/>
      <c r="U940" s="1218"/>
      <c r="V940" s="1218"/>
      <c r="W940" s="1218"/>
      <c r="X940" s="1218"/>
      <c r="Y940" s="1218"/>
      <c r="Z940" s="1218"/>
      <c r="AA940" s="1218"/>
      <c r="AB940" s="1218"/>
    </row>
    <row r="941" spans="2:28" ht="15.75" hidden="1" customHeight="1">
      <c r="B941" s="1368"/>
      <c r="C941" s="1368"/>
      <c r="D941" s="1368"/>
      <c r="E941" s="1368"/>
      <c r="F941" s="1368"/>
      <c r="G941" s="1368"/>
      <c r="H941" s="1368"/>
      <c r="I941" s="1368"/>
      <c r="J941" s="1368"/>
      <c r="K941" s="1368"/>
      <c r="L941" s="1368"/>
      <c r="M941" s="1218"/>
      <c r="N941" s="1218"/>
      <c r="O941" s="1218"/>
      <c r="P941" s="1218"/>
      <c r="Q941" s="1218"/>
      <c r="R941" s="1218"/>
      <c r="S941" s="1218"/>
      <c r="T941" s="1218"/>
      <c r="U941" s="1218"/>
      <c r="V941" s="1218"/>
      <c r="W941" s="1218"/>
      <c r="X941" s="1218"/>
      <c r="Y941" s="1218"/>
      <c r="Z941" s="1218"/>
      <c r="AA941" s="1218"/>
      <c r="AB941" s="1218"/>
    </row>
    <row r="942" spans="2:28" ht="15.75" hidden="1" customHeight="1">
      <c r="B942" s="1368"/>
      <c r="C942" s="1368"/>
      <c r="D942" s="1368"/>
      <c r="E942" s="1368"/>
      <c r="F942" s="1368"/>
      <c r="G942" s="1368"/>
      <c r="H942" s="1368"/>
      <c r="I942" s="1368"/>
      <c r="J942" s="1368"/>
      <c r="K942" s="1368"/>
      <c r="L942" s="1368"/>
      <c r="M942" s="1218"/>
      <c r="N942" s="1218"/>
      <c r="O942" s="1218"/>
      <c r="P942" s="1218"/>
      <c r="Q942" s="1218"/>
      <c r="R942" s="1218"/>
      <c r="S942" s="1218"/>
      <c r="T942" s="1218"/>
      <c r="U942" s="1218"/>
      <c r="V942" s="1218"/>
      <c r="W942" s="1218"/>
      <c r="X942" s="1218"/>
      <c r="Y942" s="1218"/>
      <c r="Z942" s="1218"/>
      <c r="AA942" s="1218"/>
      <c r="AB942" s="1218"/>
    </row>
    <row r="943" spans="2:28" ht="15.75" hidden="1" customHeight="1">
      <c r="B943" s="1368"/>
      <c r="C943" s="1368"/>
      <c r="D943" s="1368"/>
      <c r="E943" s="1368"/>
      <c r="F943" s="1368"/>
      <c r="G943" s="1368"/>
      <c r="H943" s="1368"/>
      <c r="I943" s="1368"/>
      <c r="J943" s="1368"/>
      <c r="K943" s="1368"/>
      <c r="L943" s="1368"/>
      <c r="M943" s="1218"/>
      <c r="N943" s="1218"/>
      <c r="O943" s="1218"/>
      <c r="P943" s="1218"/>
      <c r="Q943" s="1218"/>
      <c r="R943" s="1218"/>
      <c r="S943" s="1218"/>
      <c r="T943" s="1218"/>
      <c r="U943" s="1218"/>
      <c r="V943" s="1218"/>
      <c r="W943" s="1218"/>
      <c r="X943" s="1218"/>
      <c r="Y943" s="1218"/>
      <c r="Z943" s="1218"/>
      <c r="AA943" s="1218"/>
      <c r="AB943" s="1218"/>
    </row>
    <row r="944" spans="2:28" ht="15.75" hidden="1" customHeight="1">
      <c r="B944" s="1368"/>
      <c r="C944" s="1368"/>
      <c r="D944" s="1368"/>
      <c r="E944" s="1368"/>
      <c r="F944" s="1368"/>
      <c r="G944" s="1368"/>
      <c r="H944" s="1368"/>
      <c r="I944" s="1368"/>
      <c r="J944" s="1368"/>
      <c r="K944" s="1368"/>
      <c r="L944" s="1368"/>
      <c r="M944" s="1218"/>
      <c r="N944" s="1218"/>
      <c r="O944" s="1218"/>
      <c r="P944" s="1218"/>
      <c r="Q944" s="1218"/>
      <c r="R944" s="1218"/>
      <c r="S944" s="1218"/>
      <c r="T944" s="1218"/>
      <c r="U944" s="1218"/>
      <c r="V944" s="1218"/>
      <c r="W944" s="1218"/>
      <c r="X944" s="1218"/>
      <c r="Y944" s="1218"/>
      <c r="Z944" s="1218"/>
      <c r="AA944" s="1218"/>
      <c r="AB944" s="1218"/>
    </row>
    <row r="945" spans="2:28" ht="15.75" hidden="1" customHeight="1">
      <c r="B945" s="1368"/>
      <c r="C945" s="1368"/>
      <c r="D945" s="1368"/>
      <c r="E945" s="1368"/>
      <c r="F945" s="1368"/>
      <c r="G945" s="1368"/>
      <c r="H945" s="1368"/>
      <c r="I945" s="1368"/>
      <c r="J945" s="1368"/>
      <c r="K945" s="1368"/>
      <c r="L945" s="1368"/>
      <c r="M945" s="1218"/>
      <c r="N945" s="1218"/>
      <c r="O945" s="1218"/>
      <c r="P945" s="1218"/>
      <c r="Q945" s="1218"/>
      <c r="R945" s="1218"/>
      <c r="S945" s="1218"/>
      <c r="T945" s="1218"/>
      <c r="U945" s="1218"/>
      <c r="V945" s="1218"/>
      <c r="W945" s="1218"/>
      <c r="X945" s="1218"/>
      <c r="Y945" s="1218"/>
      <c r="Z945" s="1218"/>
      <c r="AA945" s="1218"/>
      <c r="AB945" s="1218"/>
    </row>
    <row r="946" spans="2:28" ht="15.75" hidden="1" customHeight="1">
      <c r="B946" s="1368"/>
      <c r="C946" s="1368"/>
      <c r="D946" s="1368"/>
      <c r="E946" s="1368"/>
      <c r="F946" s="1368"/>
      <c r="G946" s="1368"/>
      <c r="H946" s="1368"/>
      <c r="I946" s="1368"/>
      <c r="J946" s="1368"/>
      <c r="K946" s="1368"/>
      <c r="L946" s="1368"/>
      <c r="M946" s="1218"/>
      <c r="N946" s="1218"/>
      <c r="O946" s="1218"/>
      <c r="P946" s="1218"/>
      <c r="Q946" s="1218"/>
      <c r="R946" s="1218"/>
      <c r="S946" s="1218"/>
      <c r="T946" s="1218"/>
      <c r="U946" s="1218"/>
      <c r="V946" s="1218"/>
      <c r="W946" s="1218"/>
      <c r="X946" s="1218"/>
      <c r="Y946" s="1218"/>
      <c r="Z946" s="1218"/>
      <c r="AA946" s="1218"/>
      <c r="AB946" s="1218"/>
    </row>
    <row r="947" spans="2:28" ht="15.75" hidden="1" customHeight="1">
      <c r="B947" s="1368"/>
      <c r="C947" s="1368"/>
      <c r="D947" s="1368"/>
      <c r="E947" s="1368"/>
      <c r="F947" s="1368"/>
      <c r="G947" s="1368"/>
      <c r="H947" s="1368"/>
      <c r="I947" s="1368"/>
      <c r="J947" s="1368"/>
      <c r="K947" s="1368"/>
      <c r="L947" s="1368"/>
      <c r="M947" s="1218"/>
      <c r="N947" s="1218"/>
      <c r="O947" s="1218"/>
      <c r="P947" s="1218"/>
      <c r="Q947" s="1218"/>
      <c r="R947" s="1218"/>
      <c r="S947" s="1218"/>
      <c r="T947" s="1218"/>
      <c r="U947" s="1218"/>
      <c r="V947" s="1218"/>
      <c r="W947" s="1218"/>
      <c r="X947" s="1218"/>
      <c r="Y947" s="1218"/>
      <c r="Z947" s="1218"/>
      <c r="AA947" s="1218"/>
      <c r="AB947" s="1218"/>
    </row>
    <row r="948" spans="2:28" ht="15.75" hidden="1" customHeight="1">
      <c r="B948" s="1368"/>
      <c r="C948" s="1368"/>
      <c r="D948" s="1368"/>
      <c r="E948" s="1368"/>
      <c r="F948" s="1368"/>
      <c r="G948" s="1368"/>
      <c r="H948" s="1368"/>
      <c r="I948" s="1368"/>
      <c r="J948" s="1368"/>
      <c r="K948" s="1368"/>
      <c r="L948" s="1368"/>
      <c r="M948" s="1218"/>
      <c r="N948" s="1218"/>
      <c r="O948" s="1218"/>
      <c r="P948" s="1218"/>
      <c r="Q948" s="1218"/>
      <c r="R948" s="1218"/>
      <c r="S948" s="1218"/>
      <c r="T948" s="1218"/>
      <c r="U948" s="1218"/>
      <c r="V948" s="1218"/>
      <c r="W948" s="1218"/>
      <c r="X948" s="1218"/>
      <c r="Y948" s="1218"/>
      <c r="Z948" s="1218"/>
      <c r="AA948" s="1218"/>
      <c r="AB948" s="1218"/>
    </row>
    <row r="949" spans="2:28" ht="15.75" hidden="1" customHeight="1">
      <c r="B949" s="1368"/>
      <c r="C949" s="1368"/>
      <c r="D949" s="1368"/>
      <c r="E949" s="1368"/>
      <c r="F949" s="1368"/>
      <c r="G949" s="1368"/>
      <c r="H949" s="1368"/>
      <c r="I949" s="1368"/>
      <c r="J949" s="1368"/>
      <c r="K949" s="1368"/>
      <c r="L949" s="1368"/>
      <c r="M949" s="1218"/>
      <c r="N949" s="1218"/>
      <c r="O949" s="1218"/>
      <c r="P949" s="1218"/>
      <c r="Q949" s="1218"/>
      <c r="R949" s="1218"/>
      <c r="S949" s="1218"/>
      <c r="T949" s="1218"/>
      <c r="U949" s="1218"/>
      <c r="V949" s="1218"/>
      <c r="W949" s="1218"/>
      <c r="X949" s="1218"/>
      <c r="Y949" s="1218"/>
      <c r="Z949" s="1218"/>
      <c r="AA949" s="1218"/>
      <c r="AB949" s="1218"/>
    </row>
    <row r="950" spans="2:28" ht="15.75" hidden="1" customHeight="1">
      <c r="B950" s="1368"/>
      <c r="C950" s="1368"/>
      <c r="D950" s="1368"/>
      <c r="E950" s="1368"/>
      <c r="F950" s="1368"/>
      <c r="G950" s="1368"/>
      <c r="H950" s="1368"/>
      <c r="I950" s="1368"/>
      <c r="J950" s="1368"/>
      <c r="K950" s="1368"/>
      <c r="L950" s="1368"/>
      <c r="M950" s="1218"/>
      <c r="N950" s="1218"/>
      <c r="O950" s="1218"/>
      <c r="P950" s="1218"/>
      <c r="Q950" s="1218"/>
      <c r="R950" s="1218"/>
      <c r="S950" s="1218"/>
      <c r="T950" s="1218"/>
      <c r="U950" s="1218"/>
      <c r="V950" s="1218"/>
      <c r="W950" s="1218"/>
      <c r="X950" s="1218"/>
      <c r="Y950" s="1218"/>
      <c r="Z950" s="1218"/>
      <c r="AA950" s="1218"/>
      <c r="AB950" s="1218"/>
    </row>
    <row r="951" spans="2:28" ht="15.75" hidden="1" customHeight="1">
      <c r="B951" s="1368"/>
      <c r="C951" s="1368"/>
      <c r="D951" s="1368"/>
      <c r="E951" s="1368"/>
      <c r="F951" s="1368"/>
      <c r="G951" s="1368"/>
      <c r="H951" s="1368"/>
      <c r="I951" s="1368"/>
      <c r="J951" s="1368"/>
      <c r="K951" s="1368"/>
      <c r="L951" s="1368"/>
      <c r="M951" s="1218"/>
      <c r="N951" s="1218"/>
      <c r="O951" s="1218"/>
      <c r="P951" s="1218"/>
      <c r="Q951" s="1218"/>
      <c r="R951" s="1218"/>
      <c r="S951" s="1218"/>
      <c r="T951" s="1218"/>
      <c r="U951" s="1218"/>
      <c r="V951" s="1218"/>
      <c r="W951" s="1218"/>
      <c r="X951" s="1218"/>
      <c r="Y951" s="1218"/>
      <c r="Z951" s="1218"/>
      <c r="AA951" s="1218"/>
      <c r="AB951" s="1218"/>
    </row>
    <row r="952" spans="2:28" ht="15.75" hidden="1" customHeight="1">
      <c r="B952" s="1368"/>
      <c r="C952" s="1368"/>
      <c r="D952" s="1368"/>
      <c r="E952" s="1368"/>
      <c r="F952" s="1368"/>
      <c r="G952" s="1368"/>
      <c r="H952" s="1368"/>
      <c r="I952" s="1368"/>
      <c r="J952" s="1368"/>
      <c r="K952" s="1368"/>
      <c r="L952" s="1368"/>
      <c r="M952" s="1218"/>
      <c r="N952" s="1218"/>
      <c r="O952" s="1218"/>
      <c r="P952" s="1218"/>
      <c r="Q952" s="1218"/>
      <c r="R952" s="1218"/>
      <c r="S952" s="1218"/>
      <c r="T952" s="1218"/>
      <c r="U952" s="1218"/>
      <c r="V952" s="1218"/>
      <c r="W952" s="1218"/>
      <c r="X952" s="1218"/>
      <c r="Y952" s="1218"/>
      <c r="Z952" s="1218"/>
      <c r="AA952" s="1218"/>
      <c r="AB952" s="1218"/>
    </row>
    <row r="953" spans="2:28" ht="15.75" hidden="1" customHeight="1">
      <c r="B953" s="1368"/>
      <c r="C953" s="1368"/>
      <c r="D953" s="1368"/>
      <c r="E953" s="1368"/>
      <c r="F953" s="1368"/>
      <c r="G953" s="1368"/>
      <c r="H953" s="1368"/>
      <c r="I953" s="1368"/>
      <c r="J953" s="1368"/>
      <c r="K953" s="1368"/>
      <c r="L953" s="1368"/>
      <c r="M953" s="1218"/>
      <c r="N953" s="1218"/>
      <c r="O953" s="1218"/>
      <c r="P953" s="1218"/>
      <c r="Q953" s="1218"/>
      <c r="R953" s="1218"/>
      <c r="S953" s="1218"/>
      <c r="T953" s="1218"/>
      <c r="U953" s="1218"/>
      <c r="V953" s="1218"/>
      <c r="W953" s="1218"/>
      <c r="X953" s="1218"/>
      <c r="Y953" s="1218"/>
      <c r="Z953" s="1218"/>
      <c r="AA953" s="1218"/>
      <c r="AB953" s="1218"/>
    </row>
    <row r="954" spans="2:28" ht="15.75" hidden="1" customHeight="1">
      <c r="B954" s="1368"/>
      <c r="C954" s="1368"/>
      <c r="D954" s="1368"/>
      <c r="E954" s="1368"/>
      <c r="F954" s="1368"/>
      <c r="G954" s="1368"/>
      <c r="H954" s="1368"/>
      <c r="I954" s="1368"/>
      <c r="J954" s="1368"/>
      <c r="K954" s="1368"/>
      <c r="L954" s="1368"/>
      <c r="M954" s="1218"/>
      <c r="N954" s="1218"/>
      <c r="O954" s="1218"/>
      <c r="P954" s="1218"/>
      <c r="Q954" s="1218"/>
      <c r="R954" s="1218"/>
      <c r="S954" s="1218"/>
      <c r="T954" s="1218"/>
      <c r="U954" s="1218"/>
      <c r="V954" s="1218"/>
      <c r="W954" s="1218"/>
      <c r="X954" s="1218"/>
      <c r="Y954" s="1218"/>
      <c r="Z954" s="1218"/>
      <c r="AA954" s="1218"/>
      <c r="AB954" s="1218"/>
    </row>
    <row r="955" spans="2:28" ht="15.75" hidden="1" customHeight="1">
      <c r="B955" s="1368"/>
      <c r="C955" s="1368"/>
      <c r="D955" s="1368"/>
      <c r="E955" s="1368"/>
      <c r="F955" s="1368"/>
      <c r="G955" s="1368"/>
      <c r="H955" s="1368"/>
      <c r="I955" s="1368"/>
      <c r="J955" s="1368"/>
      <c r="K955" s="1368"/>
      <c r="L955" s="1368"/>
      <c r="M955" s="1218"/>
      <c r="N955" s="1218"/>
      <c r="O955" s="1218"/>
      <c r="P955" s="1218"/>
      <c r="Q955" s="1218"/>
      <c r="R955" s="1218"/>
      <c r="S955" s="1218"/>
      <c r="T955" s="1218"/>
      <c r="U955" s="1218"/>
      <c r="V955" s="1218"/>
      <c r="W955" s="1218"/>
      <c r="X955" s="1218"/>
      <c r="Y955" s="1218"/>
      <c r="Z955" s="1218"/>
      <c r="AA955" s="1218"/>
      <c r="AB955" s="1218"/>
    </row>
    <row r="956" spans="2:28" ht="15.75" hidden="1" customHeight="1">
      <c r="B956" s="1368"/>
      <c r="C956" s="1368"/>
      <c r="D956" s="1368"/>
      <c r="E956" s="1368"/>
      <c r="F956" s="1368"/>
      <c r="G956" s="1368"/>
      <c r="H956" s="1368"/>
      <c r="I956" s="1368"/>
      <c r="J956" s="1368"/>
      <c r="K956" s="1368"/>
      <c r="L956" s="1368"/>
      <c r="M956" s="1218"/>
      <c r="N956" s="1218"/>
      <c r="O956" s="1218"/>
      <c r="P956" s="1218"/>
      <c r="Q956" s="1218"/>
      <c r="R956" s="1218"/>
      <c r="S956" s="1218"/>
      <c r="T956" s="1218"/>
      <c r="U956" s="1218"/>
      <c r="V956" s="1218"/>
      <c r="W956" s="1218"/>
      <c r="X956" s="1218"/>
      <c r="Y956" s="1218"/>
      <c r="Z956" s="1218"/>
      <c r="AA956" s="1218"/>
      <c r="AB956" s="1218"/>
    </row>
    <row r="957" spans="2:28" ht="15.75" hidden="1" customHeight="1">
      <c r="B957" s="1368"/>
      <c r="C957" s="1368"/>
      <c r="D957" s="1368"/>
      <c r="E957" s="1368"/>
      <c r="F957" s="1368"/>
      <c r="G957" s="1368"/>
      <c r="H957" s="1368"/>
      <c r="I957" s="1368"/>
      <c r="J957" s="1368"/>
      <c r="K957" s="1368"/>
      <c r="L957" s="1368"/>
      <c r="M957" s="1218"/>
      <c r="N957" s="1218"/>
      <c r="O957" s="1218"/>
      <c r="P957" s="1218"/>
      <c r="Q957" s="1218"/>
      <c r="R957" s="1218"/>
      <c r="S957" s="1218"/>
      <c r="T957" s="1218"/>
      <c r="U957" s="1218"/>
      <c r="V957" s="1218"/>
      <c r="W957" s="1218"/>
      <c r="X957" s="1218"/>
      <c r="Y957" s="1218"/>
      <c r="Z957" s="1218"/>
      <c r="AA957" s="1218"/>
      <c r="AB957" s="1218"/>
    </row>
    <row r="958" spans="2:28" ht="15.75" hidden="1" customHeight="1">
      <c r="B958" s="1368"/>
      <c r="C958" s="1368"/>
      <c r="D958" s="1368"/>
      <c r="E958" s="1368"/>
      <c r="F958" s="1368"/>
      <c r="G958" s="1368"/>
      <c r="H958" s="1368"/>
      <c r="I958" s="1368"/>
      <c r="J958" s="1368"/>
      <c r="K958" s="1368"/>
      <c r="L958" s="1368"/>
      <c r="M958" s="1218"/>
      <c r="N958" s="1218"/>
      <c r="O958" s="1218"/>
      <c r="P958" s="1218"/>
      <c r="Q958" s="1218"/>
      <c r="R958" s="1218"/>
      <c r="S958" s="1218"/>
      <c r="T958" s="1218"/>
      <c r="U958" s="1218"/>
      <c r="V958" s="1218"/>
      <c r="W958" s="1218"/>
      <c r="X958" s="1218"/>
      <c r="Y958" s="1218"/>
      <c r="Z958" s="1218"/>
      <c r="AA958" s="1218"/>
      <c r="AB958" s="1218"/>
    </row>
    <row r="959" spans="2:28" ht="15.75" hidden="1" customHeight="1">
      <c r="B959" s="1368"/>
      <c r="C959" s="1368"/>
      <c r="D959" s="1368"/>
      <c r="E959" s="1368"/>
      <c r="F959" s="1368"/>
      <c r="G959" s="1368"/>
      <c r="H959" s="1368"/>
      <c r="I959" s="1368"/>
      <c r="J959" s="1368"/>
      <c r="K959" s="1368"/>
      <c r="L959" s="1368"/>
      <c r="M959" s="1218"/>
      <c r="N959" s="1218"/>
      <c r="O959" s="1218"/>
      <c r="P959" s="1218"/>
      <c r="Q959" s="1218"/>
      <c r="R959" s="1218"/>
      <c r="S959" s="1218"/>
      <c r="T959" s="1218"/>
      <c r="U959" s="1218"/>
      <c r="V959" s="1218"/>
      <c r="W959" s="1218"/>
      <c r="X959" s="1218"/>
      <c r="Y959" s="1218"/>
      <c r="Z959" s="1218"/>
      <c r="AA959" s="1218"/>
      <c r="AB959" s="1218"/>
    </row>
    <row r="960" spans="2:28" ht="15.75" hidden="1" customHeight="1">
      <c r="B960" s="1368"/>
      <c r="C960" s="1368"/>
      <c r="D960" s="1368"/>
      <c r="E960" s="1368"/>
      <c r="F960" s="1368"/>
      <c r="G960" s="1368"/>
      <c r="H960" s="1368"/>
      <c r="I960" s="1368"/>
      <c r="J960" s="1368"/>
      <c r="K960" s="1368"/>
      <c r="L960" s="1368"/>
      <c r="M960" s="1218"/>
      <c r="N960" s="1218"/>
      <c r="O960" s="1218"/>
      <c r="P960" s="1218"/>
      <c r="Q960" s="1218"/>
      <c r="R960" s="1218"/>
      <c r="S960" s="1218"/>
      <c r="T960" s="1218"/>
      <c r="U960" s="1218"/>
      <c r="V960" s="1218"/>
      <c r="W960" s="1218"/>
      <c r="X960" s="1218"/>
      <c r="Y960" s="1218"/>
      <c r="Z960" s="1218"/>
      <c r="AA960" s="1218"/>
      <c r="AB960" s="1218"/>
    </row>
    <row r="961" spans="2:28" ht="15.75" hidden="1" customHeight="1">
      <c r="B961" s="1368"/>
      <c r="C961" s="1368"/>
      <c r="D961" s="1368"/>
      <c r="E961" s="1368"/>
      <c r="F961" s="1368"/>
      <c r="G961" s="1368"/>
      <c r="H961" s="1368"/>
      <c r="I961" s="1368"/>
      <c r="J961" s="1368"/>
      <c r="K961" s="1368"/>
      <c r="L961" s="1368"/>
      <c r="M961" s="1218"/>
      <c r="N961" s="1218"/>
      <c r="O961" s="1218"/>
      <c r="P961" s="1218"/>
      <c r="Q961" s="1218"/>
      <c r="R961" s="1218"/>
      <c r="S961" s="1218"/>
      <c r="T961" s="1218"/>
      <c r="U961" s="1218"/>
      <c r="V961" s="1218"/>
      <c r="W961" s="1218"/>
      <c r="X961" s="1218"/>
      <c r="Y961" s="1218"/>
      <c r="Z961" s="1218"/>
      <c r="AA961" s="1218"/>
      <c r="AB961" s="1218"/>
    </row>
    <row r="962" spans="2:28" ht="15.75" hidden="1" customHeight="1">
      <c r="B962" s="1368"/>
      <c r="C962" s="1368"/>
      <c r="D962" s="1368"/>
      <c r="E962" s="1368"/>
      <c r="F962" s="1368"/>
      <c r="G962" s="1368"/>
      <c r="H962" s="1368"/>
      <c r="I962" s="1368"/>
      <c r="J962" s="1368"/>
      <c r="K962" s="1368"/>
      <c r="L962" s="1368"/>
      <c r="M962" s="1218"/>
      <c r="N962" s="1218"/>
      <c r="O962" s="1218"/>
      <c r="P962" s="1218"/>
      <c r="Q962" s="1218"/>
      <c r="R962" s="1218"/>
      <c r="S962" s="1218"/>
      <c r="T962" s="1218"/>
      <c r="U962" s="1218"/>
      <c r="V962" s="1218"/>
      <c r="W962" s="1218"/>
      <c r="X962" s="1218"/>
      <c r="Y962" s="1218"/>
      <c r="Z962" s="1218"/>
      <c r="AA962" s="1218"/>
      <c r="AB962" s="1218"/>
    </row>
    <row r="963" spans="2:28" ht="15.75" hidden="1" customHeight="1">
      <c r="B963" s="1368"/>
      <c r="C963" s="1368"/>
      <c r="D963" s="1368"/>
      <c r="E963" s="1368"/>
      <c r="F963" s="1368"/>
      <c r="G963" s="1368"/>
      <c r="H963" s="1368"/>
      <c r="I963" s="1368"/>
      <c r="J963" s="1368"/>
      <c r="K963" s="1368"/>
      <c r="L963" s="1368"/>
      <c r="M963" s="1218"/>
      <c r="N963" s="1218"/>
      <c r="O963" s="1218"/>
      <c r="P963" s="1218"/>
      <c r="Q963" s="1218"/>
      <c r="R963" s="1218"/>
      <c r="S963" s="1218"/>
      <c r="T963" s="1218"/>
      <c r="U963" s="1218"/>
      <c r="V963" s="1218"/>
      <c r="W963" s="1218"/>
      <c r="X963" s="1218"/>
      <c r="Y963" s="1218"/>
      <c r="Z963" s="1218"/>
      <c r="AA963" s="1218"/>
      <c r="AB963" s="1218"/>
    </row>
    <row r="964" spans="2:28" ht="15.75" hidden="1" customHeight="1">
      <c r="B964" s="1368"/>
      <c r="C964" s="1368"/>
      <c r="D964" s="1368"/>
      <c r="E964" s="1368"/>
      <c r="F964" s="1368"/>
      <c r="G964" s="1368"/>
      <c r="H964" s="1368"/>
      <c r="I964" s="1368"/>
      <c r="J964" s="1368"/>
      <c r="K964" s="1368"/>
      <c r="L964" s="1368"/>
      <c r="M964" s="1218"/>
      <c r="N964" s="1218"/>
      <c r="O964" s="1218"/>
      <c r="P964" s="1218"/>
      <c r="Q964" s="1218"/>
      <c r="R964" s="1218"/>
      <c r="S964" s="1218"/>
      <c r="T964" s="1218"/>
      <c r="U964" s="1218"/>
      <c r="V964" s="1218"/>
      <c r="W964" s="1218"/>
      <c r="X964" s="1218"/>
      <c r="Y964" s="1218"/>
      <c r="Z964" s="1218"/>
      <c r="AA964" s="1218"/>
      <c r="AB964" s="1218"/>
    </row>
    <row r="965" spans="2:28" ht="15.75" hidden="1" customHeight="1">
      <c r="B965" s="1368"/>
      <c r="C965" s="1368"/>
      <c r="D965" s="1368"/>
      <c r="E965" s="1368"/>
      <c r="F965" s="1368"/>
      <c r="G965" s="1368"/>
      <c r="H965" s="1368"/>
      <c r="I965" s="1368"/>
      <c r="J965" s="1368"/>
      <c r="K965" s="1368"/>
      <c r="L965" s="1368"/>
      <c r="M965" s="1218"/>
      <c r="N965" s="1218"/>
      <c r="O965" s="1218"/>
      <c r="P965" s="1218"/>
      <c r="Q965" s="1218"/>
      <c r="R965" s="1218"/>
      <c r="S965" s="1218"/>
      <c r="T965" s="1218"/>
      <c r="U965" s="1218"/>
      <c r="V965" s="1218"/>
      <c r="W965" s="1218"/>
      <c r="X965" s="1218"/>
      <c r="Y965" s="1218"/>
      <c r="Z965" s="1218"/>
      <c r="AA965" s="1218"/>
      <c r="AB965" s="1218"/>
    </row>
    <row r="966" spans="2:28" ht="15.75" hidden="1" customHeight="1">
      <c r="B966" s="1368"/>
      <c r="C966" s="1368"/>
      <c r="D966" s="1368"/>
      <c r="E966" s="1368"/>
      <c r="F966" s="1368"/>
      <c r="G966" s="1368"/>
      <c r="H966" s="1368"/>
      <c r="I966" s="1368"/>
      <c r="J966" s="1368"/>
      <c r="K966" s="1368"/>
      <c r="L966" s="1368"/>
      <c r="M966" s="1218"/>
      <c r="N966" s="1218"/>
      <c r="O966" s="1218"/>
      <c r="P966" s="1218"/>
      <c r="Q966" s="1218"/>
      <c r="R966" s="1218"/>
      <c r="S966" s="1218"/>
      <c r="T966" s="1218"/>
      <c r="U966" s="1218"/>
      <c r="V966" s="1218"/>
      <c r="W966" s="1218"/>
      <c r="X966" s="1218"/>
      <c r="Y966" s="1218"/>
      <c r="Z966" s="1218"/>
      <c r="AA966" s="1218"/>
      <c r="AB966" s="1218"/>
    </row>
    <row r="967" spans="2:28" ht="15.75" hidden="1" customHeight="1">
      <c r="B967" s="1368"/>
      <c r="C967" s="1368"/>
      <c r="D967" s="1368"/>
      <c r="E967" s="1368"/>
      <c r="F967" s="1368"/>
      <c r="G967" s="1368"/>
      <c r="H967" s="1368"/>
      <c r="I967" s="1368"/>
      <c r="J967" s="1368"/>
      <c r="K967" s="1368"/>
      <c r="L967" s="1368"/>
      <c r="M967" s="1218"/>
      <c r="N967" s="1218"/>
      <c r="O967" s="1218"/>
      <c r="P967" s="1218"/>
      <c r="Q967" s="1218"/>
      <c r="R967" s="1218"/>
      <c r="S967" s="1218"/>
      <c r="T967" s="1218"/>
      <c r="U967" s="1218"/>
      <c r="V967" s="1218"/>
      <c r="W967" s="1218"/>
      <c r="X967" s="1218"/>
      <c r="Y967" s="1218"/>
      <c r="Z967" s="1218"/>
      <c r="AA967" s="1218"/>
      <c r="AB967" s="1218"/>
    </row>
    <row r="968" spans="2:28" ht="15.75" hidden="1" customHeight="1">
      <c r="B968" s="1368"/>
      <c r="C968" s="1368"/>
      <c r="D968" s="1368"/>
      <c r="E968" s="1368"/>
      <c r="F968" s="1368"/>
      <c r="G968" s="1368"/>
      <c r="H968" s="1368"/>
      <c r="I968" s="1368"/>
      <c r="J968" s="1368"/>
      <c r="K968" s="1368"/>
      <c r="L968" s="1368"/>
      <c r="M968" s="1218"/>
      <c r="N968" s="1218"/>
      <c r="O968" s="1218"/>
      <c r="P968" s="1218"/>
      <c r="Q968" s="1218"/>
      <c r="R968" s="1218"/>
      <c r="S968" s="1218"/>
      <c r="T968" s="1218"/>
      <c r="U968" s="1218"/>
      <c r="V968" s="1218"/>
      <c r="W968" s="1218"/>
      <c r="X968" s="1218"/>
      <c r="Y968" s="1218"/>
      <c r="Z968" s="1218"/>
      <c r="AA968" s="1218"/>
      <c r="AB968" s="1218"/>
    </row>
    <row r="969" spans="2:28" ht="15.75" hidden="1" customHeight="1">
      <c r="B969" s="1368"/>
      <c r="C969" s="1368"/>
      <c r="D969" s="1368"/>
      <c r="E969" s="1368"/>
      <c r="F969" s="1368"/>
      <c r="G969" s="1368"/>
      <c r="H969" s="1368"/>
      <c r="I969" s="1368"/>
      <c r="J969" s="1368"/>
      <c r="K969" s="1368"/>
      <c r="L969" s="1368"/>
      <c r="M969" s="1218"/>
      <c r="N969" s="1218"/>
      <c r="O969" s="1218"/>
      <c r="P969" s="1218"/>
      <c r="Q969" s="1218"/>
      <c r="R969" s="1218"/>
      <c r="S969" s="1218"/>
      <c r="T969" s="1218"/>
      <c r="U969" s="1218"/>
      <c r="V969" s="1218"/>
      <c r="W969" s="1218"/>
      <c r="X969" s="1218"/>
      <c r="Y969" s="1218"/>
      <c r="Z969" s="1218"/>
      <c r="AA969" s="1218"/>
      <c r="AB969" s="1218"/>
    </row>
    <row r="970" spans="2:28" ht="15.75" hidden="1" customHeight="1">
      <c r="B970" s="1368"/>
      <c r="C970" s="1368"/>
      <c r="D970" s="1368"/>
      <c r="E970" s="1368"/>
      <c r="F970" s="1368"/>
      <c r="G970" s="1368"/>
      <c r="H970" s="1368"/>
      <c r="I970" s="1368"/>
      <c r="J970" s="1368"/>
      <c r="K970" s="1368"/>
      <c r="L970" s="1368"/>
      <c r="M970" s="1218"/>
      <c r="N970" s="1218"/>
      <c r="O970" s="1218"/>
      <c r="P970" s="1218"/>
      <c r="Q970" s="1218"/>
      <c r="R970" s="1218"/>
      <c r="S970" s="1218"/>
      <c r="T970" s="1218"/>
      <c r="U970" s="1218"/>
      <c r="V970" s="1218"/>
      <c r="W970" s="1218"/>
      <c r="X970" s="1218"/>
      <c r="Y970" s="1218"/>
      <c r="Z970" s="1218"/>
      <c r="AA970" s="1218"/>
      <c r="AB970" s="1218"/>
    </row>
    <row r="971" spans="2:28" ht="15.75" hidden="1" customHeight="1">
      <c r="B971" s="1368"/>
      <c r="C971" s="1368"/>
      <c r="D971" s="1368"/>
      <c r="E971" s="1368"/>
      <c r="F971" s="1368"/>
      <c r="G971" s="1368"/>
      <c r="H971" s="1368"/>
      <c r="I971" s="1368"/>
      <c r="J971" s="1368"/>
      <c r="K971" s="1368"/>
      <c r="L971" s="1368"/>
      <c r="M971" s="1218"/>
      <c r="N971" s="1218"/>
      <c r="O971" s="1218"/>
      <c r="P971" s="1218"/>
      <c r="Q971" s="1218"/>
      <c r="R971" s="1218"/>
      <c r="S971" s="1218"/>
      <c r="T971" s="1218"/>
      <c r="U971" s="1218"/>
      <c r="V971" s="1218"/>
      <c r="W971" s="1218"/>
      <c r="X971" s="1218"/>
      <c r="Y971" s="1218"/>
      <c r="Z971" s="1218"/>
      <c r="AA971" s="1218"/>
      <c r="AB971" s="1218"/>
    </row>
    <row r="972" spans="2:28" ht="15.75" hidden="1" customHeight="1">
      <c r="B972" s="1368"/>
      <c r="C972" s="1368"/>
      <c r="D972" s="1368"/>
      <c r="E972" s="1368"/>
      <c r="F972" s="1368"/>
      <c r="G972" s="1368"/>
      <c r="H972" s="1368"/>
      <c r="I972" s="1368"/>
      <c r="J972" s="1368"/>
      <c r="K972" s="1368"/>
      <c r="L972" s="1368"/>
      <c r="M972" s="1218"/>
      <c r="N972" s="1218"/>
      <c r="O972" s="1218"/>
      <c r="P972" s="1218"/>
      <c r="Q972" s="1218"/>
      <c r="R972" s="1218"/>
      <c r="S972" s="1218"/>
      <c r="T972" s="1218"/>
      <c r="U972" s="1218"/>
      <c r="V972" s="1218"/>
      <c r="W972" s="1218"/>
      <c r="X972" s="1218"/>
      <c r="Y972" s="1218"/>
      <c r="Z972" s="1218"/>
      <c r="AA972" s="1218"/>
      <c r="AB972" s="1218"/>
    </row>
    <row r="973" spans="2:28" ht="15.75" hidden="1" customHeight="1">
      <c r="B973" s="1368"/>
      <c r="C973" s="1368"/>
      <c r="D973" s="1368"/>
      <c r="E973" s="1368"/>
      <c r="F973" s="1368"/>
      <c r="G973" s="1368"/>
      <c r="H973" s="1368"/>
      <c r="I973" s="1368"/>
      <c r="J973" s="1368"/>
      <c r="K973" s="1368"/>
      <c r="L973" s="1368"/>
      <c r="M973" s="1218"/>
      <c r="N973" s="1218"/>
      <c r="O973" s="1218"/>
      <c r="P973" s="1218"/>
      <c r="Q973" s="1218"/>
      <c r="R973" s="1218"/>
      <c r="S973" s="1218"/>
      <c r="T973" s="1218"/>
      <c r="U973" s="1218"/>
      <c r="V973" s="1218"/>
      <c r="W973" s="1218"/>
      <c r="X973" s="1218"/>
      <c r="Y973" s="1218"/>
      <c r="Z973" s="1218"/>
      <c r="AA973" s="1218"/>
      <c r="AB973" s="1218"/>
    </row>
    <row r="974" spans="2:28" ht="15.75" hidden="1" customHeight="1">
      <c r="B974" s="1368"/>
      <c r="C974" s="1368"/>
      <c r="D974" s="1368"/>
      <c r="E974" s="1368"/>
      <c r="F974" s="1368"/>
      <c r="G974" s="1368"/>
      <c r="H974" s="1368"/>
      <c r="I974" s="1368"/>
      <c r="J974" s="1368"/>
      <c r="K974" s="1368"/>
      <c r="L974" s="1368"/>
      <c r="M974" s="1218"/>
      <c r="N974" s="1218"/>
      <c r="O974" s="1218"/>
      <c r="P974" s="1218"/>
      <c r="Q974" s="1218"/>
      <c r="R974" s="1218"/>
      <c r="S974" s="1218"/>
      <c r="T974" s="1218"/>
      <c r="U974" s="1218"/>
      <c r="V974" s="1218"/>
      <c r="W974" s="1218"/>
      <c r="X974" s="1218"/>
      <c r="Y974" s="1218"/>
      <c r="Z974" s="1218"/>
      <c r="AA974" s="1218"/>
      <c r="AB974" s="1218"/>
    </row>
    <row r="975" spans="2:28" ht="15.75" hidden="1" customHeight="1">
      <c r="B975" s="1368"/>
      <c r="C975" s="1368"/>
      <c r="D975" s="1368"/>
      <c r="E975" s="1368"/>
      <c r="F975" s="1368"/>
      <c r="G975" s="1368"/>
      <c r="H975" s="1368"/>
      <c r="I975" s="1368"/>
      <c r="J975" s="1368"/>
      <c r="K975" s="1368"/>
      <c r="L975" s="1368"/>
      <c r="M975" s="1218"/>
      <c r="N975" s="1218"/>
      <c r="O975" s="1218"/>
      <c r="P975" s="1218"/>
      <c r="Q975" s="1218"/>
      <c r="R975" s="1218"/>
      <c r="S975" s="1218"/>
      <c r="T975" s="1218"/>
      <c r="U975" s="1218"/>
      <c r="V975" s="1218"/>
      <c r="W975" s="1218"/>
      <c r="X975" s="1218"/>
      <c r="Y975" s="1218"/>
      <c r="Z975" s="1218"/>
      <c r="AA975" s="1218"/>
      <c r="AB975" s="1218"/>
    </row>
    <row r="976" spans="2:28" ht="15.75" hidden="1" customHeight="1">
      <c r="B976" s="1368"/>
      <c r="C976" s="1368"/>
      <c r="D976" s="1368"/>
      <c r="E976" s="1368"/>
      <c r="F976" s="1368"/>
      <c r="G976" s="1368"/>
      <c r="H976" s="1368"/>
      <c r="I976" s="1368"/>
      <c r="J976" s="1368"/>
      <c r="K976" s="1368"/>
      <c r="L976" s="1368"/>
      <c r="M976" s="1218"/>
      <c r="N976" s="1218"/>
      <c r="O976" s="1218"/>
      <c r="P976" s="1218"/>
      <c r="Q976" s="1218"/>
      <c r="R976" s="1218"/>
      <c r="S976" s="1218"/>
      <c r="T976" s="1218"/>
      <c r="U976" s="1218"/>
      <c r="V976" s="1218"/>
      <c r="W976" s="1218"/>
      <c r="X976" s="1218"/>
      <c r="Y976" s="1218"/>
      <c r="Z976" s="1218"/>
      <c r="AA976" s="1218"/>
      <c r="AB976" s="1218"/>
    </row>
    <row r="977" spans="2:28" ht="15.75" hidden="1" customHeight="1">
      <c r="B977" s="1368"/>
      <c r="C977" s="1368"/>
      <c r="D977" s="1368"/>
      <c r="E977" s="1368"/>
      <c r="F977" s="1368"/>
      <c r="G977" s="1368"/>
      <c r="H977" s="1368"/>
      <c r="I977" s="1368"/>
      <c r="J977" s="1368"/>
      <c r="K977" s="1368"/>
      <c r="L977" s="1368"/>
      <c r="M977" s="1218"/>
      <c r="N977" s="1218"/>
      <c r="O977" s="1218"/>
      <c r="P977" s="1218"/>
      <c r="Q977" s="1218"/>
      <c r="R977" s="1218"/>
      <c r="S977" s="1218"/>
      <c r="T977" s="1218"/>
      <c r="U977" s="1218"/>
      <c r="V977" s="1218"/>
      <c r="W977" s="1218"/>
      <c r="X977" s="1218"/>
      <c r="Y977" s="1218"/>
      <c r="Z977" s="1218"/>
      <c r="AA977" s="1218"/>
      <c r="AB977" s="1218"/>
    </row>
    <row r="978" spans="2:28" ht="15.75" hidden="1" customHeight="1">
      <c r="B978" s="1368"/>
      <c r="C978" s="1368"/>
      <c r="D978" s="1368"/>
      <c r="E978" s="1368"/>
      <c r="F978" s="1368"/>
      <c r="G978" s="1368"/>
      <c r="H978" s="1368"/>
      <c r="I978" s="1368"/>
      <c r="J978" s="1368"/>
      <c r="K978" s="1368"/>
      <c r="L978" s="1368"/>
      <c r="M978" s="1218"/>
      <c r="N978" s="1218"/>
      <c r="O978" s="1218"/>
      <c r="P978" s="1218"/>
      <c r="Q978" s="1218"/>
      <c r="R978" s="1218"/>
      <c r="S978" s="1218"/>
      <c r="T978" s="1218"/>
      <c r="U978" s="1218"/>
      <c r="V978" s="1218"/>
      <c r="W978" s="1218"/>
      <c r="X978" s="1218"/>
      <c r="Y978" s="1218"/>
      <c r="Z978" s="1218"/>
      <c r="AA978" s="1218"/>
      <c r="AB978" s="1218"/>
    </row>
    <row r="979" spans="2:28" ht="15.75" hidden="1" customHeight="1">
      <c r="B979" s="1368"/>
      <c r="C979" s="1368"/>
      <c r="D979" s="1368"/>
      <c r="E979" s="1368"/>
      <c r="F979" s="1368"/>
      <c r="G979" s="1368"/>
      <c r="H979" s="1368"/>
      <c r="I979" s="1368"/>
      <c r="J979" s="1368"/>
      <c r="K979" s="1368"/>
      <c r="L979" s="1368"/>
      <c r="M979" s="1218"/>
      <c r="N979" s="1218"/>
      <c r="O979" s="1218"/>
      <c r="P979" s="1218"/>
      <c r="Q979" s="1218"/>
      <c r="R979" s="1218"/>
      <c r="S979" s="1218"/>
      <c r="T979" s="1218"/>
      <c r="U979" s="1218"/>
      <c r="V979" s="1218"/>
      <c r="W979" s="1218"/>
      <c r="X979" s="1218"/>
      <c r="Y979" s="1218"/>
      <c r="Z979" s="1218"/>
      <c r="AA979" s="1218"/>
      <c r="AB979" s="1218"/>
    </row>
    <row r="980" spans="2:28" ht="15.75" hidden="1" customHeight="1">
      <c r="B980" s="1368"/>
      <c r="C980" s="1368"/>
      <c r="D980" s="1368"/>
      <c r="E980" s="1368"/>
      <c r="F980" s="1368"/>
      <c r="G980" s="1368"/>
      <c r="H980" s="1368"/>
      <c r="I980" s="1368"/>
      <c r="J980" s="1368"/>
      <c r="K980" s="1368"/>
      <c r="L980" s="1368"/>
      <c r="M980" s="1218"/>
      <c r="N980" s="1218"/>
      <c r="O980" s="1218"/>
      <c r="P980" s="1218"/>
      <c r="Q980" s="1218"/>
      <c r="R980" s="1218"/>
      <c r="S980" s="1218"/>
      <c r="T980" s="1218"/>
      <c r="U980" s="1218"/>
      <c r="V980" s="1218"/>
      <c r="W980" s="1218"/>
      <c r="X980" s="1218"/>
      <c r="Y980" s="1218"/>
      <c r="Z980" s="1218"/>
      <c r="AA980" s="1218"/>
      <c r="AB980" s="1218"/>
    </row>
    <row r="981" spans="2:28" ht="15.75" hidden="1" customHeight="1">
      <c r="B981" s="1368"/>
      <c r="C981" s="1368"/>
      <c r="D981" s="1368"/>
      <c r="E981" s="1368"/>
      <c r="F981" s="1368"/>
      <c r="G981" s="1368"/>
      <c r="H981" s="1368"/>
      <c r="I981" s="1368"/>
      <c r="J981" s="1368"/>
      <c r="K981" s="1368"/>
      <c r="L981" s="1368"/>
      <c r="M981" s="1218"/>
      <c r="N981" s="1218"/>
      <c r="O981" s="1218"/>
      <c r="P981" s="1218"/>
      <c r="Q981" s="1218"/>
      <c r="R981" s="1218"/>
      <c r="S981" s="1218"/>
      <c r="T981" s="1218"/>
      <c r="U981" s="1218"/>
      <c r="V981" s="1218"/>
      <c r="W981" s="1218"/>
      <c r="X981" s="1218"/>
      <c r="Y981" s="1218"/>
      <c r="Z981" s="1218"/>
      <c r="AA981" s="1218"/>
      <c r="AB981" s="1218"/>
    </row>
    <row r="982" spans="2:28" ht="15.75" hidden="1" customHeight="1">
      <c r="B982" s="1368"/>
      <c r="C982" s="1368"/>
      <c r="D982" s="1368"/>
      <c r="E982" s="1368"/>
      <c r="F982" s="1368"/>
      <c r="G982" s="1368"/>
      <c r="H982" s="1368"/>
      <c r="I982" s="1368"/>
      <c r="J982" s="1368"/>
      <c r="K982" s="1368"/>
      <c r="L982" s="1368"/>
      <c r="M982" s="1218"/>
      <c r="N982" s="1218"/>
      <c r="O982" s="1218"/>
      <c r="P982" s="1218"/>
      <c r="Q982" s="1218"/>
      <c r="R982" s="1218"/>
      <c r="S982" s="1218"/>
      <c r="T982" s="1218"/>
      <c r="U982" s="1218"/>
      <c r="V982" s="1218"/>
      <c r="W982" s="1218"/>
      <c r="X982" s="1218"/>
      <c r="Y982" s="1218"/>
      <c r="Z982" s="1218"/>
      <c r="AA982" s="1218"/>
      <c r="AB982" s="1218"/>
    </row>
    <row r="983" spans="2:28" ht="15.75" hidden="1" customHeight="1">
      <c r="B983" s="1368"/>
      <c r="C983" s="1368"/>
      <c r="D983" s="1368"/>
      <c r="E983" s="1368"/>
      <c r="F983" s="1368"/>
      <c r="G983" s="1368"/>
      <c r="H983" s="1368"/>
      <c r="I983" s="1368"/>
      <c r="J983" s="1368"/>
      <c r="K983" s="1368"/>
      <c r="L983" s="1368"/>
      <c r="M983" s="1218"/>
      <c r="N983" s="1218"/>
      <c r="O983" s="1218"/>
      <c r="P983" s="1218"/>
      <c r="Q983" s="1218"/>
      <c r="R983" s="1218"/>
      <c r="S983" s="1218"/>
      <c r="T983" s="1218"/>
      <c r="U983" s="1218"/>
      <c r="V983" s="1218"/>
      <c r="W983" s="1218"/>
      <c r="X983" s="1218"/>
      <c r="Y983" s="1218"/>
      <c r="Z983" s="1218"/>
      <c r="AA983" s="1218"/>
      <c r="AB983" s="1218"/>
    </row>
    <row r="984" spans="2:28" ht="15.75" hidden="1" customHeight="1">
      <c r="B984" s="1368"/>
      <c r="C984" s="1368"/>
      <c r="D984" s="1368"/>
      <c r="E984" s="1368"/>
      <c r="F984" s="1368"/>
      <c r="G984" s="1368"/>
      <c r="H984" s="1368"/>
      <c r="I984" s="1368"/>
      <c r="J984" s="1368"/>
      <c r="K984" s="1368"/>
      <c r="L984" s="1368"/>
      <c r="M984" s="1218"/>
      <c r="N984" s="1218"/>
      <c r="O984" s="1218"/>
      <c r="P984" s="1218"/>
      <c r="Q984" s="1218"/>
      <c r="R984" s="1218"/>
      <c r="S984" s="1218"/>
      <c r="T984" s="1218"/>
      <c r="U984" s="1218"/>
      <c r="V984" s="1218"/>
      <c r="W984" s="1218"/>
      <c r="X984" s="1218"/>
      <c r="Y984" s="1218"/>
      <c r="Z984" s="1218"/>
      <c r="AA984" s="1218"/>
      <c r="AB984" s="1218"/>
    </row>
    <row r="985" spans="2:28" ht="15.75" hidden="1" customHeight="1">
      <c r="B985" s="1368"/>
      <c r="C985" s="1368"/>
      <c r="D985" s="1368"/>
      <c r="E985" s="1368"/>
      <c r="F985" s="1368"/>
      <c r="G985" s="1368"/>
      <c r="H985" s="1368"/>
      <c r="I985" s="1368"/>
      <c r="J985" s="1368"/>
      <c r="K985" s="1368"/>
      <c r="L985" s="1368"/>
      <c r="M985" s="1218"/>
      <c r="N985" s="1218"/>
      <c r="O985" s="1218"/>
      <c r="P985" s="1218"/>
      <c r="Q985" s="1218"/>
      <c r="R985" s="1218"/>
      <c r="S985" s="1218"/>
      <c r="T985" s="1218"/>
      <c r="U985" s="1218"/>
      <c r="V985" s="1218"/>
      <c r="W985" s="1218"/>
      <c r="X985" s="1218"/>
      <c r="Y985" s="1218"/>
      <c r="Z985" s="1218"/>
      <c r="AA985" s="1218"/>
      <c r="AB985" s="1218"/>
    </row>
    <row r="986" spans="2:28" ht="15.75" hidden="1" customHeight="1">
      <c r="B986" s="1368"/>
      <c r="C986" s="1368"/>
      <c r="D986" s="1368"/>
      <c r="E986" s="1368"/>
      <c r="F986" s="1368"/>
      <c r="G986" s="1368"/>
      <c r="H986" s="1368"/>
      <c r="I986" s="1368"/>
      <c r="J986" s="1368"/>
      <c r="K986" s="1368"/>
      <c r="L986" s="1368"/>
      <c r="M986" s="1218"/>
      <c r="N986" s="1218"/>
      <c r="O986" s="1218"/>
      <c r="P986" s="1218"/>
      <c r="Q986" s="1218"/>
      <c r="R986" s="1218"/>
      <c r="S986" s="1218"/>
      <c r="T986" s="1218"/>
      <c r="U986" s="1218"/>
      <c r="V986" s="1218"/>
      <c r="W986" s="1218"/>
      <c r="X986" s="1218"/>
      <c r="Y986" s="1218"/>
      <c r="Z986" s="1218"/>
      <c r="AA986" s="1218"/>
      <c r="AB986" s="1218"/>
    </row>
    <row r="987" spans="2:28" ht="15.75" hidden="1" customHeight="1">
      <c r="B987" s="1368"/>
      <c r="C987" s="1368"/>
      <c r="D987" s="1368"/>
      <c r="E987" s="1368"/>
      <c r="F987" s="1368"/>
      <c r="G987" s="1368"/>
      <c r="H987" s="1368"/>
      <c r="I987" s="1368"/>
      <c r="J987" s="1368"/>
      <c r="K987" s="1368"/>
      <c r="L987" s="1368"/>
      <c r="M987" s="1218"/>
      <c r="N987" s="1218"/>
      <c r="O987" s="1218"/>
      <c r="P987" s="1218"/>
      <c r="Q987" s="1218"/>
      <c r="R987" s="1218"/>
      <c r="S987" s="1218"/>
      <c r="T987" s="1218"/>
      <c r="U987" s="1218"/>
      <c r="V987" s="1218"/>
      <c r="W987" s="1218"/>
      <c r="X987" s="1218"/>
      <c r="Y987" s="1218"/>
      <c r="Z987" s="1218"/>
      <c r="AA987" s="1218"/>
      <c r="AB987" s="1218"/>
    </row>
    <row r="988" spans="2:28" ht="15.75" hidden="1" customHeight="1">
      <c r="B988" s="1368"/>
      <c r="C988" s="1368"/>
      <c r="D988" s="1368"/>
      <c r="E988" s="1368"/>
      <c r="F988" s="1368"/>
      <c r="G988" s="1368"/>
      <c r="H988" s="1368"/>
      <c r="I988" s="1368"/>
      <c r="J988" s="1368"/>
      <c r="K988" s="1368"/>
      <c r="L988" s="1368"/>
      <c r="M988" s="1218"/>
      <c r="N988" s="1218"/>
      <c r="O988" s="1218"/>
      <c r="P988" s="1218"/>
      <c r="Q988" s="1218"/>
      <c r="R988" s="1218"/>
      <c r="S988" s="1218"/>
      <c r="T988" s="1218"/>
      <c r="U988" s="1218"/>
      <c r="V988" s="1218"/>
      <c r="W988" s="1218"/>
      <c r="X988" s="1218"/>
      <c r="Y988" s="1218"/>
      <c r="Z988" s="1218"/>
      <c r="AA988" s="1218"/>
      <c r="AB988" s="1218"/>
    </row>
    <row r="989" spans="2:28" ht="15.75" hidden="1" customHeight="1">
      <c r="B989" s="1368"/>
      <c r="C989" s="1368"/>
      <c r="D989" s="1368"/>
      <c r="E989" s="1368"/>
      <c r="F989" s="1368"/>
      <c r="G989" s="1368"/>
      <c r="H989" s="1368"/>
      <c r="I989" s="1368"/>
      <c r="J989" s="1368"/>
      <c r="K989" s="1368"/>
      <c r="L989" s="1368"/>
      <c r="M989" s="1218"/>
      <c r="N989" s="1218"/>
      <c r="O989" s="1218"/>
      <c r="P989" s="1218"/>
      <c r="Q989" s="1218"/>
      <c r="R989" s="1218"/>
      <c r="S989" s="1218"/>
      <c r="T989" s="1218"/>
      <c r="U989" s="1218"/>
      <c r="V989" s="1218"/>
      <c r="W989" s="1218"/>
      <c r="X989" s="1218"/>
      <c r="Y989" s="1218"/>
      <c r="Z989" s="1218"/>
      <c r="AA989" s="1218"/>
      <c r="AB989" s="1218"/>
    </row>
    <row r="990" spans="2:28" ht="15.75" hidden="1" customHeight="1">
      <c r="B990" s="1368"/>
      <c r="C990" s="1368"/>
      <c r="D990" s="1368"/>
      <c r="E990" s="1368"/>
      <c r="F990" s="1368"/>
      <c r="G990" s="1368"/>
      <c r="H990" s="1368"/>
      <c r="I990" s="1368"/>
      <c r="J990" s="1368"/>
      <c r="K990" s="1368"/>
      <c r="L990" s="1368"/>
      <c r="M990" s="1218"/>
      <c r="N990" s="1218"/>
      <c r="O990" s="1218"/>
      <c r="P990" s="1218"/>
      <c r="Q990" s="1218"/>
      <c r="R990" s="1218"/>
      <c r="S990" s="1218"/>
      <c r="T990" s="1218"/>
      <c r="U990" s="1218"/>
      <c r="V990" s="1218"/>
      <c r="W990" s="1218"/>
      <c r="X990" s="1218"/>
      <c r="Y990" s="1218"/>
      <c r="Z990" s="1218"/>
      <c r="AA990" s="1218"/>
      <c r="AB990" s="1218"/>
    </row>
    <row r="991" spans="2:28" ht="15.75" hidden="1" customHeight="1">
      <c r="B991" s="1368"/>
      <c r="C991" s="1368"/>
      <c r="D991" s="1368"/>
      <c r="E991" s="1368"/>
      <c r="F991" s="1368"/>
      <c r="G991" s="1368"/>
      <c r="H991" s="1368"/>
      <c r="I991" s="1368"/>
      <c r="J991" s="1368"/>
      <c r="K991" s="1368"/>
      <c r="L991" s="1368"/>
      <c r="M991" s="1218"/>
      <c r="N991" s="1218"/>
      <c r="O991" s="1218"/>
      <c r="P991" s="1218"/>
      <c r="Q991" s="1218"/>
      <c r="R991" s="1218"/>
      <c r="S991" s="1218"/>
      <c r="T991" s="1218"/>
      <c r="U991" s="1218"/>
      <c r="V991" s="1218"/>
      <c r="W991" s="1218"/>
      <c r="X991" s="1218"/>
      <c r="Y991" s="1218"/>
      <c r="Z991" s="1218"/>
      <c r="AA991" s="1218"/>
      <c r="AB991" s="1218"/>
    </row>
    <row r="992" spans="2:28" ht="15.75" hidden="1" customHeight="1">
      <c r="B992" s="1368"/>
      <c r="C992" s="1368"/>
      <c r="D992" s="1368"/>
      <c r="E992" s="1368"/>
      <c r="F992" s="1368"/>
      <c r="G992" s="1368"/>
      <c r="H992" s="1368"/>
      <c r="I992" s="1368"/>
      <c r="J992" s="1368"/>
      <c r="K992" s="1368"/>
      <c r="L992" s="1368"/>
      <c r="M992" s="1218"/>
      <c r="N992" s="1218"/>
      <c r="O992" s="1218"/>
      <c r="P992" s="1218"/>
      <c r="Q992" s="1218"/>
      <c r="R992" s="1218"/>
      <c r="S992" s="1218"/>
      <c r="T992" s="1218"/>
      <c r="U992" s="1218"/>
      <c r="V992" s="1218"/>
      <c r="W992" s="1218"/>
      <c r="X992" s="1218"/>
      <c r="Y992" s="1218"/>
      <c r="Z992" s="1218"/>
      <c r="AA992" s="1218"/>
      <c r="AB992" s="1218"/>
    </row>
    <row r="993" spans="2:28" ht="15.75" hidden="1" customHeight="1">
      <c r="B993" s="1368"/>
      <c r="C993" s="1368"/>
      <c r="D993" s="1368"/>
      <c r="E993" s="1368"/>
      <c r="F993" s="1368"/>
      <c r="G993" s="1368"/>
      <c r="H993" s="1368"/>
      <c r="I993" s="1368"/>
      <c r="J993" s="1368"/>
      <c r="K993" s="1368"/>
      <c r="L993" s="1368"/>
      <c r="M993" s="1218"/>
      <c r="N993" s="1218"/>
      <c r="O993" s="1218"/>
      <c r="P993" s="1218"/>
      <c r="Q993" s="1218"/>
      <c r="R993" s="1218"/>
      <c r="S993" s="1218"/>
      <c r="T993" s="1218"/>
      <c r="U993" s="1218"/>
      <c r="V993" s="1218"/>
      <c r="W993" s="1218"/>
      <c r="X993" s="1218"/>
      <c r="Y993" s="1218"/>
      <c r="Z993" s="1218"/>
      <c r="AA993" s="1218"/>
      <c r="AB993" s="1218"/>
    </row>
    <row r="994" spans="2:28" ht="15.75" hidden="1" customHeight="1">
      <c r="B994" s="1368"/>
      <c r="C994" s="1368"/>
      <c r="D994" s="1368"/>
      <c r="E994" s="1368"/>
      <c r="F994" s="1368"/>
      <c r="G994" s="1368"/>
      <c r="H994" s="1368"/>
      <c r="I994" s="1368"/>
      <c r="J994" s="1368"/>
      <c r="K994" s="1368"/>
      <c r="L994" s="1368"/>
      <c r="M994" s="1218"/>
      <c r="N994" s="1218"/>
      <c r="O994" s="1218"/>
      <c r="P994" s="1218"/>
      <c r="Q994" s="1218"/>
      <c r="R994" s="1218"/>
      <c r="S994" s="1218"/>
      <c r="T994" s="1218"/>
      <c r="U994" s="1218"/>
      <c r="V994" s="1218"/>
      <c r="W994" s="1218"/>
      <c r="X994" s="1218"/>
      <c r="Y994" s="1218"/>
      <c r="Z994" s="1218"/>
      <c r="AA994" s="1218"/>
      <c r="AB994" s="1218"/>
    </row>
    <row r="995" spans="2:28" ht="15.75" hidden="1" customHeight="1">
      <c r="B995" s="1368"/>
      <c r="C995" s="1368"/>
      <c r="D995" s="1368"/>
      <c r="E995" s="1368"/>
      <c r="F995" s="1368"/>
      <c r="G995" s="1368"/>
      <c r="H995" s="1368"/>
      <c r="I995" s="1368"/>
      <c r="J995" s="1368"/>
      <c r="K995" s="1368"/>
      <c r="L995" s="1368"/>
      <c r="M995" s="1218"/>
      <c r="N995" s="1218"/>
      <c r="O995" s="1218"/>
      <c r="P995" s="1218"/>
      <c r="Q995" s="1218"/>
      <c r="R995" s="1218"/>
      <c r="S995" s="1218"/>
      <c r="T995" s="1218"/>
      <c r="U995" s="1218"/>
      <c r="V995" s="1218"/>
      <c r="W995" s="1218"/>
      <c r="X995" s="1218"/>
      <c r="Y995" s="1218"/>
      <c r="Z995" s="1218"/>
      <c r="AA995" s="1218"/>
      <c r="AB995" s="1218"/>
    </row>
    <row r="996" spans="2:28" ht="15.75" hidden="1" customHeight="1">
      <c r="B996" s="1368"/>
      <c r="C996" s="1368"/>
      <c r="D996" s="1368"/>
      <c r="E996" s="1368"/>
      <c r="F996" s="1368"/>
      <c r="G996" s="1368"/>
      <c r="H996" s="1368"/>
      <c r="I996" s="1368"/>
      <c r="J996" s="1368"/>
      <c r="K996" s="1368"/>
      <c r="L996" s="1368"/>
      <c r="M996" s="1218"/>
      <c r="N996" s="1218"/>
      <c r="O996" s="1218"/>
      <c r="P996" s="1218"/>
      <c r="Q996" s="1218"/>
      <c r="R996" s="1218"/>
      <c r="S996" s="1218"/>
      <c r="T996" s="1218"/>
      <c r="U996" s="1218"/>
      <c r="V996" s="1218"/>
      <c r="W996" s="1218"/>
      <c r="X996" s="1218"/>
      <c r="Y996" s="1218"/>
      <c r="Z996" s="1218"/>
      <c r="AA996" s="1218"/>
      <c r="AB996" s="1218"/>
    </row>
    <row r="997" spans="2:28" ht="15.75" hidden="1" customHeight="1">
      <c r="B997" s="1368"/>
      <c r="C997" s="1368"/>
      <c r="D997" s="1368"/>
      <c r="E997" s="1368"/>
      <c r="F997" s="1368"/>
      <c r="G997" s="1368"/>
      <c r="H997" s="1368"/>
      <c r="I997" s="1368"/>
      <c r="J997" s="1368"/>
      <c r="K997" s="1368"/>
      <c r="L997" s="1368"/>
      <c r="M997" s="1218"/>
      <c r="N997" s="1218"/>
      <c r="O997" s="1218"/>
      <c r="P997" s="1218"/>
      <c r="Q997" s="1218"/>
      <c r="R997" s="1218"/>
      <c r="S997" s="1218"/>
      <c r="T997" s="1218"/>
      <c r="U997" s="1218"/>
      <c r="V997" s="1218"/>
      <c r="W997" s="1218"/>
      <c r="X997" s="1218"/>
      <c r="Y997" s="1218"/>
      <c r="Z997" s="1218"/>
      <c r="AA997" s="1218"/>
      <c r="AB997" s="1218"/>
    </row>
    <row r="998" spans="2:28" ht="15.75" hidden="1" customHeight="1">
      <c r="B998" s="1368"/>
      <c r="C998" s="1368"/>
      <c r="D998" s="1368"/>
      <c r="E998" s="1368"/>
      <c r="F998" s="1368"/>
      <c r="G998" s="1368"/>
      <c r="H998" s="1368"/>
      <c r="I998" s="1368"/>
      <c r="J998" s="1368"/>
      <c r="K998" s="1368"/>
      <c r="L998" s="1368"/>
      <c r="M998" s="1218"/>
      <c r="N998" s="1218"/>
      <c r="O998" s="1218"/>
      <c r="P998" s="1218"/>
      <c r="Q998" s="1218"/>
      <c r="R998" s="1218"/>
      <c r="S998" s="1218"/>
      <c r="T998" s="1218"/>
      <c r="U998" s="1218"/>
      <c r="V998" s="1218"/>
      <c r="W998" s="1218"/>
      <c r="X998" s="1218"/>
      <c r="Y998" s="1218"/>
      <c r="Z998" s="1218"/>
      <c r="AA998" s="1218"/>
      <c r="AB998" s="1218"/>
    </row>
    <row r="999" spans="2:28" ht="15" hidden="1" customHeight="1"/>
    <row r="1000" spans="2:28" ht="15" hidden="1" customHeight="1"/>
    <row r="1001" spans="2:28" ht="15" hidden="1" customHeight="1"/>
    <row r="1002" spans="2:28" ht="15" hidden="1" customHeight="1"/>
    <row r="1003" spans="2:28" ht="15" hidden="1" customHeight="1"/>
  </sheetData>
  <mergeCells count="177">
    <mergeCell ref="B110:B116"/>
    <mergeCell ref="C110:K116"/>
    <mergeCell ref="F14:K14"/>
    <mergeCell ref="B2:K7"/>
    <mergeCell ref="B98:I98"/>
    <mergeCell ref="B99:I99"/>
    <mergeCell ref="B100:J100"/>
    <mergeCell ref="B101:K103"/>
    <mergeCell ref="B104:K107"/>
    <mergeCell ref="B108:K109"/>
    <mergeCell ref="B93:I93"/>
    <mergeCell ref="B94:J94"/>
    <mergeCell ref="B95:D95"/>
    <mergeCell ref="E95:H95"/>
    <mergeCell ref="I95:K95"/>
    <mergeCell ref="B96:D97"/>
    <mergeCell ref="E96:H97"/>
    <mergeCell ref="I96:K97"/>
    <mergeCell ref="B90:D90"/>
    <mergeCell ref="E90:G92"/>
    <mergeCell ref="H90:H91"/>
    <mergeCell ref="I90:K91"/>
    <mergeCell ref="B91:D91"/>
    <mergeCell ref="B92:D92"/>
    <mergeCell ref="I92:K92"/>
    <mergeCell ref="B86:D86"/>
    <mergeCell ref="E86:G86"/>
    <mergeCell ref="I86:K86"/>
    <mergeCell ref="B87:I87"/>
    <mergeCell ref="B88:J88"/>
    <mergeCell ref="B89:D89"/>
    <mergeCell ref="E89:G89"/>
    <mergeCell ref="I89:K89"/>
    <mergeCell ref="B84:D84"/>
    <mergeCell ref="E84:G84"/>
    <mergeCell ref="I84:K84"/>
    <mergeCell ref="B85:D85"/>
    <mergeCell ref="E85:G85"/>
    <mergeCell ref="I85:K85"/>
    <mergeCell ref="B79:G79"/>
    <mergeCell ref="B80:G80"/>
    <mergeCell ref="I80:K80"/>
    <mergeCell ref="B81:I81"/>
    <mergeCell ref="B82:G82"/>
    <mergeCell ref="B83:D83"/>
    <mergeCell ref="E83:G83"/>
    <mergeCell ref="I83:K83"/>
    <mergeCell ref="B75:H75"/>
    <mergeCell ref="I75:K75"/>
    <mergeCell ref="B76:I76"/>
    <mergeCell ref="B77:G77"/>
    <mergeCell ref="I77:K77"/>
    <mergeCell ref="B78:I78"/>
    <mergeCell ref="B71:K71"/>
    <mergeCell ref="B72:D72"/>
    <mergeCell ref="I72:K72"/>
    <mergeCell ref="B73:D73"/>
    <mergeCell ref="I73:K73"/>
    <mergeCell ref="B74:H74"/>
    <mergeCell ref="I74:J74"/>
    <mergeCell ref="B67:D67"/>
    <mergeCell ref="I67:K67"/>
    <mergeCell ref="B68:K68"/>
    <mergeCell ref="B69:D69"/>
    <mergeCell ref="I69:K69"/>
    <mergeCell ref="B70:D70"/>
    <mergeCell ref="I70:K70"/>
    <mergeCell ref="B63:D63"/>
    <mergeCell ref="I63:K63"/>
    <mergeCell ref="B64:D64"/>
    <mergeCell ref="I64:K64"/>
    <mergeCell ref="B65:K65"/>
    <mergeCell ref="B66:D66"/>
    <mergeCell ref="I66:K66"/>
    <mergeCell ref="B59:K59"/>
    <mergeCell ref="B60:D60"/>
    <mergeCell ref="I60:K60"/>
    <mergeCell ref="B61:D61"/>
    <mergeCell ref="I61:K61"/>
    <mergeCell ref="B62:K62"/>
    <mergeCell ref="B55:D55"/>
    <mergeCell ref="I55:K55"/>
    <mergeCell ref="B56:K56"/>
    <mergeCell ref="B57:D57"/>
    <mergeCell ref="I57:K57"/>
    <mergeCell ref="B58:D58"/>
    <mergeCell ref="I58:K58"/>
    <mergeCell ref="B51:D51"/>
    <mergeCell ref="I51:K51"/>
    <mergeCell ref="B52:D52"/>
    <mergeCell ref="I52:K52"/>
    <mergeCell ref="B53:K53"/>
    <mergeCell ref="B54:D54"/>
    <mergeCell ref="I54:K54"/>
    <mergeCell ref="B47:K47"/>
    <mergeCell ref="B48:D48"/>
    <mergeCell ref="I48:K48"/>
    <mergeCell ref="B49:D49"/>
    <mergeCell ref="I49:K49"/>
    <mergeCell ref="B50:K50"/>
    <mergeCell ref="B43:D43"/>
    <mergeCell ref="I43:K43"/>
    <mergeCell ref="B44:K44"/>
    <mergeCell ref="B45:D45"/>
    <mergeCell ref="I45:K45"/>
    <mergeCell ref="B46:D46"/>
    <mergeCell ref="I46:K46"/>
    <mergeCell ref="B39:D39"/>
    <mergeCell ref="I39:K39"/>
    <mergeCell ref="B40:D40"/>
    <mergeCell ref="I40:K40"/>
    <mergeCell ref="B41:K41"/>
    <mergeCell ref="B42:D42"/>
    <mergeCell ref="I42:K42"/>
    <mergeCell ref="B35:K35"/>
    <mergeCell ref="B36:D36"/>
    <mergeCell ref="I36:K36"/>
    <mergeCell ref="B37:D37"/>
    <mergeCell ref="I37:K37"/>
    <mergeCell ref="B38:K38"/>
    <mergeCell ref="B31:D31"/>
    <mergeCell ref="I31:K31"/>
    <mergeCell ref="B32:K32"/>
    <mergeCell ref="B33:D33"/>
    <mergeCell ref="I33:K33"/>
    <mergeCell ref="B34:D34"/>
    <mergeCell ref="I34:K34"/>
    <mergeCell ref="B27:H27"/>
    <mergeCell ref="I27:J27"/>
    <mergeCell ref="B28:H28"/>
    <mergeCell ref="I28:K28"/>
    <mergeCell ref="B29:K29"/>
    <mergeCell ref="B30:D30"/>
    <mergeCell ref="I30:K30"/>
    <mergeCell ref="B25:D25"/>
    <mergeCell ref="E25:F25"/>
    <mergeCell ref="G25:H25"/>
    <mergeCell ref="I25:K25"/>
    <mergeCell ref="B26:D26"/>
    <mergeCell ref="E26:F26"/>
    <mergeCell ref="G26:H26"/>
    <mergeCell ref="I26:K26"/>
    <mergeCell ref="B23:D23"/>
    <mergeCell ref="E23:F23"/>
    <mergeCell ref="G23:H23"/>
    <mergeCell ref="I23:K23"/>
    <mergeCell ref="B24:D24"/>
    <mergeCell ref="E24:F24"/>
    <mergeCell ref="G24:H24"/>
    <mergeCell ref="I24:K24"/>
    <mergeCell ref="B21:D21"/>
    <mergeCell ref="E21:F21"/>
    <mergeCell ref="G21:H21"/>
    <mergeCell ref="I21:K21"/>
    <mergeCell ref="B22:D22"/>
    <mergeCell ref="E22:F22"/>
    <mergeCell ref="G22:H22"/>
    <mergeCell ref="I22:K22"/>
    <mergeCell ref="B19:G19"/>
    <mergeCell ref="I19:K19"/>
    <mergeCell ref="B20:D20"/>
    <mergeCell ref="E20:F20"/>
    <mergeCell ref="G20:H20"/>
    <mergeCell ref="I20:K20"/>
    <mergeCell ref="B15:K15"/>
    <mergeCell ref="B16:K16"/>
    <mergeCell ref="B17:D18"/>
    <mergeCell ref="E17:K17"/>
    <mergeCell ref="E18:F18"/>
    <mergeCell ref="G18:H18"/>
    <mergeCell ref="I18:K18"/>
    <mergeCell ref="B8:K9"/>
    <mergeCell ref="B10:K10"/>
    <mergeCell ref="B11:K11"/>
    <mergeCell ref="B12:K12"/>
    <mergeCell ref="B13:K13"/>
    <mergeCell ref="B14:E14"/>
  </mergeCells>
  <printOptions horizontalCentered="1"/>
  <pageMargins left="0.39370078740157483" right="0.39370078740157483" top="0.39370078740157483" bottom="0.39370078740157483" header="0" footer="0"/>
  <pageSetup scale="45" orientation="portrait" r:id="rId1"/>
  <rowBreaks count="4" manualBreakCount="4">
    <brk id="34" min="1" max="10" man="1"/>
    <brk id="58" min="1" max="10" man="1"/>
    <brk id="81" min="1" max="10" man="1"/>
    <brk id="98" min="1" max="10"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6"/>
  <sheetViews>
    <sheetView topLeftCell="A104" zoomScaleNormal="100" workbookViewId="0">
      <selection activeCell="C117" sqref="C117:K123"/>
    </sheetView>
  </sheetViews>
  <sheetFormatPr baseColWidth="10" defaultColWidth="0" defaultRowHeight="15" customHeight="1" zeroHeight="1"/>
  <cols>
    <col min="1" max="1" width="3.28515625" style="726" customWidth="1"/>
    <col min="2" max="4" width="15.5703125" style="726" customWidth="1"/>
    <col min="5" max="6" width="16.42578125" style="726" customWidth="1"/>
    <col min="7" max="8" width="16" style="726" customWidth="1"/>
    <col min="9" max="9" width="20.28515625" style="726" customWidth="1"/>
    <col min="10" max="10" width="17.7109375" style="726" customWidth="1"/>
    <col min="11" max="11" width="19.28515625" style="726" customWidth="1"/>
    <col min="12" max="13" width="11.42578125" style="726" hidden="1" customWidth="1"/>
    <col min="14" max="14" width="4.5703125" style="726" customWidth="1"/>
    <col min="15" max="28" width="10.7109375" style="726" hidden="1"/>
    <col min="29" max="16384" width="14.42578125" style="726" hidden="1"/>
  </cols>
  <sheetData>
    <row r="1" spans="1:28" ht="12.75" customHeight="1" thickBot="1">
      <c r="A1" s="827"/>
      <c r="B1" s="828"/>
      <c r="C1" s="828"/>
      <c r="D1" s="828"/>
      <c r="E1" s="828"/>
      <c r="F1" s="828"/>
      <c r="G1" s="828"/>
      <c r="H1" s="828"/>
      <c r="I1" s="828"/>
      <c r="J1" s="828"/>
      <c r="K1" s="828"/>
      <c r="L1" s="828"/>
      <c r="M1" s="828"/>
      <c r="N1" s="828"/>
      <c r="O1" s="728"/>
      <c r="P1" s="728"/>
      <c r="Q1" s="728"/>
      <c r="R1" s="728"/>
      <c r="S1" s="728"/>
      <c r="T1" s="728"/>
      <c r="U1" s="728"/>
      <c r="V1" s="728"/>
    </row>
    <row r="2" spans="1:28" ht="12.75" customHeight="1">
      <c r="A2" s="827"/>
      <c r="B2" s="787"/>
      <c r="C2" s="786"/>
      <c r="D2" s="786"/>
      <c r="E2" s="786"/>
      <c r="F2" s="786"/>
      <c r="G2" s="786"/>
      <c r="H2" s="786"/>
      <c r="I2" s="786"/>
      <c r="J2" s="786"/>
      <c r="K2" s="785"/>
      <c r="L2" s="728"/>
      <c r="M2" s="728"/>
      <c r="N2" s="828"/>
      <c r="O2" s="728"/>
      <c r="P2" s="728"/>
      <c r="Q2" s="728"/>
      <c r="R2" s="728"/>
      <c r="S2" s="728"/>
      <c r="T2" s="728"/>
      <c r="U2" s="728"/>
      <c r="V2" s="728"/>
    </row>
    <row r="3" spans="1:28" ht="12.75" customHeight="1">
      <c r="A3" s="827"/>
      <c r="B3" s="784"/>
      <c r="C3" s="783"/>
      <c r="D3" s="783"/>
      <c r="E3" s="783"/>
      <c r="F3" s="783"/>
      <c r="G3" s="783"/>
      <c r="H3" s="783"/>
      <c r="I3" s="783"/>
      <c r="J3" s="783"/>
      <c r="K3" s="782"/>
      <c r="L3" s="728"/>
      <c r="M3" s="728"/>
      <c r="N3" s="828"/>
      <c r="O3" s="728"/>
      <c r="P3" s="728"/>
      <c r="Q3" s="728"/>
      <c r="R3" s="728"/>
      <c r="S3" s="728"/>
      <c r="T3" s="728"/>
      <c r="U3" s="728"/>
      <c r="V3" s="728"/>
    </row>
    <row r="4" spans="1:28" ht="12.75" customHeight="1">
      <c r="A4" s="827"/>
      <c r="B4" s="784"/>
      <c r="C4" s="783"/>
      <c r="D4" s="783"/>
      <c r="E4" s="783"/>
      <c r="F4" s="783"/>
      <c r="G4" s="783"/>
      <c r="H4" s="783"/>
      <c r="I4" s="783"/>
      <c r="J4" s="783"/>
      <c r="K4" s="782"/>
      <c r="L4" s="728"/>
      <c r="M4" s="728"/>
      <c r="N4" s="828"/>
      <c r="O4" s="728"/>
      <c r="P4" s="728"/>
      <c r="Q4" s="728"/>
      <c r="R4" s="728"/>
      <c r="S4" s="728"/>
      <c r="T4" s="728"/>
      <c r="U4" s="728"/>
      <c r="V4" s="728"/>
    </row>
    <row r="5" spans="1:28" ht="12.75" customHeight="1">
      <c r="A5" s="827"/>
      <c r="B5" s="784"/>
      <c r="C5" s="783"/>
      <c r="D5" s="783"/>
      <c r="E5" s="783"/>
      <c r="F5" s="783"/>
      <c r="G5" s="783"/>
      <c r="H5" s="783"/>
      <c r="I5" s="783"/>
      <c r="J5" s="783"/>
      <c r="K5" s="782"/>
      <c r="L5" s="728"/>
      <c r="M5" s="728"/>
      <c r="N5" s="828"/>
      <c r="O5" s="728"/>
      <c r="P5" s="728"/>
      <c r="Q5" s="728"/>
      <c r="R5" s="728"/>
      <c r="S5" s="728"/>
      <c r="T5" s="728"/>
      <c r="U5" s="728"/>
      <c r="V5" s="728"/>
    </row>
    <row r="6" spans="1:28" ht="12.75" customHeight="1">
      <c r="A6" s="827"/>
      <c r="B6" s="784"/>
      <c r="C6" s="783"/>
      <c r="D6" s="783"/>
      <c r="E6" s="783"/>
      <c r="F6" s="783"/>
      <c r="G6" s="783"/>
      <c r="H6" s="783"/>
      <c r="I6" s="783"/>
      <c r="J6" s="783"/>
      <c r="K6" s="782"/>
      <c r="L6" s="728"/>
      <c r="M6" s="728"/>
      <c r="N6" s="828"/>
      <c r="O6" s="728"/>
      <c r="P6" s="728"/>
      <c r="Q6" s="728"/>
      <c r="R6" s="728"/>
      <c r="S6" s="728"/>
      <c r="T6" s="728"/>
      <c r="U6" s="728"/>
      <c r="V6" s="728"/>
    </row>
    <row r="7" spans="1:28" ht="12.75" customHeight="1">
      <c r="A7" s="827"/>
      <c r="B7" s="784"/>
      <c r="C7" s="783"/>
      <c r="D7" s="783"/>
      <c r="E7" s="783"/>
      <c r="F7" s="783"/>
      <c r="G7" s="783"/>
      <c r="H7" s="783"/>
      <c r="I7" s="783"/>
      <c r="J7" s="783"/>
      <c r="K7" s="782"/>
      <c r="L7" s="728"/>
      <c r="M7" s="728"/>
      <c r="N7" s="828"/>
      <c r="O7" s="728"/>
      <c r="P7" s="728"/>
      <c r="Q7" s="728"/>
      <c r="R7" s="728"/>
      <c r="S7" s="728"/>
      <c r="T7" s="728"/>
      <c r="U7" s="728"/>
      <c r="V7" s="728"/>
    </row>
    <row r="8" spans="1:28" ht="15" customHeight="1">
      <c r="A8" s="827"/>
      <c r="B8" s="780" t="s">
        <v>0</v>
      </c>
      <c r="C8" s="779"/>
      <c r="D8" s="779"/>
      <c r="E8" s="779"/>
      <c r="F8" s="779"/>
      <c r="G8" s="779"/>
      <c r="H8" s="779"/>
      <c r="I8" s="779"/>
      <c r="J8" s="779"/>
      <c r="K8" s="778"/>
      <c r="L8" s="728"/>
      <c r="M8" s="728"/>
      <c r="N8" s="828"/>
      <c r="O8" s="728"/>
      <c r="P8" s="728"/>
      <c r="Q8" s="728"/>
      <c r="R8" s="728"/>
      <c r="S8" s="728"/>
      <c r="T8" s="728"/>
      <c r="U8" s="728"/>
      <c r="V8" s="728"/>
    </row>
    <row r="9" spans="1:28" ht="12.75" customHeight="1">
      <c r="A9" s="827"/>
      <c r="B9" s="1052"/>
      <c r="C9" s="779"/>
      <c r="D9" s="779"/>
      <c r="E9" s="779"/>
      <c r="F9" s="779"/>
      <c r="G9" s="779"/>
      <c r="H9" s="779"/>
      <c r="I9" s="779"/>
      <c r="J9" s="779"/>
      <c r="K9" s="778"/>
      <c r="L9" s="728"/>
      <c r="M9" s="728"/>
      <c r="N9" s="828"/>
      <c r="O9" s="728"/>
      <c r="P9" s="728"/>
      <c r="Q9" s="728"/>
      <c r="R9" s="728"/>
      <c r="S9" s="728"/>
      <c r="T9" s="728"/>
      <c r="U9" s="728"/>
      <c r="V9" s="728"/>
    </row>
    <row r="10" spans="1:28" ht="12.75" customHeight="1">
      <c r="A10" s="827"/>
      <c r="B10" s="781" t="s">
        <v>1</v>
      </c>
      <c r="C10" s="779"/>
      <c r="D10" s="779"/>
      <c r="E10" s="779"/>
      <c r="F10" s="779"/>
      <c r="G10" s="779"/>
      <c r="H10" s="779"/>
      <c r="I10" s="779"/>
      <c r="J10" s="779"/>
      <c r="K10" s="778"/>
      <c r="L10" s="728"/>
      <c r="M10" s="728"/>
      <c r="N10" s="828"/>
      <c r="O10" s="728"/>
      <c r="P10" s="728"/>
      <c r="Q10" s="728"/>
      <c r="R10" s="728"/>
      <c r="S10" s="728"/>
      <c r="T10" s="728"/>
      <c r="U10" s="728"/>
      <c r="V10" s="728"/>
      <c r="W10" s="728"/>
      <c r="X10" s="728"/>
      <c r="Y10" s="728"/>
      <c r="Z10" s="728"/>
      <c r="AA10" s="728"/>
      <c r="AB10" s="728"/>
    </row>
    <row r="11" spans="1:28" ht="12.75" customHeight="1">
      <c r="A11" s="827"/>
      <c r="B11" s="780" t="s">
        <v>2</v>
      </c>
      <c r="C11" s="779"/>
      <c r="D11" s="779"/>
      <c r="E11" s="779"/>
      <c r="F11" s="779"/>
      <c r="G11" s="779"/>
      <c r="H11" s="779"/>
      <c r="I11" s="779"/>
      <c r="J11" s="779"/>
      <c r="K11" s="778"/>
      <c r="L11" s="728"/>
      <c r="M11" s="728"/>
      <c r="N11" s="828"/>
      <c r="O11" s="728"/>
      <c r="P11" s="728"/>
      <c r="Q11" s="728"/>
      <c r="R11" s="728"/>
      <c r="S11" s="728"/>
      <c r="T11" s="728"/>
      <c r="U11" s="728"/>
      <c r="V11" s="728"/>
      <c r="W11" s="728"/>
      <c r="X11" s="728"/>
      <c r="Y11" s="728"/>
      <c r="Z11" s="728"/>
      <c r="AA11" s="728"/>
      <c r="AB11" s="728"/>
    </row>
    <row r="12" spans="1:28" ht="12.75" customHeight="1">
      <c r="A12" s="827"/>
      <c r="B12" s="780" t="s">
        <v>3</v>
      </c>
      <c r="C12" s="779"/>
      <c r="D12" s="779"/>
      <c r="E12" s="779"/>
      <c r="F12" s="779"/>
      <c r="G12" s="779"/>
      <c r="H12" s="779"/>
      <c r="I12" s="779"/>
      <c r="J12" s="779"/>
      <c r="K12" s="778"/>
      <c r="L12" s="728"/>
      <c r="M12" s="728"/>
      <c r="N12" s="828"/>
      <c r="O12" s="728"/>
      <c r="P12" s="728"/>
      <c r="Q12" s="728"/>
      <c r="R12" s="728"/>
      <c r="S12" s="728"/>
      <c r="T12" s="728"/>
      <c r="U12" s="728"/>
      <c r="V12" s="728"/>
      <c r="W12" s="728"/>
      <c r="X12" s="728"/>
      <c r="Y12" s="728"/>
      <c r="Z12" s="728"/>
      <c r="AA12" s="728"/>
      <c r="AB12" s="728"/>
    </row>
    <row r="13" spans="1:28" ht="12.75" customHeight="1" thickBot="1">
      <c r="A13" s="827"/>
      <c r="B13" s="777" t="s">
        <v>4</v>
      </c>
      <c r="C13" s="776"/>
      <c r="D13" s="776"/>
      <c r="E13" s="776"/>
      <c r="F13" s="776"/>
      <c r="G13" s="776"/>
      <c r="H13" s="776"/>
      <c r="I13" s="776"/>
      <c r="J13" s="776"/>
      <c r="K13" s="775"/>
      <c r="L13" s="728"/>
      <c r="M13" s="728"/>
      <c r="N13" s="828"/>
      <c r="O13" s="728"/>
      <c r="P13" s="728"/>
      <c r="Q13" s="728"/>
      <c r="R13" s="728"/>
      <c r="S13" s="728"/>
      <c r="T13" s="728"/>
      <c r="U13" s="728"/>
      <c r="V13" s="728"/>
      <c r="W13" s="728"/>
      <c r="X13" s="728"/>
      <c r="Y13" s="728"/>
      <c r="Z13" s="728"/>
      <c r="AA13" s="728"/>
      <c r="AB13" s="728"/>
    </row>
    <row r="14" spans="1:28" ht="24" customHeight="1" thickBot="1">
      <c r="A14" s="827"/>
      <c r="B14" s="674" t="s">
        <v>79</v>
      </c>
      <c r="C14" s="774"/>
      <c r="D14" s="774"/>
      <c r="E14" s="774"/>
      <c r="F14" s="773"/>
      <c r="G14" s="674" t="s">
        <v>631</v>
      </c>
      <c r="H14" s="675"/>
      <c r="I14" s="675"/>
      <c r="J14" s="675"/>
      <c r="K14" s="676"/>
      <c r="L14" s="728"/>
      <c r="M14" s="728"/>
      <c r="N14" s="828"/>
      <c r="O14" s="728"/>
      <c r="P14" s="728"/>
      <c r="Q14" s="728"/>
      <c r="R14" s="728"/>
      <c r="S14" s="728"/>
      <c r="T14" s="728"/>
      <c r="U14" s="728"/>
      <c r="V14" s="728"/>
      <c r="W14" s="728"/>
      <c r="X14" s="728"/>
      <c r="Y14" s="728"/>
      <c r="Z14" s="728"/>
      <c r="AA14" s="728"/>
      <c r="AB14" s="728"/>
    </row>
    <row r="15" spans="1:28" ht="172.5" customHeight="1" thickBot="1">
      <c r="A15" s="827"/>
      <c r="B15" s="674" t="s">
        <v>632</v>
      </c>
      <c r="C15" s="675"/>
      <c r="D15" s="675"/>
      <c r="E15" s="675"/>
      <c r="F15" s="675"/>
      <c r="G15" s="675"/>
      <c r="H15" s="675"/>
      <c r="I15" s="675"/>
      <c r="J15" s="675"/>
      <c r="K15" s="676"/>
      <c r="L15" s="728"/>
      <c r="M15" s="728"/>
      <c r="N15" s="828"/>
      <c r="O15" s="728"/>
      <c r="P15" s="728"/>
      <c r="Q15" s="728"/>
      <c r="R15" s="728"/>
      <c r="S15" s="728"/>
      <c r="T15" s="728"/>
      <c r="U15" s="728"/>
      <c r="V15" s="728"/>
      <c r="W15" s="728"/>
      <c r="X15" s="728"/>
      <c r="Y15" s="728"/>
      <c r="Z15" s="728"/>
      <c r="AA15" s="728"/>
      <c r="AB15" s="728"/>
    </row>
    <row r="16" spans="1:28" ht="261" customHeight="1" thickBot="1">
      <c r="A16" s="827"/>
      <c r="B16" s="674" t="s">
        <v>633</v>
      </c>
      <c r="C16" s="675"/>
      <c r="D16" s="675"/>
      <c r="E16" s="675"/>
      <c r="F16" s="675"/>
      <c r="G16" s="675"/>
      <c r="H16" s="675"/>
      <c r="I16" s="675"/>
      <c r="J16" s="675"/>
      <c r="K16" s="676"/>
      <c r="L16" s="728"/>
      <c r="M16" s="728"/>
      <c r="N16" s="828"/>
      <c r="O16" s="728"/>
      <c r="P16" s="728"/>
      <c r="Q16" s="728"/>
      <c r="R16" s="728"/>
      <c r="S16" s="728"/>
      <c r="T16" s="728"/>
      <c r="U16" s="728"/>
      <c r="V16" s="728"/>
      <c r="W16" s="728"/>
      <c r="X16" s="728"/>
      <c r="Y16" s="728"/>
      <c r="Z16" s="728"/>
      <c r="AA16" s="728"/>
      <c r="AB16" s="728"/>
    </row>
    <row r="17" spans="1:28" ht="24" customHeight="1">
      <c r="A17" s="827"/>
      <c r="B17" s="789" t="s">
        <v>5</v>
      </c>
      <c r="C17" s="790"/>
      <c r="D17" s="791"/>
      <c r="E17" s="792" t="s">
        <v>7</v>
      </c>
      <c r="F17" s="790"/>
      <c r="G17" s="790"/>
      <c r="H17" s="790"/>
      <c r="I17" s="793"/>
      <c r="J17" s="793"/>
      <c r="K17" s="794"/>
      <c r="L17" s="728"/>
      <c r="M17" s="728"/>
      <c r="N17" s="828"/>
      <c r="O17" s="728"/>
      <c r="P17" s="728"/>
      <c r="Q17" s="728"/>
      <c r="R17" s="728"/>
      <c r="S17" s="728"/>
      <c r="T17" s="728"/>
      <c r="U17" s="728"/>
      <c r="V17" s="728"/>
      <c r="W17" s="728"/>
      <c r="X17" s="728"/>
      <c r="Y17" s="728"/>
      <c r="Z17" s="728"/>
      <c r="AA17" s="728"/>
      <c r="AB17" s="728"/>
    </row>
    <row r="18" spans="1:28" ht="24" customHeight="1">
      <c r="A18" s="827"/>
      <c r="B18" s="795"/>
      <c r="C18" s="668"/>
      <c r="D18" s="668"/>
      <c r="E18" s="771" t="s">
        <v>8</v>
      </c>
      <c r="F18" s="771"/>
      <c r="G18" s="771" t="s">
        <v>9</v>
      </c>
      <c r="H18" s="771"/>
      <c r="I18" s="770" t="s">
        <v>10</v>
      </c>
      <c r="J18" s="623"/>
      <c r="K18" s="796"/>
      <c r="L18" s="728"/>
      <c r="M18" s="728"/>
      <c r="N18" s="828"/>
      <c r="O18" s="728"/>
      <c r="P18" s="728"/>
      <c r="Q18" s="728"/>
      <c r="R18" s="728"/>
      <c r="S18" s="728"/>
      <c r="T18" s="728"/>
      <c r="U18" s="728"/>
      <c r="V18" s="728"/>
      <c r="W18" s="728"/>
      <c r="X18" s="728"/>
      <c r="Y18" s="728"/>
      <c r="Z18" s="728"/>
      <c r="AA18" s="728"/>
      <c r="AB18" s="728"/>
    </row>
    <row r="19" spans="1:28" ht="24" customHeight="1">
      <c r="A19" s="827"/>
      <c r="B19" s="1077" t="s">
        <v>11</v>
      </c>
      <c r="C19" s="763"/>
      <c r="D19" s="763"/>
      <c r="E19" s="788"/>
      <c r="F19" s="788"/>
      <c r="G19" s="788"/>
      <c r="H19" s="993"/>
      <c r="I19" s="1002">
        <v>0.7</v>
      </c>
      <c r="J19" s="763"/>
      <c r="K19" s="1157"/>
      <c r="L19" s="995"/>
      <c r="M19" s="995"/>
      <c r="N19" s="1119"/>
      <c r="O19" s="995"/>
      <c r="P19" s="995"/>
      <c r="Q19" s="995"/>
      <c r="R19" s="995"/>
      <c r="S19" s="995"/>
      <c r="T19" s="995"/>
      <c r="U19" s="995"/>
      <c r="V19" s="995"/>
      <c r="W19" s="995"/>
      <c r="X19" s="995"/>
      <c r="Y19" s="995"/>
      <c r="Z19" s="995"/>
      <c r="AA19" s="995"/>
      <c r="AB19" s="995"/>
    </row>
    <row r="20" spans="1:28" ht="24" customHeight="1">
      <c r="A20" s="827"/>
      <c r="B20" s="1072" t="s">
        <v>16</v>
      </c>
      <c r="C20" s="992"/>
      <c r="D20" s="992"/>
      <c r="E20" s="996" t="s">
        <v>363</v>
      </c>
      <c r="F20" s="992"/>
      <c r="G20" s="996" t="s">
        <v>364</v>
      </c>
      <c r="H20" s="992"/>
      <c r="I20" s="996"/>
      <c r="J20" s="992"/>
      <c r="K20" s="1069"/>
      <c r="L20" s="728"/>
      <c r="M20" s="728"/>
      <c r="N20" s="828"/>
      <c r="O20" s="728"/>
      <c r="P20" s="728"/>
      <c r="Q20" s="728"/>
      <c r="R20" s="728"/>
      <c r="S20" s="728"/>
      <c r="T20" s="728"/>
      <c r="U20" s="728"/>
      <c r="V20" s="728"/>
      <c r="W20" s="728"/>
      <c r="X20" s="728"/>
      <c r="Y20" s="728"/>
      <c r="Z20" s="728"/>
      <c r="AA20" s="728"/>
      <c r="AB20" s="728"/>
    </row>
    <row r="21" spans="1:28" ht="165" customHeight="1">
      <c r="A21" s="827"/>
      <c r="B21" s="1415" t="s">
        <v>634</v>
      </c>
      <c r="C21" s="1370"/>
      <c r="D21" s="1371"/>
      <c r="E21" s="1372">
        <v>1400</v>
      </c>
      <c r="F21" s="1373"/>
      <c r="G21" s="1372">
        <v>1919</v>
      </c>
      <c r="H21" s="1373"/>
      <c r="I21" s="1369" t="s">
        <v>635</v>
      </c>
      <c r="J21" s="1370"/>
      <c r="K21" s="1416"/>
      <c r="L21" s="728"/>
      <c r="M21" s="733">
        <f>IF((G21/E21)&gt;=100%,100%,(G21/E21))</f>
        <v>1</v>
      </c>
      <c r="N21" s="828"/>
      <c r="O21" s="728"/>
      <c r="P21" s="728"/>
      <c r="Q21" s="728" t="s">
        <v>636</v>
      </c>
      <c r="R21" s="728"/>
      <c r="S21" s="728"/>
      <c r="T21" s="728"/>
      <c r="U21" s="728"/>
      <c r="V21" s="728"/>
      <c r="W21" s="728"/>
      <c r="X21" s="728"/>
      <c r="Y21" s="728"/>
      <c r="Z21" s="728"/>
      <c r="AA21" s="728"/>
      <c r="AB21" s="728"/>
    </row>
    <row r="22" spans="1:28" ht="306.75" customHeight="1">
      <c r="A22" s="827"/>
      <c r="B22" s="1417" t="s">
        <v>637</v>
      </c>
      <c r="C22" s="1375"/>
      <c r="D22" s="1376"/>
      <c r="E22" s="1377">
        <v>4</v>
      </c>
      <c r="F22" s="1378"/>
      <c r="G22" s="1377">
        <v>4</v>
      </c>
      <c r="H22" s="1378"/>
      <c r="I22" s="1374" t="s">
        <v>638</v>
      </c>
      <c r="J22" s="1375"/>
      <c r="K22" s="1418"/>
      <c r="L22" s="728"/>
      <c r="M22" s="733">
        <f t="shared" ref="M22:M32" si="0">IF((G22/E22)&gt;=100%,100%,(G22/E22))</f>
        <v>1</v>
      </c>
      <c r="N22" s="828"/>
      <c r="O22" s="728"/>
      <c r="P22" s="728"/>
      <c r="Q22" s="728"/>
      <c r="R22" s="728"/>
      <c r="S22" s="728"/>
      <c r="T22" s="728"/>
      <c r="U22" s="728"/>
      <c r="V22" s="728"/>
      <c r="W22" s="728"/>
      <c r="X22" s="728"/>
      <c r="Y22" s="728"/>
      <c r="Z22" s="728"/>
      <c r="AA22" s="728"/>
      <c r="AB22" s="728"/>
    </row>
    <row r="23" spans="1:28" ht="74.25" customHeight="1">
      <c r="A23" s="827"/>
      <c r="B23" s="1419" t="s">
        <v>639</v>
      </c>
      <c r="C23" s="1379"/>
      <c r="D23" s="1380"/>
      <c r="E23" s="1377">
        <v>100</v>
      </c>
      <c r="F23" s="1378"/>
      <c r="G23" s="1377">
        <v>100</v>
      </c>
      <c r="H23" s="1378"/>
      <c r="I23" s="1374" t="s">
        <v>640</v>
      </c>
      <c r="J23" s="1375"/>
      <c r="K23" s="1418"/>
      <c r="L23" s="728"/>
      <c r="M23" s="733">
        <f t="shared" si="0"/>
        <v>1</v>
      </c>
      <c r="N23" s="828"/>
      <c r="O23" s="728"/>
      <c r="P23" s="728"/>
      <c r="Q23" s="728"/>
      <c r="R23" s="728"/>
      <c r="S23" s="728"/>
      <c r="T23" s="728"/>
      <c r="U23" s="728"/>
      <c r="V23" s="728"/>
      <c r="W23" s="728"/>
      <c r="X23" s="728"/>
      <c r="Y23" s="728"/>
      <c r="Z23" s="728"/>
      <c r="AA23" s="728"/>
      <c r="AB23" s="728"/>
    </row>
    <row r="24" spans="1:28" ht="114" customHeight="1">
      <c r="A24" s="827"/>
      <c r="B24" s="1417" t="s">
        <v>641</v>
      </c>
      <c r="C24" s="1375"/>
      <c r="D24" s="1376"/>
      <c r="E24" s="1377">
        <v>70000</v>
      </c>
      <c r="F24" s="1378"/>
      <c r="G24" s="1377">
        <v>72500</v>
      </c>
      <c r="H24" s="1378"/>
      <c r="I24" s="1374" t="s">
        <v>642</v>
      </c>
      <c r="J24" s="1375"/>
      <c r="K24" s="1418"/>
      <c r="L24" s="728"/>
      <c r="M24" s="733">
        <f t="shared" si="0"/>
        <v>1</v>
      </c>
      <c r="N24" s="828"/>
      <c r="O24" s="728"/>
      <c r="P24" s="728"/>
      <c r="Q24" s="728"/>
      <c r="R24" s="728"/>
      <c r="S24" s="728"/>
      <c r="T24" s="728"/>
      <c r="U24" s="728"/>
      <c r="V24" s="728"/>
      <c r="W24" s="728"/>
      <c r="X24" s="728"/>
      <c r="Y24" s="728"/>
      <c r="Z24" s="728"/>
      <c r="AA24" s="728"/>
      <c r="AB24" s="728"/>
    </row>
    <row r="25" spans="1:28" ht="88.5" customHeight="1">
      <c r="A25" s="827"/>
      <c r="B25" s="1417" t="s">
        <v>643</v>
      </c>
      <c r="C25" s="1375"/>
      <c r="D25" s="1376"/>
      <c r="E25" s="1377">
        <v>1</v>
      </c>
      <c r="F25" s="1378"/>
      <c r="G25" s="1377">
        <v>1</v>
      </c>
      <c r="H25" s="1378"/>
      <c r="I25" s="1374" t="s">
        <v>644</v>
      </c>
      <c r="J25" s="1375"/>
      <c r="K25" s="1418"/>
      <c r="L25" s="728"/>
      <c r="M25" s="733">
        <f t="shared" si="0"/>
        <v>1</v>
      </c>
      <c r="N25" s="828"/>
      <c r="O25" s="728"/>
      <c r="P25" s="728"/>
      <c r="Q25" s="728"/>
      <c r="R25" s="728"/>
      <c r="S25" s="728"/>
      <c r="T25" s="728"/>
      <c r="U25" s="728"/>
      <c r="V25" s="728"/>
      <c r="W25" s="728"/>
      <c r="X25" s="728"/>
      <c r="Y25" s="728"/>
      <c r="Z25" s="728"/>
      <c r="AA25" s="728"/>
      <c r="AB25" s="728"/>
    </row>
    <row r="26" spans="1:28" ht="85.5" customHeight="1">
      <c r="A26" s="827"/>
      <c r="B26" s="1417" t="s">
        <v>645</v>
      </c>
      <c r="C26" s="1375"/>
      <c r="D26" s="1376"/>
      <c r="E26" s="1377">
        <v>14937</v>
      </c>
      <c r="F26" s="1378"/>
      <c r="G26" s="1377">
        <v>15200</v>
      </c>
      <c r="H26" s="1378"/>
      <c r="I26" s="1374" t="s">
        <v>646</v>
      </c>
      <c r="J26" s="1375"/>
      <c r="K26" s="1418"/>
      <c r="L26" s="728"/>
      <c r="M26" s="733">
        <f t="shared" si="0"/>
        <v>1</v>
      </c>
      <c r="N26" s="828"/>
      <c r="O26" s="728"/>
      <c r="P26" s="728"/>
      <c r="Q26" s="728"/>
      <c r="R26" s="728"/>
      <c r="S26" s="728"/>
      <c r="T26" s="728"/>
      <c r="U26" s="728"/>
      <c r="V26" s="728"/>
      <c r="W26" s="728"/>
      <c r="X26" s="728"/>
      <c r="Y26" s="728"/>
      <c r="Z26" s="728"/>
      <c r="AA26" s="728"/>
      <c r="AB26" s="728"/>
    </row>
    <row r="27" spans="1:28" ht="94.5" customHeight="1">
      <c r="A27" s="827"/>
      <c r="B27" s="1417" t="s">
        <v>647</v>
      </c>
      <c r="C27" s="1375"/>
      <c r="D27" s="1376"/>
      <c r="E27" s="1377">
        <v>21660</v>
      </c>
      <c r="F27" s="1378"/>
      <c r="G27" s="1377">
        <v>22587</v>
      </c>
      <c r="H27" s="1378"/>
      <c r="I27" s="1374" t="s">
        <v>648</v>
      </c>
      <c r="J27" s="1375"/>
      <c r="K27" s="1418"/>
      <c r="L27" s="728"/>
      <c r="M27" s="733">
        <f t="shared" si="0"/>
        <v>1</v>
      </c>
      <c r="N27" s="828"/>
      <c r="O27" s="728"/>
      <c r="P27" s="728"/>
      <c r="Q27" s="728"/>
      <c r="R27" s="728"/>
      <c r="S27" s="728"/>
      <c r="T27" s="728"/>
      <c r="U27" s="728"/>
      <c r="V27" s="728"/>
      <c r="W27" s="728"/>
      <c r="X27" s="728"/>
      <c r="Y27" s="728"/>
      <c r="Z27" s="728"/>
      <c r="AA27" s="728"/>
      <c r="AB27" s="728"/>
    </row>
    <row r="28" spans="1:28" ht="87" customHeight="1">
      <c r="A28" s="827"/>
      <c r="B28" s="1417" t="s">
        <v>649</v>
      </c>
      <c r="C28" s="1375"/>
      <c r="D28" s="1376"/>
      <c r="E28" s="1377">
        <v>16067</v>
      </c>
      <c r="F28" s="1378"/>
      <c r="G28" s="1377">
        <v>18178</v>
      </c>
      <c r="H28" s="1378"/>
      <c r="I28" s="1374" t="s">
        <v>650</v>
      </c>
      <c r="J28" s="1375"/>
      <c r="K28" s="1418"/>
      <c r="L28" s="728"/>
      <c r="M28" s="733">
        <f t="shared" si="0"/>
        <v>1</v>
      </c>
      <c r="N28" s="828"/>
      <c r="O28" s="728"/>
      <c r="P28" s="728"/>
      <c r="Q28" s="728"/>
      <c r="R28" s="728"/>
      <c r="S28" s="728"/>
      <c r="T28" s="728"/>
      <c r="U28" s="728"/>
      <c r="V28" s="728"/>
      <c r="W28" s="728"/>
      <c r="X28" s="728"/>
      <c r="Y28" s="728"/>
      <c r="Z28" s="728"/>
      <c r="AA28" s="728"/>
      <c r="AB28" s="728"/>
    </row>
    <row r="29" spans="1:28" ht="58.5" customHeight="1">
      <c r="A29" s="827"/>
      <c r="B29" s="1417" t="s">
        <v>651</v>
      </c>
      <c r="C29" s="1375"/>
      <c r="D29" s="1376"/>
      <c r="E29" s="1377">
        <v>100</v>
      </c>
      <c r="F29" s="1378"/>
      <c r="G29" s="1377">
        <v>100</v>
      </c>
      <c r="H29" s="1378"/>
      <c r="I29" s="1374" t="s">
        <v>652</v>
      </c>
      <c r="J29" s="1375"/>
      <c r="K29" s="1418"/>
      <c r="L29" s="728"/>
      <c r="M29" s="733">
        <f t="shared" si="0"/>
        <v>1</v>
      </c>
      <c r="N29" s="828"/>
      <c r="O29" s="728"/>
      <c r="P29" s="728"/>
      <c r="Q29" s="728"/>
      <c r="R29" s="728"/>
      <c r="S29" s="728"/>
      <c r="T29" s="728"/>
      <c r="U29" s="728"/>
      <c r="V29" s="728"/>
      <c r="W29" s="728"/>
      <c r="X29" s="728"/>
      <c r="Y29" s="728"/>
      <c r="Z29" s="728"/>
      <c r="AA29" s="728"/>
      <c r="AB29" s="728"/>
    </row>
    <row r="30" spans="1:28" ht="55.5" customHeight="1">
      <c r="A30" s="827"/>
      <c r="B30" s="1417" t="s">
        <v>653</v>
      </c>
      <c r="C30" s="1375"/>
      <c r="D30" s="1376"/>
      <c r="E30" s="1377">
        <v>4</v>
      </c>
      <c r="F30" s="1378"/>
      <c r="G30" s="1377">
        <v>4</v>
      </c>
      <c r="H30" s="1378"/>
      <c r="I30" s="1374" t="s">
        <v>654</v>
      </c>
      <c r="J30" s="1375"/>
      <c r="K30" s="1418"/>
      <c r="L30" s="728"/>
      <c r="M30" s="733">
        <f t="shared" si="0"/>
        <v>1</v>
      </c>
      <c r="N30" s="828"/>
      <c r="O30" s="728"/>
      <c r="P30" s="728"/>
      <c r="Q30" s="728"/>
      <c r="R30" s="728"/>
      <c r="S30" s="728"/>
      <c r="T30" s="728"/>
      <c r="U30" s="728"/>
      <c r="V30" s="728"/>
      <c r="W30" s="728"/>
      <c r="X30" s="728"/>
      <c r="Y30" s="728"/>
      <c r="Z30" s="728"/>
      <c r="AA30" s="728"/>
      <c r="AB30" s="728"/>
    </row>
    <row r="31" spans="1:28" ht="54.75" customHeight="1">
      <c r="A31" s="827"/>
      <c r="B31" s="1417" t="s">
        <v>655</v>
      </c>
      <c r="C31" s="1375"/>
      <c r="D31" s="1376"/>
      <c r="E31" s="1381">
        <v>275700</v>
      </c>
      <c r="F31" s="1378"/>
      <c r="G31" s="1381">
        <v>290121</v>
      </c>
      <c r="H31" s="1378"/>
      <c r="I31" s="1374" t="s">
        <v>656</v>
      </c>
      <c r="J31" s="1375"/>
      <c r="K31" s="1418"/>
      <c r="L31" s="728"/>
      <c r="M31" s="733">
        <f t="shared" si="0"/>
        <v>1</v>
      </c>
      <c r="N31" s="828"/>
      <c r="O31" s="728"/>
      <c r="P31" s="728"/>
      <c r="Q31" s="728"/>
      <c r="R31" s="728"/>
      <c r="S31" s="728"/>
      <c r="T31" s="728"/>
      <c r="U31" s="728"/>
      <c r="V31" s="728"/>
      <c r="W31" s="728"/>
      <c r="X31" s="728"/>
      <c r="Y31" s="728"/>
      <c r="Z31" s="728"/>
      <c r="AA31" s="728"/>
      <c r="AB31" s="728"/>
    </row>
    <row r="32" spans="1:28" ht="72" customHeight="1">
      <c r="A32" s="827"/>
      <c r="B32" s="1417" t="s">
        <v>657</v>
      </c>
      <c r="C32" s="1375"/>
      <c r="D32" s="1376"/>
      <c r="E32" s="1377">
        <v>20</v>
      </c>
      <c r="F32" s="1378"/>
      <c r="G32" s="1377">
        <v>20</v>
      </c>
      <c r="H32" s="1378"/>
      <c r="I32" s="1374" t="s">
        <v>658</v>
      </c>
      <c r="J32" s="1375"/>
      <c r="K32" s="1418"/>
      <c r="L32" s="728"/>
      <c r="M32" s="733">
        <f t="shared" si="0"/>
        <v>1</v>
      </c>
      <c r="N32" s="828"/>
      <c r="O32" s="728"/>
      <c r="P32" s="728"/>
      <c r="Q32" s="728"/>
      <c r="R32" s="728"/>
      <c r="S32" s="728"/>
      <c r="T32" s="728"/>
      <c r="U32" s="728"/>
      <c r="V32" s="728"/>
      <c r="W32" s="728"/>
      <c r="X32" s="728"/>
      <c r="Y32" s="728"/>
      <c r="Z32" s="728"/>
      <c r="AA32" s="728"/>
      <c r="AB32" s="728"/>
    </row>
    <row r="33" spans="1:28" ht="48" hidden="1" customHeight="1">
      <c r="A33" s="827"/>
      <c r="B33" s="1420" t="s">
        <v>636</v>
      </c>
      <c r="C33" s="744"/>
      <c r="D33" s="743"/>
      <c r="E33" s="1382"/>
      <c r="F33" s="1383"/>
      <c r="G33" s="1384">
        <f>AVERAGE(M21:M32)</f>
        <v>1</v>
      </c>
      <c r="H33" s="1385"/>
      <c r="I33" s="1386"/>
      <c r="J33" s="744"/>
      <c r="K33" s="1357"/>
      <c r="L33" s="728"/>
      <c r="M33" s="733"/>
      <c r="N33" s="828"/>
      <c r="O33" s="728"/>
      <c r="P33" s="728"/>
      <c r="Q33" s="728"/>
      <c r="R33" s="728"/>
      <c r="S33" s="728"/>
      <c r="T33" s="728"/>
      <c r="U33" s="728"/>
      <c r="V33" s="728"/>
      <c r="W33" s="728"/>
      <c r="X33" s="728"/>
      <c r="Y33" s="728"/>
      <c r="Z33" s="728"/>
      <c r="AA33" s="728"/>
      <c r="AB33" s="728"/>
    </row>
    <row r="34" spans="1:28" ht="20.100000000000001" customHeight="1">
      <c r="A34" s="827"/>
      <c r="B34" s="1239" t="s">
        <v>20</v>
      </c>
      <c r="C34" s="623"/>
      <c r="D34" s="623"/>
      <c r="E34" s="623"/>
      <c r="F34" s="623"/>
      <c r="G34" s="623"/>
      <c r="H34" s="623"/>
      <c r="I34" s="1240">
        <f>AVERAGE(G33)</f>
        <v>1</v>
      </c>
      <c r="J34" s="623"/>
      <c r="K34" s="1241">
        <f>(I34*I19)</f>
        <v>0.7</v>
      </c>
      <c r="L34" s="730"/>
      <c r="M34" s="730"/>
      <c r="N34" s="831"/>
      <c r="O34" s="731"/>
      <c r="P34" s="730"/>
      <c r="Q34" s="730"/>
      <c r="R34" s="730"/>
      <c r="S34" s="730"/>
      <c r="T34" s="730"/>
      <c r="U34" s="730"/>
      <c r="V34" s="730"/>
      <c r="W34" s="730"/>
      <c r="X34" s="730"/>
      <c r="Y34" s="730"/>
      <c r="Z34" s="730"/>
      <c r="AA34" s="730"/>
      <c r="AB34" s="730"/>
    </row>
    <row r="35" spans="1:28" ht="24" customHeight="1">
      <c r="A35" s="827"/>
      <c r="B35" s="1232" t="s">
        <v>659</v>
      </c>
      <c r="C35" s="623"/>
      <c r="D35" s="623"/>
      <c r="E35" s="623"/>
      <c r="F35" s="623"/>
      <c r="G35" s="623"/>
      <c r="H35" s="623"/>
      <c r="I35" s="1233">
        <v>0.1</v>
      </c>
      <c r="J35" s="623"/>
      <c r="K35" s="796"/>
      <c r="L35" s="730"/>
      <c r="M35" s="730"/>
      <c r="N35" s="831"/>
      <c r="O35" s="730"/>
      <c r="P35" s="730"/>
      <c r="Q35" s="730"/>
      <c r="R35" s="730"/>
      <c r="S35" s="730"/>
      <c r="T35" s="730"/>
      <c r="U35" s="730"/>
      <c r="V35" s="730"/>
      <c r="W35" s="730"/>
      <c r="X35" s="730"/>
      <c r="Y35" s="730"/>
      <c r="Z35" s="730"/>
      <c r="AA35" s="730"/>
      <c r="AB35" s="730"/>
    </row>
    <row r="36" spans="1:28" ht="20.100000000000001" customHeight="1">
      <c r="A36" s="827"/>
      <c r="B36" s="798" t="s">
        <v>22</v>
      </c>
      <c r="C36" s="623"/>
      <c r="D36" s="623"/>
      <c r="E36" s="623"/>
      <c r="F36" s="623"/>
      <c r="G36" s="623"/>
      <c r="H36" s="623"/>
      <c r="I36" s="623"/>
      <c r="J36" s="623"/>
      <c r="K36" s="796"/>
      <c r="M36" s="1387">
        <f>SUM(L38:L40)</f>
        <v>0</v>
      </c>
      <c r="N36" s="1165"/>
      <c r="O36" s="728"/>
      <c r="P36" s="728"/>
      <c r="Q36" s="728"/>
      <c r="R36" s="728"/>
      <c r="S36" s="728"/>
      <c r="T36" s="728"/>
      <c r="U36" s="728"/>
      <c r="V36" s="728"/>
      <c r="W36" s="728"/>
      <c r="X36" s="728"/>
      <c r="Y36" s="728"/>
      <c r="Z36" s="728"/>
      <c r="AA36" s="728"/>
      <c r="AB36" s="728"/>
    </row>
    <row r="37" spans="1:28" ht="19.5" customHeight="1">
      <c r="A37" s="827"/>
      <c r="B37" s="799" t="s">
        <v>14</v>
      </c>
      <c r="C37" s="623"/>
      <c r="D37" s="623"/>
      <c r="E37" s="769" t="s">
        <v>15</v>
      </c>
      <c r="F37" s="769" t="s">
        <v>17</v>
      </c>
      <c r="G37" s="769" t="s">
        <v>18</v>
      </c>
      <c r="H37" s="768" t="s">
        <v>19</v>
      </c>
      <c r="I37" s="767"/>
      <c r="J37" s="623"/>
      <c r="K37" s="796"/>
      <c r="L37" s="739"/>
      <c r="M37" s="1388"/>
      <c r="N37" s="828"/>
      <c r="O37" s="728"/>
      <c r="P37" s="728"/>
      <c r="Q37" s="728"/>
      <c r="R37" s="728"/>
      <c r="S37" s="728"/>
      <c r="T37" s="728"/>
      <c r="U37" s="728"/>
      <c r="V37" s="728"/>
      <c r="W37" s="728"/>
      <c r="X37" s="728"/>
      <c r="Y37" s="728"/>
      <c r="Z37" s="728"/>
      <c r="AA37" s="728"/>
      <c r="AB37" s="728"/>
    </row>
    <row r="38" spans="1:28" ht="96" customHeight="1">
      <c r="A38" s="827"/>
      <c r="B38" s="800" t="s">
        <v>660</v>
      </c>
      <c r="C38" s="1047"/>
      <c r="D38" s="1047"/>
      <c r="E38" s="1182"/>
      <c r="F38" s="1182"/>
      <c r="G38" s="1182" t="s">
        <v>69</v>
      </c>
      <c r="H38" s="766">
        <v>0</v>
      </c>
      <c r="I38" s="736" t="s">
        <v>661</v>
      </c>
      <c r="J38" s="1047"/>
      <c r="K38" s="1104"/>
      <c r="L38" s="739">
        <f>IF(E38=1,0.37%)+IF(F38=1,0.19%)</f>
        <v>0</v>
      </c>
      <c r="M38" s="728"/>
      <c r="N38" s="828"/>
      <c r="O38" s="728"/>
      <c r="P38" s="728"/>
      <c r="Q38" s="728"/>
      <c r="R38" s="728"/>
      <c r="S38" s="728"/>
      <c r="T38" s="728"/>
      <c r="U38" s="728"/>
      <c r="V38" s="728"/>
      <c r="W38" s="728"/>
      <c r="X38" s="728"/>
      <c r="Y38" s="728"/>
      <c r="Z38" s="728"/>
      <c r="AA38" s="728"/>
      <c r="AB38" s="728"/>
    </row>
    <row r="39" spans="1:28" ht="63" customHeight="1">
      <c r="A39" s="827"/>
      <c r="B39" s="800" t="s">
        <v>662</v>
      </c>
      <c r="C39" s="1047"/>
      <c r="D39" s="1047"/>
      <c r="E39" s="1182" t="s">
        <v>69</v>
      </c>
      <c r="F39" s="1182"/>
      <c r="G39" s="1182"/>
      <c r="H39" s="766">
        <v>1</v>
      </c>
      <c r="I39" s="1046" t="s">
        <v>663</v>
      </c>
      <c r="J39" s="1047"/>
      <c r="K39" s="1104"/>
      <c r="L39" s="739">
        <f t="shared" ref="L39:L40" si="1">IF(E39=1,0.37%)+IF(F39=1,0.19%)</f>
        <v>0</v>
      </c>
      <c r="M39" s="728"/>
      <c r="N39" s="828"/>
      <c r="O39" s="728"/>
      <c r="P39" s="728"/>
      <c r="Q39" s="728"/>
      <c r="R39" s="728"/>
      <c r="S39" s="728"/>
      <c r="T39" s="728"/>
      <c r="U39" s="728"/>
      <c r="V39" s="728"/>
      <c r="W39" s="728"/>
      <c r="X39" s="728"/>
      <c r="Y39" s="728"/>
      <c r="Z39" s="728"/>
      <c r="AA39" s="728"/>
      <c r="AB39" s="728"/>
    </row>
    <row r="40" spans="1:28" ht="54" customHeight="1">
      <c r="A40" s="827"/>
      <c r="B40" s="800" t="s">
        <v>664</v>
      </c>
      <c r="C40" s="1047"/>
      <c r="D40" s="1047"/>
      <c r="E40" s="1182"/>
      <c r="F40" s="1182" t="s">
        <v>69</v>
      </c>
      <c r="G40" s="1182"/>
      <c r="H40" s="766">
        <v>0.5</v>
      </c>
      <c r="I40" s="736" t="s">
        <v>665</v>
      </c>
      <c r="J40" s="1047"/>
      <c r="K40" s="1104"/>
      <c r="L40" s="739">
        <f t="shared" si="1"/>
        <v>0</v>
      </c>
      <c r="M40" s="728"/>
      <c r="N40" s="828"/>
      <c r="O40" s="728"/>
      <c r="P40" s="728"/>
      <c r="Q40" s="728"/>
      <c r="R40" s="728"/>
      <c r="S40" s="728"/>
      <c r="T40" s="728"/>
      <c r="U40" s="728"/>
      <c r="V40" s="728"/>
      <c r="W40" s="728"/>
      <c r="X40" s="728"/>
      <c r="Y40" s="728"/>
      <c r="Z40" s="728"/>
      <c r="AA40" s="728"/>
      <c r="AB40" s="728"/>
    </row>
    <row r="41" spans="1:28" ht="18" customHeight="1">
      <c r="A41" s="827"/>
      <c r="B41" s="798" t="s">
        <v>23</v>
      </c>
      <c r="C41" s="623"/>
      <c r="D41" s="623"/>
      <c r="E41" s="623"/>
      <c r="F41" s="623"/>
      <c r="G41" s="623"/>
      <c r="H41" s="623"/>
      <c r="I41" s="623"/>
      <c r="J41" s="623"/>
      <c r="K41" s="796"/>
      <c r="M41" s="1387">
        <f>SUM(L43:L44)</f>
        <v>0</v>
      </c>
      <c r="N41" s="828"/>
      <c r="O41" s="728"/>
      <c r="P41" s="728"/>
      <c r="Q41" s="728"/>
      <c r="R41" s="728"/>
      <c r="S41" s="728"/>
      <c r="T41" s="728"/>
      <c r="U41" s="728"/>
      <c r="V41" s="728"/>
      <c r="W41" s="728"/>
      <c r="X41" s="728"/>
      <c r="Y41" s="728"/>
      <c r="Z41" s="728"/>
      <c r="AA41" s="728"/>
      <c r="AB41" s="728"/>
    </row>
    <row r="42" spans="1:28" ht="19.5" customHeight="1">
      <c r="A42" s="827"/>
      <c r="B42" s="799" t="s">
        <v>14</v>
      </c>
      <c r="C42" s="623"/>
      <c r="D42" s="623"/>
      <c r="E42" s="769" t="s">
        <v>15</v>
      </c>
      <c r="F42" s="769" t="s">
        <v>17</v>
      </c>
      <c r="G42" s="769" t="s">
        <v>18</v>
      </c>
      <c r="H42" s="768" t="s">
        <v>19</v>
      </c>
      <c r="I42" s="767"/>
      <c r="J42" s="623"/>
      <c r="K42" s="796"/>
      <c r="L42" s="739"/>
      <c r="M42" s="728"/>
      <c r="N42" s="828"/>
      <c r="O42" s="728"/>
      <c r="P42" s="728"/>
      <c r="Q42" s="728"/>
      <c r="R42" s="728"/>
      <c r="S42" s="728"/>
      <c r="T42" s="728"/>
      <c r="U42" s="728"/>
      <c r="V42" s="728"/>
      <c r="W42" s="728"/>
      <c r="X42" s="728"/>
      <c r="Y42" s="728"/>
      <c r="Z42" s="728"/>
      <c r="AA42" s="728"/>
      <c r="AB42" s="728"/>
    </row>
    <row r="43" spans="1:28" ht="78.75" customHeight="1">
      <c r="A43" s="827"/>
      <c r="B43" s="800" t="s">
        <v>666</v>
      </c>
      <c r="C43" s="1047"/>
      <c r="D43" s="1047"/>
      <c r="E43" s="1182" t="s">
        <v>69</v>
      </c>
      <c r="F43" s="1183"/>
      <c r="G43" s="1183"/>
      <c r="H43" s="766">
        <v>1</v>
      </c>
      <c r="I43" s="736" t="s">
        <v>667</v>
      </c>
      <c r="J43" s="1047"/>
      <c r="K43" s="1104"/>
      <c r="L43" s="739">
        <f>IF(E43=1,0.555%)+IF(F43=1,0.14%)</f>
        <v>0</v>
      </c>
      <c r="M43" s="728"/>
      <c r="N43" s="828"/>
      <c r="O43" s="728"/>
      <c r="P43" s="728"/>
      <c r="Q43" s="728"/>
      <c r="R43" s="728"/>
      <c r="S43" s="728"/>
      <c r="T43" s="728"/>
      <c r="U43" s="728"/>
      <c r="V43" s="728"/>
      <c r="W43" s="728"/>
      <c r="X43" s="728"/>
      <c r="Y43" s="728"/>
      <c r="Z43" s="728"/>
      <c r="AA43" s="728"/>
      <c r="AB43" s="728"/>
    </row>
    <row r="44" spans="1:28" ht="91.5" customHeight="1">
      <c r="A44" s="827"/>
      <c r="B44" s="800" t="s">
        <v>668</v>
      </c>
      <c r="C44" s="1047"/>
      <c r="D44" s="1047"/>
      <c r="E44" s="1182" t="s">
        <v>69</v>
      </c>
      <c r="F44" s="1183"/>
      <c r="G44" s="1183"/>
      <c r="H44" s="766">
        <v>1</v>
      </c>
      <c r="I44" s="736" t="s">
        <v>669</v>
      </c>
      <c r="J44" s="1047"/>
      <c r="K44" s="1104"/>
      <c r="L44" s="739">
        <f>IF(E44=1,0.555%)+IF(F44=1,0.14%)</f>
        <v>0</v>
      </c>
      <c r="M44" s="728"/>
      <c r="N44" s="828"/>
      <c r="O44" s="728"/>
      <c r="P44" s="728"/>
      <c r="Q44" s="728"/>
      <c r="R44" s="728"/>
      <c r="S44" s="728"/>
      <c r="T44" s="728"/>
      <c r="U44" s="728"/>
      <c r="V44" s="728"/>
      <c r="W44" s="728"/>
      <c r="X44" s="728"/>
      <c r="Y44" s="728"/>
      <c r="Z44" s="728"/>
      <c r="AA44" s="728"/>
      <c r="AB44" s="728"/>
    </row>
    <row r="45" spans="1:28" ht="18" customHeight="1">
      <c r="A45" s="827"/>
      <c r="B45" s="798" t="s">
        <v>24</v>
      </c>
      <c r="C45" s="623"/>
      <c r="D45" s="623"/>
      <c r="E45" s="623"/>
      <c r="F45" s="623"/>
      <c r="G45" s="623"/>
      <c r="H45" s="623"/>
      <c r="I45" s="623"/>
      <c r="J45" s="623"/>
      <c r="K45" s="796"/>
      <c r="M45" s="1387">
        <f>SUM(L47:L49)</f>
        <v>0</v>
      </c>
      <c r="N45" s="828"/>
      <c r="O45" s="728"/>
      <c r="P45" s="728"/>
      <c r="Q45" s="728"/>
      <c r="R45" s="728"/>
      <c r="S45" s="728"/>
      <c r="T45" s="728"/>
      <c r="U45" s="728"/>
      <c r="V45" s="728"/>
      <c r="W45" s="728"/>
      <c r="X45" s="728"/>
      <c r="Y45" s="728"/>
      <c r="Z45" s="728"/>
      <c r="AA45" s="728"/>
      <c r="AB45" s="728"/>
    </row>
    <row r="46" spans="1:28" ht="19.5" customHeight="1">
      <c r="A46" s="827"/>
      <c r="B46" s="799" t="s">
        <v>14</v>
      </c>
      <c r="C46" s="623"/>
      <c r="D46" s="623"/>
      <c r="E46" s="769" t="s">
        <v>15</v>
      </c>
      <c r="F46" s="769" t="s">
        <v>17</v>
      </c>
      <c r="G46" s="769" t="s">
        <v>18</v>
      </c>
      <c r="H46" s="768" t="s">
        <v>19</v>
      </c>
      <c r="I46" s="767"/>
      <c r="J46" s="623"/>
      <c r="K46" s="796"/>
      <c r="L46" s="739"/>
      <c r="M46" s="1388"/>
      <c r="N46" s="828"/>
      <c r="O46" s="728"/>
      <c r="P46" s="728"/>
      <c r="Q46" s="728"/>
      <c r="R46" s="728"/>
      <c r="S46" s="728"/>
      <c r="T46" s="728"/>
      <c r="U46" s="728"/>
      <c r="V46" s="728"/>
      <c r="W46" s="728"/>
      <c r="X46" s="728"/>
      <c r="Y46" s="728"/>
      <c r="Z46" s="728"/>
      <c r="AA46" s="728"/>
      <c r="AB46" s="728"/>
    </row>
    <row r="47" spans="1:28" ht="111.75" customHeight="1">
      <c r="A47" s="827"/>
      <c r="B47" s="800" t="s">
        <v>670</v>
      </c>
      <c r="C47" s="1047"/>
      <c r="D47" s="1047"/>
      <c r="E47" s="1183" t="s">
        <v>32</v>
      </c>
      <c r="F47" s="1182"/>
      <c r="G47" s="1182" t="s">
        <v>69</v>
      </c>
      <c r="H47" s="766">
        <v>0</v>
      </c>
      <c r="I47" s="736" t="s">
        <v>671</v>
      </c>
      <c r="J47" s="1047"/>
      <c r="K47" s="1104"/>
      <c r="L47" s="739">
        <f>IF(E47=1,0.37%)+IF(F47=1,0.19%)</f>
        <v>0</v>
      </c>
      <c r="M47" s="728"/>
      <c r="N47" s="828"/>
      <c r="O47" s="728"/>
      <c r="P47" s="728"/>
      <c r="Q47" s="728"/>
      <c r="R47" s="728"/>
      <c r="S47" s="728"/>
      <c r="T47" s="728"/>
      <c r="U47" s="728"/>
      <c r="V47" s="728"/>
      <c r="W47" s="728"/>
      <c r="X47" s="728"/>
      <c r="Y47" s="728"/>
      <c r="Z47" s="728"/>
      <c r="AA47" s="728"/>
      <c r="AB47" s="728"/>
    </row>
    <row r="48" spans="1:28" ht="64.5" customHeight="1">
      <c r="A48" s="827"/>
      <c r="B48" s="800" t="s">
        <v>672</v>
      </c>
      <c r="C48" s="1047"/>
      <c r="D48" s="1047"/>
      <c r="E48" s="1183"/>
      <c r="F48" s="1182"/>
      <c r="G48" s="1182" t="s">
        <v>69</v>
      </c>
      <c r="H48" s="766">
        <v>0</v>
      </c>
      <c r="I48" s="736" t="s">
        <v>671</v>
      </c>
      <c r="J48" s="1047"/>
      <c r="K48" s="1104"/>
      <c r="L48" s="739">
        <f t="shared" ref="L48:L49" si="2">IF(E48=1,0.37%)+IF(F48=1,0.19%)</f>
        <v>0</v>
      </c>
      <c r="M48" s="728"/>
      <c r="N48" s="828"/>
      <c r="O48" s="728"/>
      <c r="P48" s="728"/>
      <c r="Q48" s="728"/>
      <c r="R48" s="728"/>
      <c r="S48" s="728"/>
      <c r="T48" s="728"/>
      <c r="U48" s="728"/>
      <c r="V48" s="728"/>
      <c r="W48" s="728"/>
      <c r="X48" s="728"/>
      <c r="Y48" s="728"/>
      <c r="Z48" s="728"/>
      <c r="AA48" s="728"/>
      <c r="AB48" s="728"/>
    </row>
    <row r="49" spans="1:28" ht="63" customHeight="1">
      <c r="A49" s="827"/>
      <c r="B49" s="800" t="s">
        <v>673</v>
      </c>
      <c r="C49" s="1047"/>
      <c r="D49" s="1047"/>
      <c r="E49" s="1182" t="s">
        <v>69</v>
      </c>
      <c r="F49" s="1182"/>
      <c r="G49" s="1183"/>
      <c r="H49" s="766">
        <v>1</v>
      </c>
      <c r="I49" s="736" t="s">
        <v>674</v>
      </c>
      <c r="J49" s="1257"/>
      <c r="K49" s="1269"/>
      <c r="L49" s="739">
        <f t="shared" si="2"/>
        <v>0</v>
      </c>
      <c r="M49" s="728"/>
      <c r="N49" s="828"/>
      <c r="O49" s="728"/>
      <c r="P49" s="728"/>
      <c r="Q49" s="728"/>
      <c r="R49" s="728"/>
      <c r="S49" s="728"/>
      <c r="T49" s="728"/>
      <c r="U49" s="728"/>
      <c r="V49" s="728"/>
      <c r="W49" s="728"/>
      <c r="X49" s="728"/>
      <c r="Y49" s="728"/>
      <c r="Z49" s="728"/>
      <c r="AA49" s="728"/>
      <c r="AB49" s="728"/>
    </row>
    <row r="50" spans="1:28" ht="18" customHeight="1">
      <c r="A50" s="827"/>
      <c r="B50" s="798" t="s">
        <v>26</v>
      </c>
      <c r="C50" s="623"/>
      <c r="D50" s="623"/>
      <c r="E50" s="623"/>
      <c r="F50" s="623"/>
      <c r="G50" s="623"/>
      <c r="H50" s="623"/>
      <c r="I50" s="623"/>
      <c r="J50" s="623"/>
      <c r="K50" s="796"/>
      <c r="M50" s="1387">
        <f>+L52</f>
        <v>0</v>
      </c>
      <c r="N50" s="828"/>
      <c r="O50" s="728"/>
      <c r="P50" s="728"/>
      <c r="Q50" s="728"/>
      <c r="R50" s="728"/>
      <c r="S50" s="728"/>
      <c r="T50" s="728"/>
      <c r="U50" s="728"/>
      <c r="V50" s="728"/>
      <c r="W50" s="728"/>
      <c r="X50" s="728"/>
      <c r="Y50" s="728"/>
      <c r="Z50" s="728"/>
      <c r="AA50" s="728"/>
      <c r="AB50" s="728"/>
    </row>
    <row r="51" spans="1:28" ht="19.5" customHeight="1">
      <c r="A51" s="827"/>
      <c r="B51" s="799" t="s">
        <v>14</v>
      </c>
      <c r="C51" s="623"/>
      <c r="D51" s="623"/>
      <c r="E51" s="769" t="s">
        <v>15</v>
      </c>
      <c r="F51" s="769" t="s">
        <v>17</v>
      </c>
      <c r="G51" s="769" t="s">
        <v>18</v>
      </c>
      <c r="H51" s="768" t="s">
        <v>19</v>
      </c>
      <c r="I51" s="767"/>
      <c r="J51" s="623"/>
      <c r="K51" s="796"/>
      <c r="L51" s="739"/>
      <c r="M51" s="728"/>
      <c r="N51" s="828"/>
      <c r="O51" s="728"/>
      <c r="P51" s="728"/>
      <c r="Q51" s="728"/>
      <c r="R51" s="728"/>
      <c r="S51" s="728"/>
      <c r="T51" s="728"/>
      <c r="U51" s="728"/>
      <c r="V51" s="728"/>
      <c r="W51" s="728"/>
      <c r="X51" s="728"/>
      <c r="Y51" s="728"/>
      <c r="Z51" s="728"/>
      <c r="AA51" s="728"/>
      <c r="AB51" s="728"/>
    </row>
    <row r="52" spans="1:28" ht="65.25" customHeight="1">
      <c r="A52" s="827"/>
      <c r="B52" s="800" t="s">
        <v>675</v>
      </c>
      <c r="C52" s="1047"/>
      <c r="D52" s="1047"/>
      <c r="E52" s="1183"/>
      <c r="F52" s="1182"/>
      <c r="G52" s="1182" t="s">
        <v>69</v>
      </c>
      <c r="H52" s="766">
        <v>0</v>
      </c>
      <c r="I52" s="736" t="s">
        <v>676</v>
      </c>
      <c r="J52" s="1047"/>
      <c r="K52" s="1104"/>
      <c r="L52" s="739">
        <f>IF(E52=1,1.11%)+IF(F52=1,0.555%)</f>
        <v>0</v>
      </c>
      <c r="M52" s="728"/>
      <c r="N52" s="828"/>
      <c r="O52" s="728"/>
      <c r="P52" s="728"/>
      <c r="Q52" s="728"/>
      <c r="R52" s="728"/>
      <c r="S52" s="728"/>
      <c r="T52" s="728"/>
      <c r="U52" s="728"/>
      <c r="V52" s="728"/>
      <c r="W52" s="728"/>
      <c r="X52" s="728"/>
      <c r="Y52" s="728"/>
      <c r="Z52" s="728"/>
      <c r="AA52" s="728"/>
      <c r="AB52" s="728"/>
    </row>
    <row r="53" spans="1:28" ht="18" customHeight="1">
      <c r="A53" s="827"/>
      <c r="B53" s="798" t="s">
        <v>29</v>
      </c>
      <c r="C53" s="623"/>
      <c r="D53" s="623"/>
      <c r="E53" s="623"/>
      <c r="F53" s="623"/>
      <c r="G53" s="623"/>
      <c r="H53" s="623"/>
      <c r="I53" s="623"/>
      <c r="J53" s="623"/>
      <c r="K53" s="796"/>
      <c r="M53" s="1387">
        <f>SUM(L55:L57)</f>
        <v>0</v>
      </c>
      <c r="N53" s="828"/>
      <c r="O53" s="728"/>
      <c r="P53" s="728"/>
      <c r="Q53" s="728"/>
      <c r="R53" s="728"/>
      <c r="S53" s="728"/>
      <c r="T53" s="728"/>
      <c r="U53" s="728"/>
      <c r="V53" s="728"/>
      <c r="W53" s="728"/>
      <c r="X53" s="728"/>
      <c r="Y53" s="728"/>
      <c r="Z53" s="728"/>
      <c r="AA53" s="728"/>
      <c r="AB53" s="728"/>
    </row>
    <row r="54" spans="1:28" ht="19.5" customHeight="1">
      <c r="A54" s="827"/>
      <c r="B54" s="799" t="s">
        <v>14</v>
      </c>
      <c r="C54" s="623"/>
      <c r="D54" s="623"/>
      <c r="E54" s="769" t="s">
        <v>15</v>
      </c>
      <c r="F54" s="769" t="s">
        <v>17</v>
      </c>
      <c r="G54" s="769" t="s">
        <v>18</v>
      </c>
      <c r="H54" s="768" t="s">
        <v>19</v>
      </c>
      <c r="I54" s="767"/>
      <c r="J54" s="623"/>
      <c r="K54" s="796"/>
      <c r="L54" s="739"/>
      <c r="M54" s="1388"/>
      <c r="N54" s="828"/>
      <c r="O54" s="728"/>
      <c r="P54" s="728"/>
      <c r="Q54" s="728"/>
      <c r="R54" s="728"/>
      <c r="S54" s="728"/>
      <c r="T54" s="728"/>
      <c r="U54" s="728"/>
      <c r="V54" s="728"/>
      <c r="W54" s="728"/>
      <c r="X54" s="728"/>
      <c r="Y54" s="728"/>
      <c r="Z54" s="728"/>
      <c r="AA54" s="728"/>
      <c r="AB54" s="728"/>
    </row>
    <row r="55" spans="1:28" ht="52.5" customHeight="1">
      <c r="A55" s="827"/>
      <c r="B55" s="800" t="s">
        <v>677</v>
      </c>
      <c r="C55" s="1047"/>
      <c r="D55" s="1047"/>
      <c r="E55" s="1183"/>
      <c r="F55" s="1182"/>
      <c r="G55" s="1182" t="s">
        <v>69</v>
      </c>
      <c r="H55" s="766">
        <v>0</v>
      </c>
      <c r="I55" s="736" t="s">
        <v>671</v>
      </c>
      <c r="J55" s="1047"/>
      <c r="K55" s="1104"/>
      <c r="L55" s="739">
        <f>IF(E55=1,0.37%)+IF(F55=1,0.19%)</f>
        <v>0</v>
      </c>
      <c r="M55" s="728"/>
      <c r="N55" s="828"/>
      <c r="O55" s="728"/>
      <c r="P55" s="728"/>
      <c r="Q55" s="728"/>
      <c r="R55" s="728"/>
      <c r="S55" s="728"/>
      <c r="T55" s="728"/>
      <c r="U55" s="728"/>
      <c r="V55" s="728"/>
      <c r="W55" s="728"/>
      <c r="X55" s="728"/>
      <c r="Y55" s="728"/>
      <c r="Z55" s="728"/>
      <c r="AA55" s="728"/>
      <c r="AB55" s="728"/>
    </row>
    <row r="56" spans="1:28" ht="64.5" customHeight="1">
      <c r="A56" s="827"/>
      <c r="B56" s="800" t="s">
        <v>678</v>
      </c>
      <c r="C56" s="1047"/>
      <c r="D56" s="1047"/>
      <c r="E56" s="1183"/>
      <c r="F56" s="1182"/>
      <c r="G56" s="1182" t="s">
        <v>69</v>
      </c>
      <c r="H56" s="766">
        <v>0</v>
      </c>
      <c r="I56" s="736" t="s">
        <v>671</v>
      </c>
      <c r="J56" s="1047"/>
      <c r="K56" s="1104"/>
      <c r="L56" s="739">
        <f t="shared" ref="L56:L57" si="3">IF(E56=1,0.37%)+IF(F56=1,0.19%)</f>
        <v>0</v>
      </c>
      <c r="M56" s="728"/>
      <c r="N56" s="828"/>
      <c r="O56" s="728"/>
      <c r="P56" s="728"/>
      <c r="Q56" s="728"/>
      <c r="R56" s="728"/>
      <c r="S56" s="728"/>
      <c r="T56" s="728"/>
      <c r="U56" s="728"/>
      <c r="V56" s="728"/>
      <c r="W56" s="728"/>
      <c r="X56" s="728"/>
      <c r="Y56" s="728"/>
      <c r="Z56" s="728"/>
      <c r="AA56" s="728"/>
      <c r="AB56" s="728"/>
    </row>
    <row r="57" spans="1:28" ht="48" customHeight="1">
      <c r="A57" s="827"/>
      <c r="B57" s="800" t="s">
        <v>679</v>
      </c>
      <c r="C57" s="1047"/>
      <c r="D57" s="1047"/>
      <c r="E57" s="1182" t="s">
        <v>69</v>
      </c>
      <c r="F57" s="1182"/>
      <c r="G57" s="1182"/>
      <c r="H57" s="766">
        <v>1</v>
      </c>
      <c r="I57" s="736" t="s">
        <v>680</v>
      </c>
      <c r="J57" s="1257"/>
      <c r="K57" s="1269"/>
      <c r="L57" s="739">
        <f t="shared" si="3"/>
        <v>0</v>
      </c>
      <c r="M57" s="728"/>
      <c r="N57" s="828"/>
      <c r="O57" s="728"/>
      <c r="P57" s="728"/>
      <c r="Q57" s="728"/>
      <c r="R57" s="728"/>
      <c r="S57" s="728"/>
      <c r="T57" s="728"/>
      <c r="U57" s="728"/>
      <c r="V57" s="728"/>
      <c r="W57" s="728"/>
      <c r="X57" s="728"/>
      <c r="Y57" s="728"/>
      <c r="Z57" s="728"/>
      <c r="AA57" s="728"/>
      <c r="AB57" s="728"/>
    </row>
    <row r="58" spans="1:28" ht="18" customHeight="1">
      <c r="A58" s="827"/>
      <c r="B58" s="798" t="s">
        <v>31</v>
      </c>
      <c r="C58" s="623"/>
      <c r="D58" s="623"/>
      <c r="E58" s="623"/>
      <c r="F58" s="623"/>
      <c r="G58" s="623"/>
      <c r="H58" s="623"/>
      <c r="I58" s="623"/>
      <c r="J58" s="623"/>
      <c r="K58" s="796"/>
      <c r="M58" s="1387">
        <f>SUM(L60:L62)</f>
        <v>0</v>
      </c>
      <c r="N58" s="828"/>
      <c r="O58" s="728"/>
      <c r="P58" s="728"/>
      <c r="Q58" s="728"/>
      <c r="R58" s="728"/>
      <c r="S58" s="728"/>
      <c r="T58" s="728"/>
      <c r="U58" s="728"/>
      <c r="V58" s="728"/>
      <c r="W58" s="728"/>
      <c r="X58" s="728"/>
      <c r="Y58" s="728"/>
      <c r="Z58" s="728"/>
      <c r="AA58" s="728"/>
      <c r="AB58" s="728"/>
    </row>
    <row r="59" spans="1:28" ht="19.5" customHeight="1">
      <c r="A59" s="827"/>
      <c r="B59" s="799" t="s">
        <v>14</v>
      </c>
      <c r="C59" s="623"/>
      <c r="D59" s="623"/>
      <c r="E59" s="769" t="s">
        <v>15</v>
      </c>
      <c r="F59" s="769" t="s">
        <v>17</v>
      </c>
      <c r="G59" s="769" t="s">
        <v>18</v>
      </c>
      <c r="H59" s="768" t="s">
        <v>19</v>
      </c>
      <c r="I59" s="767"/>
      <c r="J59" s="623"/>
      <c r="K59" s="796"/>
      <c r="L59" s="739"/>
      <c r="M59" s="1388"/>
      <c r="N59" s="828"/>
      <c r="O59" s="728"/>
      <c r="P59" s="728"/>
      <c r="Q59" s="728"/>
      <c r="R59" s="728"/>
      <c r="S59" s="728"/>
      <c r="T59" s="728"/>
      <c r="U59" s="728"/>
      <c r="V59" s="728"/>
      <c r="W59" s="728"/>
      <c r="X59" s="728"/>
      <c r="Y59" s="728"/>
      <c r="Z59" s="728"/>
      <c r="AA59" s="728"/>
      <c r="AB59" s="728"/>
    </row>
    <row r="60" spans="1:28" ht="73.5" customHeight="1">
      <c r="A60" s="827"/>
      <c r="B60" s="800" t="s">
        <v>681</v>
      </c>
      <c r="C60" s="1047"/>
      <c r="D60" s="1047"/>
      <c r="E60" s="1182"/>
      <c r="F60" s="1182"/>
      <c r="G60" s="1182" t="s">
        <v>69</v>
      </c>
      <c r="H60" s="766">
        <v>0</v>
      </c>
      <c r="I60" s="736" t="s">
        <v>671</v>
      </c>
      <c r="J60" s="1047"/>
      <c r="K60" s="1104"/>
      <c r="L60" s="739">
        <f>IF(E60=1,0.37%)+IF(F60=1,0.19%)</f>
        <v>0</v>
      </c>
      <c r="M60" s="728"/>
      <c r="N60" s="828"/>
      <c r="O60" s="728"/>
      <c r="P60" s="728"/>
      <c r="Q60" s="728"/>
      <c r="R60" s="728"/>
      <c r="S60" s="728"/>
      <c r="T60" s="728"/>
      <c r="U60" s="728"/>
      <c r="V60" s="728"/>
      <c r="W60" s="728"/>
      <c r="X60" s="728"/>
      <c r="Y60" s="728"/>
      <c r="Z60" s="728"/>
      <c r="AA60" s="728"/>
      <c r="AB60" s="728"/>
    </row>
    <row r="61" spans="1:28" ht="69.75" customHeight="1">
      <c r="A61" s="827"/>
      <c r="B61" s="800" t="s">
        <v>682</v>
      </c>
      <c r="C61" s="1047"/>
      <c r="D61" s="1047"/>
      <c r="E61" s="1182"/>
      <c r="F61" s="1182"/>
      <c r="G61" s="1182" t="s">
        <v>69</v>
      </c>
      <c r="H61" s="766">
        <v>0</v>
      </c>
      <c r="I61" s="736" t="s">
        <v>671</v>
      </c>
      <c r="J61" s="1047"/>
      <c r="K61" s="1104"/>
      <c r="L61" s="739">
        <f t="shared" ref="L61:L62" si="4">IF(E61=1,0.37%)+IF(F61=1,0.19%)</f>
        <v>0</v>
      </c>
      <c r="M61" s="728"/>
      <c r="N61" s="828"/>
      <c r="O61" s="728"/>
      <c r="P61" s="728"/>
      <c r="Q61" s="728"/>
      <c r="R61" s="728"/>
      <c r="S61" s="728"/>
      <c r="T61" s="728"/>
      <c r="U61" s="728"/>
      <c r="V61" s="728"/>
      <c r="W61" s="728"/>
      <c r="X61" s="728"/>
      <c r="Y61" s="728"/>
      <c r="Z61" s="728"/>
      <c r="AA61" s="728"/>
      <c r="AB61" s="728"/>
    </row>
    <row r="62" spans="1:28" ht="75.75" customHeight="1">
      <c r="A62" s="827"/>
      <c r="B62" s="800" t="s">
        <v>683</v>
      </c>
      <c r="C62" s="1047"/>
      <c r="D62" s="1047"/>
      <c r="E62" s="1182"/>
      <c r="F62" s="1182"/>
      <c r="G62" s="1182" t="s">
        <v>69</v>
      </c>
      <c r="H62" s="766">
        <v>0</v>
      </c>
      <c r="I62" s="736" t="s">
        <v>671</v>
      </c>
      <c r="J62" s="1047"/>
      <c r="K62" s="1104"/>
      <c r="L62" s="739">
        <f t="shared" si="4"/>
        <v>0</v>
      </c>
      <c r="M62" s="728"/>
      <c r="N62" s="828"/>
      <c r="O62" s="728"/>
      <c r="P62" s="728"/>
      <c r="Q62" s="728"/>
      <c r="R62" s="728"/>
      <c r="S62" s="728"/>
      <c r="T62" s="728"/>
      <c r="U62" s="728"/>
      <c r="V62" s="728"/>
      <c r="W62" s="728"/>
      <c r="X62" s="728"/>
      <c r="Y62" s="728"/>
      <c r="Z62" s="728"/>
      <c r="AA62" s="728"/>
      <c r="AB62" s="728"/>
    </row>
    <row r="63" spans="1:28" ht="18" customHeight="1">
      <c r="A63" s="827"/>
      <c r="B63" s="798" t="s">
        <v>34</v>
      </c>
      <c r="C63" s="623"/>
      <c r="D63" s="623"/>
      <c r="E63" s="623"/>
      <c r="F63" s="623"/>
      <c r="G63" s="623"/>
      <c r="H63" s="623"/>
      <c r="I63" s="623"/>
      <c r="J63" s="623"/>
      <c r="K63" s="796"/>
      <c r="M63" s="1387">
        <f>SUM(L65:L66)</f>
        <v>0</v>
      </c>
      <c r="N63" s="828"/>
      <c r="O63" s="728"/>
      <c r="P63" s="728"/>
      <c r="Q63" s="728"/>
      <c r="R63" s="728"/>
      <c r="S63" s="728"/>
      <c r="T63" s="728"/>
      <c r="U63" s="728"/>
      <c r="V63" s="728"/>
      <c r="W63" s="728"/>
      <c r="X63" s="728"/>
      <c r="Y63" s="728"/>
      <c r="Z63" s="728"/>
      <c r="AA63" s="728"/>
      <c r="AB63" s="728"/>
    </row>
    <row r="64" spans="1:28" ht="19.5" customHeight="1">
      <c r="A64" s="827"/>
      <c r="B64" s="799" t="s">
        <v>14</v>
      </c>
      <c r="C64" s="623"/>
      <c r="D64" s="623"/>
      <c r="E64" s="769" t="s">
        <v>15</v>
      </c>
      <c r="F64" s="769" t="s">
        <v>17</v>
      </c>
      <c r="G64" s="769" t="s">
        <v>18</v>
      </c>
      <c r="H64" s="768" t="s">
        <v>19</v>
      </c>
      <c r="I64" s="767"/>
      <c r="J64" s="623"/>
      <c r="K64" s="796"/>
      <c r="L64" s="739"/>
      <c r="M64" s="728"/>
      <c r="N64" s="828"/>
      <c r="O64" s="728"/>
      <c r="P64" s="728"/>
      <c r="Q64" s="728"/>
      <c r="R64" s="728"/>
      <c r="S64" s="728"/>
      <c r="T64" s="728"/>
      <c r="U64" s="728"/>
      <c r="V64" s="728"/>
      <c r="W64" s="728"/>
      <c r="X64" s="728"/>
      <c r="Y64" s="728"/>
      <c r="Z64" s="728"/>
      <c r="AA64" s="728"/>
      <c r="AB64" s="728"/>
    </row>
    <row r="65" spans="1:28" ht="61.5" customHeight="1">
      <c r="A65" s="827"/>
      <c r="B65" s="800" t="s">
        <v>684</v>
      </c>
      <c r="C65" s="1047"/>
      <c r="D65" s="1047"/>
      <c r="E65" s="1183"/>
      <c r="F65" s="1183"/>
      <c r="G65" s="1182" t="s">
        <v>69</v>
      </c>
      <c r="H65" s="766">
        <v>0</v>
      </c>
      <c r="I65" s="736" t="s">
        <v>671</v>
      </c>
      <c r="J65" s="1047"/>
      <c r="K65" s="1104"/>
      <c r="L65" s="739">
        <f>IF(E65=1,0.555%)+IF(F65=1,0.14%)</f>
        <v>0</v>
      </c>
      <c r="M65" s="728"/>
      <c r="N65" s="828"/>
      <c r="O65" s="728"/>
      <c r="P65" s="728"/>
      <c r="Q65" s="728"/>
      <c r="R65" s="728"/>
      <c r="S65" s="728"/>
      <c r="T65" s="728"/>
      <c r="U65" s="728"/>
      <c r="V65" s="728"/>
      <c r="W65" s="728"/>
      <c r="X65" s="728"/>
      <c r="Y65" s="728"/>
      <c r="Z65" s="728"/>
      <c r="AA65" s="728"/>
      <c r="AB65" s="728"/>
    </row>
    <row r="66" spans="1:28" ht="108" customHeight="1">
      <c r="A66" s="827"/>
      <c r="B66" s="800" t="s">
        <v>685</v>
      </c>
      <c r="C66" s="1047"/>
      <c r="D66" s="1047"/>
      <c r="E66" s="1183"/>
      <c r="F66" s="1183"/>
      <c r="G66" s="1182" t="s">
        <v>69</v>
      </c>
      <c r="H66" s="766">
        <v>0</v>
      </c>
      <c r="I66" s="736" t="s">
        <v>671</v>
      </c>
      <c r="J66" s="1047"/>
      <c r="K66" s="1104"/>
      <c r="L66" s="739">
        <f>IF(E66=1,0.555%)+IF(F66=1,0.14%)</f>
        <v>0</v>
      </c>
      <c r="M66" s="728"/>
      <c r="N66" s="828"/>
      <c r="O66" s="728"/>
      <c r="P66" s="728"/>
      <c r="Q66" s="728"/>
      <c r="R66" s="728"/>
      <c r="S66" s="728"/>
      <c r="T66" s="728"/>
      <c r="U66" s="728"/>
      <c r="V66" s="728"/>
      <c r="W66" s="728"/>
      <c r="X66" s="728"/>
      <c r="Y66" s="728"/>
      <c r="Z66" s="728"/>
      <c r="AA66" s="728"/>
      <c r="AB66" s="728"/>
    </row>
    <row r="67" spans="1:28" ht="18" customHeight="1">
      <c r="A67" s="827"/>
      <c r="B67" s="798" t="s">
        <v>36</v>
      </c>
      <c r="C67" s="623"/>
      <c r="D67" s="623"/>
      <c r="E67" s="623"/>
      <c r="F67" s="623"/>
      <c r="G67" s="623"/>
      <c r="H67" s="623"/>
      <c r="I67" s="623"/>
      <c r="J67" s="623"/>
      <c r="K67" s="796"/>
      <c r="M67" s="1387">
        <f>SUM(L69:L70)</f>
        <v>0</v>
      </c>
      <c r="N67" s="1120"/>
      <c r="O67" s="1014"/>
      <c r="P67" s="1014"/>
      <c r="Q67" s="1014"/>
      <c r="R67" s="1014"/>
      <c r="S67" s="1014"/>
      <c r="T67" s="1014"/>
      <c r="U67" s="1014"/>
      <c r="V67" s="1014"/>
      <c r="W67" s="1014"/>
      <c r="X67" s="1014"/>
      <c r="Y67" s="1014"/>
      <c r="Z67" s="1014"/>
      <c r="AA67" s="1014"/>
      <c r="AB67" s="1014"/>
    </row>
    <row r="68" spans="1:28" ht="19.5" customHeight="1">
      <c r="A68" s="827"/>
      <c r="B68" s="799" t="s">
        <v>14</v>
      </c>
      <c r="C68" s="623"/>
      <c r="D68" s="623"/>
      <c r="E68" s="769" t="s">
        <v>15</v>
      </c>
      <c r="F68" s="769" t="s">
        <v>17</v>
      </c>
      <c r="G68" s="769" t="s">
        <v>18</v>
      </c>
      <c r="H68" s="768" t="s">
        <v>19</v>
      </c>
      <c r="I68" s="767"/>
      <c r="J68" s="623"/>
      <c r="K68" s="796"/>
      <c r="L68" s="739"/>
      <c r="M68" s="728"/>
      <c r="N68" s="828"/>
      <c r="O68" s="728"/>
      <c r="P68" s="728"/>
      <c r="Q68" s="728"/>
      <c r="R68" s="728"/>
      <c r="S68" s="728"/>
      <c r="T68" s="728"/>
      <c r="U68" s="728"/>
      <c r="V68" s="728"/>
      <c r="W68" s="728"/>
      <c r="X68" s="728"/>
      <c r="Y68" s="728"/>
      <c r="Z68" s="728"/>
      <c r="AA68" s="728"/>
      <c r="AB68" s="728"/>
    </row>
    <row r="69" spans="1:28" ht="51.75" customHeight="1">
      <c r="A69" s="827"/>
      <c r="B69" s="800" t="s">
        <v>686</v>
      </c>
      <c r="C69" s="1047"/>
      <c r="D69" s="1047"/>
      <c r="E69" s="1183"/>
      <c r="F69" s="1183"/>
      <c r="G69" s="1182" t="s">
        <v>69</v>
      </c>
      <c r="H69" s="766">
        <v>0</v>
      </c>
      <c r="I69" s="736" t="s">
        <v>671</v>
      </c>
      <c r="J69" s="1047"/>
      <c r="K69" s="1104"/>
      <c r="L69" s="739">
        <f>IF(E69=1,0.555%)+IF(F69=1,0.14%)</f>
        <v>0</v>
      </c>
      <c r="M69" s="728"/>
      <c r="N69" s="828"/>
      <c r="O69" s="728"/>
      <c r="P69" s="728"/>
      <c r="Q69" s="728"/>
      <c r="R69" s="728"/>
      <c r="S69" s="728"/>
      <c r="T69" s="728"/>
      <c r="U69" s="728"/>
      <c r="V69" s="728"/>
      <c r="W69" s="728"/>
      <c r="X69" s="728"/>
      <c r="Y69" s="728"/>
      <c r="Z69" s="728"/>
      <c r="AA69" s="728"/>
      <c r="AB69" s="728"/>
    </row>
    <row r="70" spans="1:28" ht="62.25" customHeight="1">
      <c r="A70" s="827"/>
      <c r="B70" s="800" t="s">
        <v>687</v>
      </c>
      <c r="C70" s="1047"/>
      <c r="D70" s="1047"/>
      <c r="E70" s="1183"/>
      <c r="F70" s="1183"/>
      <c r="G70" s="1182" t="s">
        <v>69</v>
      </c>
      <c r="H70" s="766">
        <v>0</v>
      </c>
      <c r="I70" s="736" t="s">
        <v>671</v>
      </c>
      <c r="J70" s="1047"/>
      <c r="K70" s="1104"/>
      <c r="L70" s="739">
        <f>IF(E70=1,0.555%)+IF(F70=1,0.14%)</f>
        <v>0</v>
      </c>
      <c r="M70" s="728"/>
      <c r="N70" s="828"/>
      <c r="O70" s="728"/>
      <c r="P70" s="728"/>
      <c r="Q70" s="728"/>
      <c r="R70" s="728"/>
      <c r="S70" s="728"/>
      <c r="T70" s="728"/>
      <c r="U70" s="728"/>
      <c r="V70" s="728"/>
      <c r="W70" s="728"/>
      <c r="X70" s="728"/>
      <c r="Y70" s="728"/>
      <c r="Z70" s="728"/>
      <c r="AA70" s="728"/>
      <c r="AB70" s="728"/>
    </row>
    <row r="71" spans="1:28" ht="18" customHeight="1">
      <c r="A71" s="827"/>
      <c r="B71" s="798" t="s">
        <v>37</v>
      </c>
      <c r="C71" s="623"/>
      <c r="D71" s="623"/>
      <c r="E71" s="623"/>
      <c r="F71" s="623"/>
      <c r="G71" s="623"/>
      <c r="H71" s="623"/>
      <c r="I71" s="623"/>
      <c r="J71" s="623"/>
      <c r="K71" s="796"/>
      <c r="M71" s="1387">
        <f>SUM(L73:L74)</f>
        <v>0</v>
      </c>
      <c r="N71" s="828"/>
      <c r="O71" s="728"/>
      <c r="P71" s="728"/>
      <c r="Q71" s="728"/>
      <c r="R71" s="728"/>
      <c r="S71" s="728"/>
      <c r="T71" s="728"/>
      <c r="U71" s="728"/>
      <c r="V71" s="728"/>
      <c r="W71" s="728"/>
      <c r="X71" s="728"/>
      <c r="Y71" s="728"/>
      <c r="Z71" s="728"/>
      <c r="AA71" s="728"/>
      <c r="AB71" s="728"/>
    </row>
    <row r="72" spans="1:28" ht="19.5" customHeight="1">
      <c r="A72" s="827"/>
      <c r="B72" s="799" t="s">
        <v>14</v>
      </c>
      <c r="C72" s="623"/>
      <c r="D72" s="623"/>
      <c r="E72" s="769" t="s">
        <v>15</v>
      </c>
      <c r="F72" s="769" t="s">
        <v>17</v>
      </c>
      <c r="G72" s="769" t="s">
        <v>18</v>
      </c>
      <c r="H72" s="768" t="s">
        <v>19</v>
      </c>
      <c r="I72" s="767"/>
      <c r="J72" s="623"/>
      <c r="K72" s="796"/>
      <c r="L72" s="739"/>
      <c r="M72" s="728"/>
      <c r="N72" s="828"/>
      <c r="O72" s="728"/>
      <c r="P72" s="728"/>
      <c r="Q72" s="728"/>
      <c r="R72" s="728"/>
      <c r="S72" s="728"/>
      <c r="T72" s="728"/>
      <c r="U72" s="728"/>
      <c r="V72" s="728"/>
      <c r="W72" s="728"/>
      <c r="X72" s="728"/>
      <c r="Y72" s="728"/>
      <c r="Z72" s="728"/>
      <c r="AA72" s="728"/>
      <c r="AB72" s="728"/>
    </row>
    <row r="73" spans="1:28" ht="54.75" customHeight="1">
      <c r="A73" s="827"/>
      <c r="B73" s="800" t="s">
        <v>688</v>
      </c>
      <c r="C73" s="1047"/>
      <c r="D73" s="1047"/>
      <c r="E73" s="1183"/>
      <c r="F73" s="1183"/>
      <c r="G73" s="1182" t="s">
        <v>69</v>
      </c>
      <c r="H73" s="766">
        <v>0</v>
      </c>
      <c r="I73" s="736" t="s">
        <v>671</v>
      </c>
      <c r="J73" s="1047"/>
      <c r="K73" s="1104"/>
      <c r="L73" s="739">
        <f>IF(E73=1,0.555%)+IF(F73=1,0.14%)</f>
        <v>0</v>
      </c>
      <c r="M73" s="728"/>
      <c r="N73" s="828"/>
      <c r="O73" s="728"/>
      <c r="P73" s="728"/>
      <c r="Q73" s="728"/>
      <c r="R73" s="728"/>
      <c r="S73" s="728"/>
      <c r="T73" s="728"/>
      <c r="U73" s="728"/>
      <c r="V73" s="728"/>
      <c r="W73" s="728"/>
      <c r="X73" s="728"/>
      <c r="Y73" s="728"/>
      <c r="Z73" s="728"/>
      <c r="AA73" s="728"/>
      <c r="AB73" s="728"/>
    </row>
    <row r="74" spans="1:28" ht="53.25" customHeight="1">
      <c r="A74" s="827"/>
      <c r="B74" s="800" t="s">
        <v>689</v>
      </c>
      <c r="C74" s="1047"/>
      <c r="D74" s="1047"/>
      <c r="E74" s="1183"/>
      <c r="F74" s="1183"/>
      <c r="G74" s="1182" t="s">
        <v>69</v>
      </c>
      <c r="H74" s="766">
        <v>0</v>
      </c>
      <c r="I74" s="736" t="s">
        <v>671</v>
      </c>
      <c r="J74" s="1047"/>
      <c r="K74" s="1104"/>
      <c r="L74" s="739">
        <f>IF(E74=1,0.555%)+IF(F74=1,0.14%)</f>
        <v>0</v>
      </c>
      <c r="M74" s="728"/>
      <c r="N74" s="828"/>
      <c r="O74" s="728"/>
      <c r="P74" s="728"/>
      <c r="Q74" s="728"/>
      <c r="R74" s="728"/>
      <c r="S74" s="728"/>
      <c r="T74" s="728"/>
      <c r="U74" s="728"/>
      <c r="V74" s="728"/>
      <c r="W74" s="728"/>
      <c r="X74" s="728"/>
      <c r="Y74" s="728"/>
      <c r="Z74" s="728"/>
      <c r="AA74" s="728"/>
      <c r="AB74" s="728"/>
    </row>
    <row r="75" spans="1:28" ht="19.5" customHeight="1">
      <c r="A75" s="827"/>
      <c r="B75" s="1239" t="s">
        <v>350</v>
      </c>
      <c r="C75" s="623"/>
      <c r="D75" s="623"/>
      <c r="E75" s="623"/>
      <c r="F75" s="623"/>
      <c r="G75" s="623"/>
      <c r="H75" s="623"/>
      <c r="I75" s="1389">
        <f>AVERAGE(H38:H74)</f>
        <v>0.26190476190476192</v>
      </c>
      <c r="J75" s="765"/>
      <c r="K75" s="1241">
        <f>+I75*I35</f>
        <v>2.6190476190476195E-2</v>
      </c>
      <c r="L75" s="752"/>
      <c r="M75" s="730"/>
      <c r="N75" s="831"/>
      <c r="O75" s="730"/>
      <c r="P75" s="730"/>
      <c r="Q75" s="730"/>
      <c r="R75" s="730"/>
      <c r="S75" s="730"/>
      <c r="T75" s="730"/>
      <c r="U75" s="730"/>
      <c r="V75" s="730"/>
      <c r="W75" s="730"/>
      <c r="X75" s="730"/>
      <c r="Y75" s="730"/>
      <c r="Z75" s="730"/>
      <c r="AA75" s="730"/>
      <c r="AB75" s="730"/>
    </row>
    <row r="76" spans="1:28" ht="19.5" customHeight="1">
      <c r="A76" s="827"/>
      <c r="B76" s="1232" t="s">
        <v>27</v>
      </c>
      <c r="C76" s="623"/>
      <c r="D76" s="623"/>
      <c r="E76" s="623"/>
      <c r="F76" s="623"/>
      <c r="G76" s="623"/>
      <c r="H76" s="624"/>
      <c r="I76" s="1390">
        <v>0.2</v>
      </c>
      <c r="J76" s="623"/>
      <c r="K76" s="796"/>
      <c r="L76" s="752"/>
      <c r="M76" s="730"/>
      <c r="N76" s="831"/>
      <c r="O76" s="730"/>
      <c r="P76" s="730"/>
      <c r="Q76" s="730"/>
      <c r="R76" s="730"/>
      <c r="S76" s="730"/>
      <c r="T76" s="730"/>
      <c r="U76" s="730"/>
      <c r="V76" s="730"/>
      <c r="W76" s="730"/>
      <c r="X76" s="730"/>
      <c r="Y76" s="730"/>
      <c r="Z76" s="730"/>
      <c r="AA76" s="730"/>
      <c r="AB76" s="730"/>
    </row>
    <row r="77" spans="1:28" ht="20.100000000000001" customHeight="1">
      <c r="A77" s="827"/>
      <c r="B77" s="1088" t="s">
        <v>28</v>
      </c>
      <c r="C77" s="763"/>
      <c r="D77" s="763"/>
      <c r="E77" s="763"/>
      <c r="F77" s="763"/>
      <c r="G77" s="763"/>
      <c r="H77" s="763"/>
      <c r="I77" s="763"/>
      <c r="J77" s="762"/>
      <c r="K77" s="804">
        <v>0.5</v>
      </c>
      <c r="L77" s="1391" t="s">
        <v>30</v>
      </c>
      <c r="M77" s="730"/>
      <c r="N77" s="831"/>
      <c r="O77" s="730"/>
      <c r="P77" s="730"/>
      <c r="Q77" s="730"/>
      <c r="R77" s="730"/>
      <c r="S77" s="730"/>
      <c r="T77" s="730"/>
      <c r="U77" s="730"/>
      <c r="V77" s="730"/>
      <c r="W77" s="730"/>
      <c r="X77" s="730"/>
      <c r="Y77" s="730"/>
      <c r="Z77" s="730"/>
      <c r="AA77" s="730"/>
      <c r="AB77" s="730"/>
    </row>
    <row r="78" spans="1:28" ht="409.5" customHeight="1">
      <c r="A78" s="827"/>
      <c r="B78" s="1098" t="s">
        <v>146</v>
      </c>
      <c r="C78" s="1038"/>
      <c r="D78" s="1038"/>
      <c r="E78" s="1038"/>
      <c r="F78" s="1038"/>
      <c r="G78" s="1038"/>
      <c r="H78" s="1392">
        <v>0.56000000000000005</v>
      </c>
      <c r="I78" s="745" t="s">
        <v>690</v>
      </c>
      <c r="J78" s="745"/>
      <c r="K78" s="814"/>
      <c r="L78" s="739" t="s">
        <v>32</v>
      </c>
      <c r="M78" s="728"/>
      <c r="N78" s="828"/>
      <c r="O78" s="728"/>
      <c r="P78" s="728"/>
      <c r="Q78" s="728"/>
      <c r="R78" s="728"/>
      <c r="S78" s="728"/>
      <c r="T78" s="728"/>
      <c r="U78" s="728"/>
      <c r="V78" s="728"/>
      <c r="W78" s="728"/>
      <c r="X78" s="728"/>
      <c r="Y78" s="728"/>
      <c r="Z78" s="728"/>
      <c r="AA78" s="728"/>
      <c r="AB78" s="728"/>
    </row>
    <row r="79" spans="1:28" ht="102.75" customHeight="1">
      <c r="A79" s="827"/>
      <c r="B79" s="1098"/>
      <c r="C79" s="1038"/>
      <c r="D79" s="1038"/>
      <c r="E79" s="1038"/>
      <c r="F79" s="1038"/>
      <c r="G79" s="1038"/>
      <c r="H79" s="1392"/>
      <c r="I79" s="745"/>
      <c r="J79" s="745"/>
      <c r="K79" s="814"/>
      <c r="L79" s="739"/>
      <c r="M79" s="728"/>
      <c r="N79" s="828"/>
      <c r="O79" s="728"/>
      <c r="P79" s="728"/>
      <c r="Q79" s="728"/>
      <c r="R79" s="728"/>
      <c r="S79" s="728"/>
      <c r="T79" s="728"/>
      <c r="U79" s="728"/>
      <c r="V79" s="728"/>
      <c r="W79" s="728"/>
      <c r="X79" s="728"/>
      <c r="Y79" s="728"/>
      <c r="Z79" s="728"/>
      <c r="AA79" s="728"/>
      <c r="AB79" s="728"/>
    </row>
    <row r="80" spans="1:28" ht="20.100000000000001" customHeight="1">
      <c r="A80" s="827"/>
      <c r="B80" s="1092" t="s">
        <v>33</v>
      </c>
      <c r="C80" s="668"/>
      <c r="D80" s="668"/>
      <c r="E80" s="668"/>
      <c r="F80" s="668"/>
      <c r="G80" s="668"/>
      <c r="H80" s="668"/>
      <c r="I80" s="668"/>
      <c r="J80" s="761">
        <f>SUM(H78)</f>
        <v>0.56000000000000005</v>
      </c>
      <c r="K80" s="807">
        <f>+(H78*K77)/100%</f>
        <v>0.28000000000000003</v>
      </c>
      <c r="L80" s="752"/>
      <c r="M80" s="730"/>
      <c r="N80" s="831"/>
      <c r="O80" s="730"/>
      <c r="P80" s="730"/>
      <c r="Q80" s="730"/>
      <c r="R80" s="730"/>
      <c r="S80" s="730"/>
      <c r="T80" s="730"/>
      <c r="U80" s="730"/>
      <c r="V80" s="730"/>
      <c r="W80" s="730"/>
      <c r="X80" s="730"/>
      <c r="Y80" s="730"/>
      <c r="Z80" s="730"/>
      <c r="AA80" s="730"/>
      <c r="AB80" s="730"/>
    </row>
    <row r="81" spans="1:28" ht="20.100000000000001" customHeight="1">
      <c r="A81" s="827"/>
      <c r="B81" s="803" t="s">
        <v>35</v>
      </c>
      <c r="C81" s="623"/>
      <c r="D81" s="623"/>
      <c r="E81" s="623"/>
      <c r="F81" s="623"/>
      <c r="G81" s="623"/>
      <c r="H81" s="759"/>
      <c r="I81" s="758"/>
      <c r="J81" s="757"/>
      <c r="K81" s="808">
        <v>0.2</v>
      </c>
      <c r="L81" s="752"/>
      <c r="M81" s="1029"/>
      <c r="N81" s="831"/>
      <c r="O81" s="730"/>
      <c r="P81" s="730"/>
      <c r="Q81" s="730"/>
      <c r="R81" s="730"/>
      <c r="S81" s="730"/>
      <c r="T81" s="730"/>
      <c r="U81" s="730"/>
      <c r="V81" s="730"/>
      <c r="W81" s="730"/>
      <c r="X81" s="730"/>
      <c r="Y81" s="730"/>
      <c r="Z81" s="730"/>
      <c r="AA81" s="730"/>
      <c r="AB81" s="730"/>
    </row>
    <row r="82" spans="1:28" ht="286.5" customHeight="1">
      <c r="A82" s="827"/>
      <c r="B82" s="805" t="s">
        <v>691</v>
      </c>
      <c r="C82" s="1047"/>
      <c r="D82" s="1047"/>
      <c r="E82" s="1047"/>
      <c r="F82" s="1047"/>
      <c r="G82" s="1048"/>
      <c r="H82" s="760">
        <f>50/60</f>
        <v>0.83333333333333337</v>
      </c>
      <c r="I82" s="1046" t="s">
        <v>692</v>
      </c>
      <c r="J82" s="1047"/>
      <c r="K82" s="1104"/>
      <c r="L82" s="739" t="s">
        <v>32</v>
      </c>
      <c r="M82" s="728"/>
      <c r="N82" s="828"/>
      <c r="O82" s="728"/>
      <c r="P82" s="728"/>
      <c r="Q82" s="728"/>
      <c r="R82" s="728"/>
      <c r="S82" s="728"/>
      <c r="T82" s="728"/>
      <c r="U82" s="728"/>
      <c r="V82" s="728"/>
      <c r="W82" s="728"/>
      <c r="X82" s="728"/>
      <c r="Y82" s="728"/>
      <c r="Z82" s="728"/>
      <c r="AA82" s="728"/>
      <c r="AB82" s="728"/>
    </row>
    <row r="83" spans="1:28" ht="20.100000000000001" customHeight="1">
      <c r="A83" s="827"/>
      <c r="B83" s="806" t="s">
        <v>75</v>
      </c>
      <c r="C83" s="623"/>
      <c r="D83" s="623"/>
      <c r="E83" s="623"/>
      <c r="F83" s="623"/>
      <c r="G83" s="623"/>
      <c r="H83" s="623"/>
      <c r="I83" s="623"/>
      <c r="J83" s="732">
        <f>SUM(H82)</f>
        <v>0.83333333333333337</v>
      </c>
      <c r="K83" s="809">
        <f>+J83*K81</f>
        <v>0.16666666666666669</v>
      </c>
      <c r="L83" s="731"/>
      <c r="M83" s="730"/>
      <c r="N83" s="831"/>
      <c r="O83" s="730"/>
      <c r="P83" s="730"/>
      <c r="Q83" s="730"/>
      <c r="R83" s="730"/>
      <c r="S83" s="730"/>
      <c r="T83" s="730"/>
      <c r="U83" s="730"/>
      <c r="V83" s="730"/>
      <c r="W83" s="730"/>
      <c r="X83" s="730"/>
      <c r="Y83" s="730"/>
      <c r="Z83" s="730"/>
      <c r="AA83" s="730"/>
      <c r="AB83" s="730"/>
    </row>
    <row r="84" spans="1:28" ht="20.100000000000001" customHeight="1">
      <c r="A84" s="827"/>
      <c r="B84" s="803" t="s">
        <v>38</v>
      </c>
      <c r="C84" s="623"/>
      <c r="D84" s="623"/>
      <c r="E84" s="623"/>
      <c r="F84" s="623"/>
      <c r="G84" s="623"/>
      <c r="H84" s="759"/>
      <c r="I84" s="758"/>
      <c r="J84" s="757"/>
      <c r="K84" s="808">
        <v>0.15</v>
      </c>
      <c r="L84" s="731"/>
      <c r="M84" s="1029"/>
      <c r="N84" s="831"/>
      <c r="O84" s="730"/>
      <c r="P84" s="730"/>
      <c r="Q84" s="730"/>
      <c r="R84" s="730"/>
      <c r="S84" s="730"/>
      <c r="T84" s="730"/>
      <c r="U84" s="730"/>
      <c r="V84" s="730"/>
      <c r="W84" s="730"/>
      <c r="X84" s="730"/>
      <c r="Y84" s="730"/>
      <c r="Z84" s="730"/>
      <c r="AA84" s="730"/>
      <c r="AB84" s="730"/>
    </row>
    <row r="85" spans="1:28" ht="18.75" customHeight="1">
      <c r="A85" s="827"/>
      <c r="B85" s="810" t="s">
        <v>39</v>
      </c>
      <c r="C85" s="623"/>
      <c r="D85" s="624"/>
      <c r="E85" s="738" t="s">
        <v>40</v>
      </c>
      <c r="F85" s="623"/>
      <c r="G85" s="624"/>
      <c r="H85" s="751" t="s">
        <v>41</v>
      </c>
      <c r="I85" s="738" t="s">
        <v>42</v>
      </c>
      <c r="J85" s="623"/>
      <c r="K85" s="796"/>
      <c r="L85" s="728"/>
      <c r="M85" s="728"/>
      <c r="N85" s="828"/>
      <c r="O85" s="728"/>
      <c r="P85" s="728"/>
      <c r="Q85" s="728"/>
      <c r="R85" s="728"/>
      <c r="S85" s="728"/>
      <c r="T85" s="728"/>
      <c r="U85" s="728"/>
      <c r="V85" s="728"/>
      <c r="W85" s="728"/>
      <c r="X85" s="728"/>
      <c r="Y85" s="728"/>
      <c r="Z85" s="728"/>
      <c r="AA85" s="728"/>
      <c r="AB85" s="728"/>
    </row>
    <row r="86" spans="1:28" ht="213.75" customHeight="1">
      <c r="A86" s="827"/>
      <c r="B86" s="812" t="s">
        <v>43</v>
      </c>
      <c r="C86" s="1044"/>
      <c r="D86" s="1045"/>
      <c r="E86" s="736" t="s">
        <v>338</v>
      </c>
      <c r="F86" s="1047"/>
      <c r="G86" s="1048"/>
      <c r="H86" s="1393">
        <v>0.22222222222222221</v>
      </c>
      <c r="I86" s="1046" t="s">
        <v>693</v>
      </c>
      <c r="J86" s="1394"/>
      <c r="K86" s="1421"/>
      <c r="L86" s="1395"/>
      <c r="M86" s="747"/>
      <c r="N86" s="829"/>
      <c r="O86" s="747"/>
      <c r="P86" s="728"/>
      <c r="Q86" s="728"/>
      <c r="R86" s="728"/>
      <c r="S86" s="747"/>
      <c r="T86" s="733"/>
      <c r="U86" s="728"/>
      <c r="V86" s="728"/>
      <c r="W86" s="728"/>
      <c r="X86" s="728"/>
      <c r="Y86" s="728"/>
      <c r="Z86" s="728"/>
      <c r="AA86" s="728"/>
      <c r="AB86" s="728"/>
    </row>
    <row r="87" spans="1:28" ht="109.5" customHeight="1">
      <c r="A87" s="827"/>
      <c r="B87" s="812" t="s">
        <v>45</v>
      </c>
      <c r="C87" s="1044"/>
      <c r="D87" s="1045"/>
      <c r="E87" s="736" t="s">
        <v>46</v>
      </c>
      <c r="F87" s="1047"/>
      <c r="G87" s="1048"/>
      <c r="H87" s="1396">
        <v>0.22222222222222221</v>
      </c>
      <c r="I87" s="1046" t="s">
        <v>694</v>
      </c>
      <c r="J87" s="1394"/>
      <c r="K87" s="1421"/>
      <c r="L87" s="728"/>
      <c r="M87" s="728"/>
      <c r="N87" s="828"/>
      <c r="O87" s="728"/>
      <c r="P87" s="728"/>
      <c r="Q87" s="728"/>
      <c r="R87" s="728"/>
      <c r="S87" s="747"/>
      <c r="T87" s="733"/>
      <c r="U87" s="728"/>
      <c r="V87" s="728"/>
      <c r="W87" s="728"/>
      <c r="X87" s="728"/>
      <c r="Y87" s="728"/>
      <c r="Z87" s="728"/>
      <c r="AA87" s="728"/>
      <c r="AB87" s="728"/>
    </row>
    <row r="88" spans="1:28" ht="87.75" customHeight="1">
      <c r="A88" s="827"/>
      <c r="B88" s="812" t="s">
        <v>47</v>
      </c>
      <c r="C88" s="1044"/>
      <c r="D88" s="1045"/>
      <c r="E88" s="736" t="s">
        <v>48</v>
      </c>
      <c r="F88" s="1047"/>
      <c r="G88" s="1048"/>
      <c r="H88" s="1396">
        <v>0.4</v>
      </c>
      <c r="I88" s="1046" t="s">
        <v>695</v>
      </c>
      <c r="J88" s="1047"/>
      <c r="K88" s="1104"/>
      <c r="L88" s="728"/>
      <c r="M88" s="728"/>
      <c r="N88" s="828"/>
      <c r="O88" s="728"/>
      <c r="P88" s="728"/>
      <c r="Q88" s="728"/>
      <c r="R88" s="728"/>
      <c r="S88" s="747"/>
      <c r="T88" s="733"/>
      <c r="U88" s="728"/>
      <c r="V88" s="728"/>
      <c r="W88" s="728"/>
      <c r="X88" s="728"/>
      <c r="Y88" s="728"/>
      <c r="Z88" s="728"/>
      <c r="AA88" s="728"/>
      <c r="AB88" s="728"/>
    </row>
    <row r="89" spans="1:28" ht="20.100000000000001" customHeight="1">
      <c r="A89" s="827"/>
      <c r="B89" s="806" t="s">
        <v>49</v>
      </c>
      <c r="C89" s="623"/>
      <c r="D89" s="623"/>
      <c r="E89" s="623"/>
      <c r="F89" s="623"/>
      <c r="G89" s="623"/>
      <c r="H89" s="623"/>
      <c r="I89" s="623"/>
      <c r="J89" s="1397">
        <f>AVERAGE(H86:H88)</f>
        <v>0.2814814814814815</v>
      </c>
      <c r="K89" s="809">
        <f>+J89*K84</f>
        <v>4.2222222222222223E-2</v>
      </c>
      <c r="L89" s="730"/>
      <c r="M89" s="730"/>
      <c r="N89" s="831"/>
      <c r="O89" s="730"/>
      <c r="P89" s="730"/>
      <c r="Q89" s="730"/>
      <c r="R89" s="730"/>
      <c r="S89" s="1324"/>
      <c r="T89" s="651"/>
      <c r="U89" s="730"/>
      <c r="V89" s="730"/>
      <c r="W89" s="730"/>
      <c r="X89" s="730"/>
      <c r="Y89" s="730"/>
      <c r="Z89" s="730"/>
      <c r="AA89" s="730"/>
      <c r="AB89" s="730"/>
    </row>
    <row r="90" spans="1:28" ht="20.100000000000001" customHeight="1">
      <c r="A90" s="827"/>
      <c r="B90" s="803" t="s">
        <v>50</v>
      </c>
      <c r="C90" s="623"/>
      <c r="D90" s="623"/>
      <c r="E90" s="623"/>
      <c r="F90" s="623"/>
      <c r="G90" s="623"/>
      <c r="H90" s="623"/>
      <c r="I90" s="623"/>
      <c r="J90" s="623"/>
      <c r="K90" s="808">
        <v>0.1</v>
      </c>
      <c r="L90" s="730"/>
      <c r="M90" s="730"/>
      <c r="N90" s="831"/>
      <c r="O90" s="730"/>
      <c r="P90" s="730"/>
      <c r="Q90" s="730"/>
      <c r="R90" s="730"/>
      <c r="S90" s="1324"/>
      <c r="T90" s="651"/>
      <c r="U90" s="730"/>
      <c r="V90" s="730"/>
      <c r="W90" s="730"/>
      <c r="X90" s="730"/>
      <c r="Y90" s="730"/>
      <c r="Z90" s="730"/>
      <c r="AA90" s="730"/>
      <c r="AB90" s="730"/>
    </row>
    <row r="91" spans="1:28" ht="18.75" customHeight="1">
      <c r="A91" s="827"/>
      <c r="B91" s="810" t="s">
        <v>39</v>
      </c>
      <c r="C91" s="623"/>
      <c r="D91" s="624"/>
      <c r="E91" s="738" t="s">
        <v>40</v>
      </c>
      <c r="F91" s="623"/>
      <c r="G91" s="624"/>
      <c r="H91" s="1037" t="s">
        <v>41</v>
      </c>
      <c r="I91" s="738" t="s">
        <v>42</v>
      </c>
      <c r="J91" s="623"/>
      <c r="K91" s="796"/>
      <c r="L91" s="728"/>
      <c r="M91" s="728"/>
      <c r="N91" s="828"/>
      <c r="O91" s="728"/>
      <c r="P91" s="728"/>
      <c r="Q91" s="728"/>
      <c r="R91" s="728"/>
      <c r="S91" s="728"/>
      <c r="T91" s="728"/>
      <c r="U91" s="728"/>
      <c r="V91" s="728"/>
      <c r="W91" s="728"/>
      <c r="X91" s="728"/>
      <c r="Y91" s="728"/>
      <c r="Z91" s="728"/>
      <c r="AA91" s="728"/>
      <c r="AB91" s="728"/>
    </row>
    <row r="92" spans="1:28" s="1402" customFormat="1" ht="213.75" customHeight="1">
      <c r="A92" s="1435"/>
      <c r="B92" s="812" t="s">
        <v>51</v>
      </c>
      <c r="C92" s="1044"/>
      <c r="D92" s="1045"/>
      <c r="E92" s="1398" t="s">
        <v>696</v>
      </c>
      <c r="F92" s="1399"/>
      <c r="G92" s="1399"/>
      <c r="H92" s="1400">
        <v>1</v>
      </c>
      <c r="I92" s="1329" t="s">
        <v>697</v>
      </c>
      <c r="J92" s="1401"/>
      <c r="K92" s="1422"/>
      <c r="L92" s="728"/>
      <c r="M92" s="728"/>
      <c r="N92" s="828"/>
      <c r="O92" s="728"/>
      <c r="P92" s="728"/>
      <c r="Q92" s="728"/>
      <c r="R92" s="728"/>
      <c r="S92" s="728"/>
      <c r="T92" s="747"/>
      <c r="U92" s="728"/>
      <c r="V92" s="728"/>
      <c r="W92" s="728"/>
      <c r="X92" s="728"/>
      <c r="Y92" s="728"/>
      <c r="Z92" s="728"/>
      <c r="AA92" s="728"/>
      <c r="AB92" s="728"/>
    </row>
    <row r="93" spans="1:28" s="1402" customFormat="1" ht="56.25" customHeight="1">
      <c r="A93" s="1435"/>
      <c r="B93" s="812" t="s">
        <v>93</v>
      </c>
      <c r="C93" s="1044"/>
      <c r="D93" s="1045"/>
      <c r="E93" s="1403" t="s">
        <v>698</v>
      </c>
      <c r="F93" s="1044"/>
      <c r="G93" s="1044"/>
      <c r="H93" s="1404"/>
      <c r="I93" s="1405"/>
      <c r="J93" s="1405"/>
      <c r="K93" s="1423"/>
      <c r="L93" s="728"/>
      <c r="M93" s="728"/>
      <c r="N93" s="828"/>
      <c r="O93" s="728"/>
      <c r="P93" s="728"/>
      <c r="Q93" s="728"/>
      <c r="R93" s="728"/>
      <c r="S93" s="728"/>
      <c r="T93" s="728"/>
      <c r="U93" s="728"/>
      <c r="V93" s="728"/>
      <c r="W93" s="728"/>
      <c r="X93" s="728"/>
      <c r="Y93" s="728"/>
      <c r="Z93" s="728"/>
      <c r="AA93" s="728"/>
      <c r="AB93" s="728"/>
    </row>
    <row r="94" spans="1:28" s="1402" customFormat="1" ht="206.25" customHeight="1">
      <c r="A94" s="1435"/>
      <c r="B94" s="815" t="s">
        <v>53</v>
      </c>
      <c r="C94" s="1406"/>
      <c r="D94" s="1407"/>
      <c r="E94" s="1408" t="s">
        <v>699</v>
      </c>
      <c r="F94" s="1409"/>
      <c r="G94" s="1410"/>
      <c r="H94" s="1040">
        <v>0.5</v>
      </c>
      <c r="I94" s="1046" t="s">
        <v>700</v>
      </c>
      <c r="J94" s="1411"/>
      <c r="K94" s="1424"/>
      <c r="L94" s="728"/>
      <c r="M94" s="728"/>
      <c r="N94" s="828"/>
      <c r="O94" s="728"/>
      <c r="P94" s="728"/>
      <c r="Q94" s="728"/>
      <c r="R94" s="728"/>
      <c r="S94" s="728"/>
      <c r="T94" s="728"/>
      <c r="U94" s="728"/>
      <c r="V94" s="728"/>
      <c r="W94" s="728"/>
      <c r="X94" s="728"/>
      <c r="Y94" s="728"/>
      <c r="Z94" s="728"/>
      <c r="AA94" s="728"/>
      <c r="AB94" s="728"/>
    </row>
    <row r="95" spans="1:28" ht="20.100000000000001" customHeight="1">
      <c r="A95" s="827"/>
      <c r="B95" s="806" t="s">
        <v>54</v>
      </c>
      <c r="C95" s="623"/>
      <c r="D95" s="623"/>
      <c r="E95" s="623"/>
      <c r="F95" s="623"/>
      <c r="G95" s="623"/>
      <c r="H95" s="623"/>
      <c r="I95" s="623"/>
      <c r="J95" s="732">
        <f>AVERAGEA(H92:H94)</f>
        <v>0.75</v>
      </c>
      <c r="K95" s="809">
        <f>+(J95*K90)/100%</f>
        <v>7.5000000000000011E-2</v>
      </c>
      <c r="L95" s="730"/>
      <c r="M95" s="730"/>
      <c r="N95" s="831"/>
      <c r="O95" s="730"/>
      <c r="P95" s="730"/>
      <c r="Q95" s="730"/>
      <c r="R95" s="730"/>
      <c r="S95" s="730"/>
      <c r="T95" s="730"/>
      <c r="U95" s="730"/>
      <c r="V95" s="730"/>
      <c r="W95" s="730"/>
      <c r="X95" s="730"/>
      <c r="Y95" s="730"/>
      <c r="Z95" s="730"/>
      <c r="AA95" s="730"/>
      <c r="AB95" s="730"/>
    </row>
    <row r="96" spans="1:28" ht="20.100000000000001" customHeight="1">
      <c r="A96" s="827"/>
      <c r="B96" s="803" t="s">
        <v>55</v>
      </c>
      <c r="C96" s="623"/>
      <c r="D96" s="623"/>
      <c r="E96" s="623"/>
      <c r="F96" s="623"/>
      <c r="G96" s="623"/>
      <c r="H96" s="623"/>
      <c r="I96" s="623"/>
      <c r="J96" s="623"/>
      <c r="K96" s="808">
        <v>0.05</v>
      </c>
      <c r="L96" s="730"/>
      <c r="M96" s="730"/>
      <c r="N96" s="831"/>
      <c r="O96" s="730"/>
      <c r="P96" s="730"/>
      <c r="Q96" s="730"/>
      <c r="R96" s="730"/>
      <c r="S96" s="730"/>
      <c r="T96" s="730"/>
      <c r="U96" s="730"/>
      <c r="V96" s="730"/>
      <c r="W96" s="730"/>
      <c r="X96" s="730"/>
      <c r="Y96" s="730"/>
      <c r="Z96" s="730"/>
      <c r="AA96" s="730"/>
      <c r="AB96" s="730"/>
    </row>
    <row r="97" spans="1:28" ht="15" customHeight="1">
      <c r="A97" s="827"/>
      <c r="B97" s="816" t="s">
        <v>39</v>
      </c>
      <c r="C97" s="623"/>
      <c r="D97" s="624"/>
      <c r="E97" s="737" t="s">
        <v>56</v>
      </c>
      <c r="F97" s="623"/>
      <c r="G97" s="623"/>
      <c r="H97" s="624"/>
      <c r="I97" s="737" t="s">
        <v>57</v>
      </c>
      <c r="J97" s="623"/>
      <c r="K97" s="796"/>
      <c r="L97" s="728"/>
      <c r="M97" s="728"/>
      <c r="N97" s="828"/>
      <c r="O97" s="728"/>
      <c r="P97" s="728"/>
      <c r="Q97" s="728"/>
      <c r="R97" s="728"/>
      <c r="S97" s="728"/>
      <c r="T97" s="728"/>
      <c r="U97" s="728"/>
      <c r="V97" s="728"/>
      <c r="W97" s="728"/>
      <c r="X97" s="728"/>
      <c r="Y97" s="728"/>
      <c r="Z97" s="728"/>
      <c r="AA97" s="728"/>
      <c r="AB97" s="728"/>
    </row>
    <row r="98" spans="1:28" ht="100.5" customHeight="1">
      <c r="A98" s="827"/>
      <c r="B98" s="805" t="s">
        <v>701</v>
      </c>
      <c r="C98" s="1047"/>
      <c r="D98" s="1048"/>
      <c r="E98" s="1412">
        <f>133/153</f>
        <v>0.86928104575163401</v>
      </c>
      <c r="F98" s="1413"/>
      <c r="G98" s="1413"/>
      <c r="H98" s="1414"/>
      <c r="I98" s="736" t="s">
        <v>702</v>
      </c>
      <c r="J98" s="1259"/>
      <c r="K98" s="1359"/>
      <c r="L98" s="728"/>
      <c r="M98" s="728"/>
      <c r="N98" s="828"/>
      <c r="O98" s="728"/>
      <c r="P98" s="733"/>
      <c r="Q98" s="1148"/>
      <c r="R98" s="728"/>
      <c r="S98" s="728"/>
      <c r="T98" s="728"/>
      <c r="U98" s="728"/>
      <c r="V98" s="728"/>
      <c r="W98" s="728"/>
      <c r="X98" s="728"/>
      <c r="Y98" s="728"/>
      <c r="Z98" s="728"/>
      <c r="AA98" s="728"/>
      <c r="AB98" s="728"/>
    </row>
    <row r="99" spans="1:28" ht="20.100000000000001" customHeight="1">
      <c r="A99" s="827"/>
      <c r="B99" s="806" t="s">
        <v>60</v>
      </c>
      <c r="C99" s="623"/>
      <c r="D99" s="623"/>
      <c r="E99" s="623"/>
      <c r="F99" s="623"/>
      <c r="G99" s="623"/>
      <c r="H99" s="623"/>
      <c r="I99" s="623"/>
      <c r="J99" s="732">
        <f>E98</f>
        <v>0.86928104575163401</v>
      </c>
      <c r="K99" s="809">
        <f>+(J99*K96)/100%</f>
        <v>4.3464052287581705E-2</v>
      </c>
      <c r="L99" s="731"/>
      <c r="M99" s="730"/>
      <c r="N99" s="831"/>
      <c r="O99" s="730"/>
      <c r="P99" s="651"/>
      <c r="Q99" s="731"/>
      <c r="R99" s="730"/>
      <c r="S99" s="730"/>
      <c r="T99" s="730"/>
      <c r="U99" s="730"/>
      <c r="V99" s="730"/>
      <c r="W99" s="730"/>
      <c r="X99" s="730"/>
      <c r="Y99" s="730"/>
      <c r="Z99" s="730"/>
      <c r="AA99" s="730"/>
      <c r="AB99" s="730"/>
    </row>
    <row r="100" spans="1:28" ht="24" customHeight="1">
      <c r="A100" s="827"/>
      <c r="B100" s="1239" t="s">
        <v>58</v>
      </c>
      <c r="C100" s="623"/>
      <c r="D100" s="623"/>
      <c r="E100" s="623"/>
      <c r="F100" s="623"/>
      <c r="G100" s="623"/>
      <c r="H100" s="623"/>
      <c r="I100" s="623"/>
      <c r="J100" s="1248">
        <f>+K80+K83+K89+K95+K99</f>
        <v>0.60735294117647054</v>
      </c>
      <c r="K100" s="1425">
        <f>J100*I76</f>
        <v>0.12147058823529411</v>
      </c>
      <c r="L100" s="730"/>
      <c r="M100" s="730"/>
      <c r="N100" s="831"/>
      <c r="O100" s="730"/>
      <c r="P100" s="730"/>
      <c r="Q100" s="731"/>
      <c r="R100" s="730"/>
      <c r="S100" s="730"/>
      <c r="T100" s="730"/>
      <c r="U100" s="730"/>
      <c r="V100" s="730"/>
      <c r="W100" s="730"/>
      <c r="X100" s="730"/>
      <c r="Y100" s="730"/>
      <c r="Z100" s="730"/>
      <c r="AA100" s="730"/>
      <c r="AB100" s="730"/>
    </row>
    <row r="101" spans="1:28" ht="24" customHeight="1" thickBot="1">
      <c r="A101" s="827"/>
      <c r="B101" s="818" t="s">
        <v>314</v>
      </c>
      <c r="C101" s="819"/>
      <c r="D101" s="819"/>
      <c r="E101" s="819"/>
      <c r="F101" s="819"/>
      <c r="G101" s="819"/>
      <c r="H101" s="819"/>
      <c r="I101" s="819"/>
      <c r="J101" s="1285"/>
      <c r="K101" s="1286">
        <f>+K34+K75+K100</f>
        <v>0.84766106442577027</v>
      </c>
      <c r="L101" s="728"/>
      <c r="M101" s="728"/>
      <c r="N101" s="828"/>
      <c r="O101" s="728"/>
      <c r="P101" s="728"/>
      <c r="Q101" s="728"/>
      <c r="R101" s="728"/>
      <c r="S101" s="728"/>
      <c r="T101" s="728"/>
      <c r="U101" s="728"/>
      <c r="V101" s="728"/>
      <c r="W101" s="728"/>
      <c r="X101" s="728"/>
      <c r="Y101" s="728"/>
      <c r="Z101" s="728"/>
      <c r="AA101" s="728"/>
      <c r="AB101" s="728"/>
    </row>
    <row r="102" spans="1:28" ht="275.25" customHeight="1" thickBot="1">
      <c r="A102" s="827"/>
      <c r="B102" s="821" t="s">
        <v>703</v>
      </c>
      <c r="C102" s="822"/>
      <c r="D102" s="822"/>
      <c r="E102" s="822"/>
      <c r="F102" s="822"/>
      <c r="G102" s="822"/>
      <c r="H102" s="822"/>
      <c r="I102" s="822"/>
      <c r="J102" s="822"/>
      <c r="K102" s="823"/>
      <c r="L102" s="728"/>
      <c r="M102" s="728"/>
      <c r="N102" s="828"/>
      <c r="O102" s="728"/>
      <c r="P102" s="728"/>
      <c r="Q102" s="728"/>
      <c r="R102" s="728"/>
      <c r="S102" s="728"/>
      <c r="T102" s="728"/>
      <c r="U102" s="728"/>
      <c r="V102" s="728"/>
      <c r="W102" s="728"/>
      <c r="X102" s="728"/>
      <c r="Y102" s="728"/>
      <c r="Z102" s="728"/>
      <c r="AA102" s="728"/>
      <c r="AB102" s="728"/>
    </row>
    <row r="103" spans="1:28" ht="12.75" customHeight="1">
      <c r="A103" s="827"/>
      <c r="B103" s="1426" t="s">
        <v>704</v>
      </c>
      <c r="C103" s="1427"/>
      <c r="D103" s="1427"/>
      <c r="E103" s="1427"/>
      <c r="F103" s="1427"/>
      <c r="G103" s="1427"/>
      <c r="H103" s="1427"/>
      <c r="I103" s="1427"/>
      <c r="J103" s="1427"/>
      <c r="K103" s="1428"/>
      <c r="L103" s="728"/>
      <c r="M103" s="728"/>
      <c r="N103" s="828"/>
      <c r="O103" s="728"/>
      <c r="P103" s="728"/>
      <c r="Q103" s="728"/>
      <c r="R103" s="728"/>
      <c r="S103" s="728"/>
      <c r="T103" s="728"/>
      <c r="U103" s="728"/>
      <c r="V103" s="728"/>
      <c r="W103" s="728"/>
      <c r="X103" s="728"/>
      <c r="Y103" s="728"/>
      <c r="Z103" s="728"/>
      <c r="AA103" s="728"/>
      <c r="AB103" s="728"/>
    </row>
    <row r="104" spans="1:28" ht="12.75" customHeight="1">
      <c r="A104" s="827"/>
      <c r="B104" s="1429"/>
      <c r="C104" s="1430"/>
      <c r="D104" s="1430"/>
      <c r="E104" s="1430"/>
      <c r="F104" s="1430"/>
      <c r="G104" s="1430"/>
      <c r="H104" s="1430"/>
      <c r="I104" s="1430"/>
      <c r="J104" s="1430"/>
      <c r="K104" s="1431"/>
      <c r="L104" s="728"/>
      <c r="M104" s="728"/>
      <c r="N104" s="828"/>
      <c r="O104" s="728"/>
      <c r="P104" s="728"/>
      <c r="Q104" s="728"/>
      <c r="R104" s="728"/>
      <c r="S104" s="728"/>
      <c r="T104" s="728"/>
      <c r="U104" s="728"/>
      <c r="V104" s="728"/>
      <c r="W104" s="728"/>
      <c r="X104" s="728"/>
      <c r="Y104" s="728"/>
      <c r="Z104" s="728"/>
      <c r="AA104" s="728"/>
      <c r="AB104" s="728"/>
    </row>
    <row r="105" spans="1:28" ht="12.75" customHeight="1">
      <c r="A105" s="827"/>
      <c r="B105" s="1429"/>
      <c r="C105" s="1430"/>
      <c r="D105" s="1430"/>
      <c r="E105" s="1430"/>
      <c r="F105" s="1430"/>
      <c r="G105" s="1430"/>
      <c r="H105" s="1430"/>
      <c r="I105" s="1430"/>
      <c r="J105" s="1430"/>
      <c r="K105" s="1431"/>
      <c r="L105" s="728"/>
      <c r="M105" s="728"/>
      <c r="N105" s="828"/>
      <c r="O105" s="728"/>
      <c r="P105" s="728"/>
      <c r="Q105" s="728"/>
      <c r="R105" s="728"/>
      <c r="S105" s="728"/>
      <c r="T105" s="728"/>
      <c r="U105" s="728"/>
      <c r="V105" s="728"/>
      <c r="W105" s="728"/>
      <c r="X105" s="728"/>
      <c r="Y105" s="728"/>
      <c r="Z105" s="728"/>
      <c r="AA105" s="728"/>
      <c r="AB105" s="728"/>
    </row>
    <row r="106" spans="1:28" ht="12.75" customHeight="1">
      <c r="A106" s="827"/>
      <c r="B106" s="1429"/>
      <c r="C106" s="1430"/>
      <c r="D106" s="1430"/>
      <c r="E106" s="1430"/>
      <c r="F106" s="1430"/>
      <c r="G106" s="1430"/>
      <c r="H106" s="1430"/>
      <c r="I106" s="1430"/>
      <c r="J106" s="1430"/>
      <c r="K106" s="1431"/>
      <c r="L106" s="728"/>
      <c r="M106" s="728"/>
      <c r="N106" s="828"/>
      <c r="O106" s="728"/>
      <c r="P106" s="728"/>
      <c r="Q106" s="728"/>
      <c r="R106" s="728"/>
      <c r="S106" s="728"/>
      <c r="T106" s="728"/>
      <c r="U106" s="728"/>
      <c r="V106" s="728"/>
      <c r="W106" s="728"/>
      <c r="X106" s="728"/>
      <c r="Y106" s="728"/>
      <c r="Z106" s="728"/>
      <c r="AA106" s="728"/>
      <c r="AB106" s="728"/>
    </row>
    <row r="107" spans="1:28" ht="12.75" customHeight="1">
      <c r="A107" s="827"/>
      <c r="B107" s="1429"/>
      <c r="C107" s="1430"/>
      <c r="D107" s="1430"/>
      <c r="E107" s="1430"/>
      <c r="F107" s="1430"/>
      <c r="G107" s="1430"/>
      <c r="H107" s="1430"/>
      <c r="I107" s="1430"/>
      <c r="J107" s="1430"/>
      <c r="K107" s="1431"/>
      <c r="L107" s="728"/>
      <c r="M107" s="728"/>
      <c r="N107" s="828"/>
      <c r="O107" s="728"/>
      <c r="P107" s="728"/>
      <c r="Q107" s="728"/>
      <c r="R107" s="728"/>
      <c r="S107" s="728"/>
      <c r="T107" s="728"/>
      <c r="U107" s="728"/>
      <c r="V107" s="728"/>
      <c r="W107" s="728"/>
      <c r="X107" s="728"/>
      <c r="Y107" s="728"/>
      <c r="Z107" s="728"/>
      <c r="AA107" s="728"/>
      <c r="AB107" s="728"/>
    </row>
    <row r="108" spans="1:28" ht="12.75" customHeight="1">
      <c r="A108" s="827"/>
      <c r="B108" s="1429"/>
      <c r="C108" s="1430"/>
      <c r="D108" s="1430"/>
      <c r="E108" s="1430"/>
      <c r="F108" s="1430"/>
      <c r="G108" s="1430"/>
      <c r="H108" s="1430"/>
      <c r="I108" s="1430"/>
      <c r="J108" s="1430"/>
      <c r="K108" s="1431"/>
      <c r="L108" s="728"/>
      <c r="M108" s="728"/>
      <c r="N108" s="828"/>
      <c r="O108" s="728"/>
      <c r="P108" s="728"/>
      <c r="Q108" s="728"/>
      <c r="R108" s="728"/>
      <c r="S108" s="728"/>
      <c r="T108" s="728"/>
      <c r="U108" s="728"/>
      <c r="V108" s="728"/>
      <c r="W108" s="728"/>
      <c r="X108" s="728"/>
      <c r="Y108" s="728"/>
      <c r="Z108" s="728"/>
      <c r="AA108" s="728"/>
      <c r="AB108" s="728"/>
    </row>
    <row r="109" spans="1:28" ht="12.75" customHeight="1">
      <c r="A109" s="827"/>
      <c r="B109" s="1429"/>
      <c r="C109" s="1430"/>
      <c r="D109" s="1430"/>
      <c r="E109" s="1430"/>
      <c r="F109" s="1430"/>
      <c r="G109" s="1430"/>
      <c r="H109" s="1430"/>
      <c r="I109" s="1430"/>
      <c r="J109" s="1430"/>
      <c r="K109" s="1431"/>
      <c r="L109" s="728"/>
      <c r="M109" s="728"/>
      <c r="N109" s="828"/>
      <c r="O109" s="728"/>
      <c r="P109" s="728"/>
      <c r="Q109" s="728"/>
      <c r="R109" s="728"/>
      <c r="S109" s="728"/>
      <c r="T109" s="728"/>
      <c r="U109" s="728"/>
      <c r="V109" s="728"/>
      <c r="W109" s="728"/>
      <c r="X109" s="728"/>
      <c r="Y109" s="728"/>
      <c r="Z109" s="728"/>
      <c r="AA109" s="728"/>
      <c r="AB109" s="728"/>
    </row>
    <row r="110" spans="1:28" ht="12.75" customHeight="1">
      <c r="A110" s="827"/>
      <c r="B110" s="1429"/>
      <c r="C110" s="1430"/>
      <c r="D110" s="1430"/>
      <c r="E110" s="1430"/>
      <c r="F110" s="1430"/>
      <c r="G110" s="1430"/>
      <c r="H110" s="1430"/>
      <c r="I110" s="1430"/>
      <c r="J110" s="1430"/>
      <c r="K110" s="1431"/>
      <c r="L110" s="728"/>
      <c r="M110" s="728"/>
      <c r="N110" s="828"/>
      <c r="O110" s="728"/>
      <c r="P110" s="728"/>
      <c r="Q110" s="728"/>
      <c r="R110" s="728"/>
      <c r="S110" s="728"/>
      <c r="T110" s="728"/>
      <c r="U110" s="728"/>
      <c r="V110" s="728"/>
      <c r="W110" s="728"/>
      <c r="X110" s="728"/>
      <c r="Y110" s="728"/>
      <c r="Z110" s="728"/>
      <c r="AA110" s="728"/>
      <c r="AB110" s="728"/>
    </row>
    <row r="111" spans="1:28" ht="12.75" customHeight="1">
      <c r="A111" s="827"/>
      <c r="B111" s="1429"/>
      <c r="C111" s="1430"/>
      <c r="D111" s="1430"/>
      <c r="E111" s="1430"/>
      <c r="F111" s="1430"/>
      <c r="G111" s="1430"/>
      <c r="H111" s="1430"/>
      <c r="I111" s="1430"/>
      <c r="J111" s="1430"/>
      <c r="K111" s="1431"/>
      <c r="L111" s="728"/>
      <c r="M111" s="728"/>
      <c r="N111" s="828"/>
      <c r="O111" s="728"/>
      <c r="P111" s="728"/>
      <c r="Q111" s="728"/>
      <c r="R111" s="728"/>
      <c r="S111" s="728"/>
      <c r="T111" s="728"/>
      <c r="U111" s="728"/>
      <c r="V111" s="728"/>
      <c r="W111" s="728"/>
      <c r="X111" s="728"/>
      <c r="Y111" s="728"/>
      <c r="Z111" s="728"/>
      <c r="AA111" s="728"/>
      <c r="AB111" s="728"/>
    </row>
    <row r="112" spans="1:28" ht="15.75" customHeight="1">
      <c r="A112" s="827"/>
      <c r="B112" s="1429"/>
      <c r="C112" s="1430"/>
      <c r="D112" s="1430"/>
      <c r="E112" s="1430"/>
      <c r="F112" s="1430"/>
      <c r="G112" s="1430"/>
      <c r="H112" s="1430"/>
      <c r="I112" s="1430"/>
      <c r="J112" s="1430"/>
      <c r="K112" s="1431"/>
      <c r="L112" s="728"/>
      <c r="M112" s="728"/>
      <c r="N112" s="828"/>
      <c r="O112" s="728"/>
      <c r="P112" s="728"/>
      <c r="Q112" s="728"/>
      <c r="R112" s="728"/>
      <c r="S112" s="728"/>
      <c r="T112" s="728"/>
      <c r="U112" s="728"/>
      <c r="V112" s="728"/>
      <c r="W112" s="728"/>
      <c r="X112" s="728"/>
      <c r="Y112" s="728"/>
      <c r="Z112" s="728"/>
      <c r="AA112" s="728"/>
      <c r="AB112" s="728"/>
    </row>
    <row r="113" spans="1:28" ht="15" customHeight="1">
      <c r="A113" s="827"/>
      <c r="B113" s="1429"/>
      <c r="C113" s="1430"/>
      <c r="D113" s="1430"/>
      <c r="E113" s="1430"/>
      <c r="F113" s="1430"/>
      <c r="G113" s="1430"/>
      <c r="H113" s="1430"/>
      <c r="I113" s="1430"/>
      <c r="J113" s="1430"/>
      <c r="K113" s="1431"/>
      <c r="L113" s="728"/>
      <c r="M113" s="728"/>
      <c r="N113" s="828"/>
      <c r="O113" s="728"/>
      <c r="P113" s="728"/>
      <c r="Q113" s="728"/>
      <c r="R113" s="728"/>
      <c r="S113" s="728"/>
      <c r="T113" s="728"/>
      <c r="U113" s="728"/>
      <c r="V113" s="728"/>
      <c r="W113" s="728"/>
      <c r="X113" s="728"/>
      <c r="Y113" s="728"/>
      <c r="Z113" s="728"/>
      <c r="AA113" s="728"/>
      <c r="AB113" s="728"/>
    </row>
    <row r="114" spans="1:28" ht="15" customHeight="1" thickBot="1">
      <c r="A114" s="827"/>
      <c r="B114" s="1432"/>
      <c r="C114" s="1433"/>
      <c r="D114" s="1433"/>
      <c r="E114" s="1433"/>
      <c r="F114" s="1433"/>
      <c r="G114" s="1433"/>
      <c r="H114" s="1433"/>
      <c r="I114" s="1433"/>
      <c r="J114" s="1433"/>
      <c r="K114" s="1434"/>
      <c r="L114" s="728"/>
      <c r="M114" s="728"/>
      <c r="N114" s="828"/>
      <c r="O114" s="728"/>
      <c r="P114" s="728"/>
      <c r="Q114" s="728"/>
      <c r="R114" s="728"/>
      <c r="S114" s="728"/>
      <c r="T114" s="728"/>
      <c r="U114" s="728"/>
      <c r="V114" s="728"/>
      <c r="W114" s="728"/>
      <c r="X114" s="728"/>
      <c r="Y114" s="728"/>
      <c r="Z114" s="728"/>
      <c r="AA114" s="728"/>
      <c r="AB114" s="728"/>
    </row>
    <row r="115" spans="1:28" ht="15" customHeight="1">
      <c r="A115" s="827"/>
      <c r="B115" s="1162" t="s">
        <v>82</v>
      </c>
      <c r="C115" s="1175"/>
      <c r="D115" s="1175"/>
      <c r="E115" s="1175"/>
      <c r="F115" s="1175"/>
      <c r="G115" s="1175"/>
      <c r="H115" s="1175"/>
      <c r="I115" s="1175"/>
      <c r="J115" s="1175"/>
      <c r="K115" s="1208"/>
      <c r="L115" s="728"/>
      <c r="M115" s="728"/>
      <c r="N115" s="828"/>
      <c r="O115" s="728"/>
      <c r="P115" s="728"/>
      <c r="Q115" s="728"/>
      <c r="R115" s="728"/>
      <c r="S115" s="728"/>
      <c r="T115" s="728"/>
      <c r="U115" s="728"/>
      <c r="V115" s="728"/>
      <c r="W115" s="728"/>
      <c r="X115" s="728"/>
      <c r="Y115" s="728"/>
      <c r="Z115" s="728"/>
      <c r="AA115" s="728"/>
      <c r="AB115" s="728"/>
    </row>
    <row r="116" spans="1:28" ht="12.75" customHeight="1" thickBot="1">
      <c r="A116" s="827"/>
      <c r="B116" s="1211"/>
      <c r="C116" s="1212"/>
      <c r="D116" s="1212"/>
      <c r="E116" s="1212"/>
      <c r="F116" s="1212"/>
      <c r="G116" s="1212"/>
      <c r="H116" s="1212"/>
      <c r="I116" s="1212"/>
      <c r="J116" s="1212"/>
      <c r="K116" s="1213"/>
      <c r="L116" s="728"/>
      <c r="M116" s="728"/>
      <c r="N116" s="828"/>
      <c r="O116" s="728"/>
      <c r="P116" s="728"/>
      <c r="Q116" s="728"/>
      <c r="R116" s="728"/>
      <c r="S116" s="728"/>
      <c r="T116" s="728"/>
      <c r="U116" s="728"/>
      <c r="V116" s="728"/>
      <c r="W116" s="728"/>
      <c r="X116" s="728"/>
      <c r="Y116" s="728"/>
      <c r="Z116" s="728"/>
      <c r="AA116" s="728"/>
      <c r="AB116" s="728"/>
    </row>
    <row r="117" spans="1:28" ht="12.75" customHeight="1">
      <c r="A117" s="827"/>
      <c r="B117" s="1340" t="s">
        <v>62</v>
      </c>
      <c r="C117" s="1163" t="s">
        <v>705</v>
      </c>
      <c r="D117" s="1175"/>
      <c r="E117" s="1175"/>
      <c r="F117" s="1175"/>
      <c r="G117" s="1175"/>
      <c r="H117" s="1175"/>
      <c r="I117" s="1175"/>
      <c r="J117" s="1175"/>
      <c r="K117" s="1208"/>
      <c r="L117" s="728"/>
      <c r="M117" s="728"/>
      <c r="N117" s="828"/>
      <c r="O117" s="728"/>
      <c r="P117" s="728"/>
      <c r="Q117" s="728"/>
      <c r="R117" s="728"/>
      <c r="S117" s="728"/>
      <c r="T117" s="728"/>
      <c r="U117" s="728"/>
      <c r="V117" s="728"/>
      <c r="W117" s="728"/>
      <c r="X117" s="728"/>
      <c r="Y117" s="728"/>
      <c r="Z117" s="728"/>
      <c r="AA117" s="728"/>
      <c r="AB117" s="728"/>
    </row>
    <row r="118" spans="1:28" ht="12.75" customHeight="1">
      <c r="A118" s="827"/>
      <c r="B118" s="825"/>
      <c r="C118" s="1215"/>
      <c r="D118" s="1168"/>
      <c r="E118" s="1168"/>
      <c r="F118" s="1168"/>
      <c r="G118" s="1168"/>
      <c r="H118" s="1168"/>
      <c r="I118" s="1168"/>
      <c r="J118" s="1168"/>
      <c r="K118" s="1210"/>
      <c r="L118" s="728"/>
      <c r="M118" s="728"/>
      <c r="N118" s="828"/>
      <c r="O118" s="728"/>
      <c r="P118" s="728"/>
      <c r="Q118" s="728"/>
      <c r="R118" s="728"/>
      <c r="S118" s="728"/>
      <c r="T118" s="728"/>
      <c r="U118" s="728"/>
      <c r="V118" s="728"/>
      <c r="W118" s="728"/>
      <c r="X118" s="728"/>
      <c r="Y118" s="728"/>
      <c r="Z118" s="728"/>
      <c r="AA118" s="728"/>
      <c r="AB118" s="728"/>
    </row>
    <row r="119" spans="1:28" ht="12.75" customHeight="1">
      <c r="A119" s="827"/>
      <c r="B119" s="825"/>
      <c r="C119" s="1215"/>
      <c r="D119" s="1168"/>
      <c r="E119" s="1168"/>
      <c r="F119" s="1168"/>
      <c r="G119" s="1168"/>
      <c r="H119" s="1168"/>
      <c r="I119" s="1168"/>
      <c r="J119" s="1168"/>
      <c r="K119" s="1210"/>
      <c r="L119" s="728"/>
      <c r="M119" s="728"/>
      <c r="N119" s="828"/>
      <c r="O119" s="728"/>
      <c r="P119" s="728"/>
      <c r="Q119" s="728"/>
      <c r="R119" s="728"/>
      <c r="S119" s="728"/>
      <c r="T119" s="728"/>
      <c r="U119" s="728"/>
      <c r="V119" s="728"/>
      <c r="W119" s="728"/>
      <c r="X119" s="728"/>
      <c r="Y119" s="728"/>
      <c r="Z119" s="728"/>
      <c r="AA119" s="728"/>
      <c r="AB119" s="728"/>
    </row>
    <row r="120" spans="1:28" ht="12.75" customHeight="1">
      <c r="A120" s="827"/>
      <c r="B120" s="825"/>
      <c r="C120" s="1215"/>
      <c r="D120" s="1168"/>
      <c r="E120" s="1168"/>
      <c r="F120" s="1168"/>
      <c r="G120" s="1168"/>
      <c r="H120" s="1168"/>
      <c r="I120" s="1168"/>
      <c r="J120" s="1168"/>
      <c r="K120" s="1210"/>
      <c r="L120" s="728"/>
      <c r="M120" s="728"/>
      <c r="N120" s="828"/>
      <c r="O120" s="728"/>
      <c r="P120" s="728"/>
      <c r="Q120" s="728"/>
      <c r="R120" s="728"/>
      <c r="S120" s="728"/>
      <c r="T120" s="728"/>
      <c r="U120" s="728"/>
      <c r="V120" s="728"/>
      <c r="W120" s="728"/>
      <c r="X120" s="728"/>
      <c r="Y120" s="728"/>
      <c r="Z120" s="728"/>
      <c r="AA120" s="728"/>
      <c r="AB120" s="728"/>
    </row>
    <row r="121" spans="1:28" ht="12.75" customHeight="1">
      <c r="A121" s="827"/>
      <c r="B121" s="825"/>
      <c r="C121" s="1215"/>
      <c r="D121" s="1168"/>
      <c r="E121" s="1168"/>
      <c r="F121" s="1168"/>
      <c r="G121" s="1168"/>
      <c r="H121" s="1168"/>
      <c r="I121" s="1168"/>
      <c r="J121" s="1168"/>
      <c r="K121" s="1210"/>
      <c r="L121" s="728"/>
      <c r="M121" s="728"/>
      <c r="N121" s="828"/>
      <c r="O121" s="728"/>
      <c r="P121" s="728"/>
      <c r="Q121" s="728"/>
      <c r="R121" s="728"/>
      <c r="S121" s="728"/>
      <c r="T121" s="728"/>
      <c r="U121" s="728"/>
      <c r="V121" s="728"/>
      <c r="W121" s="728"/>
      <c r="X121" s="728"/>
      <c r="Y121" s="728"/>
      <c r="Z121" s="728"/>
      <c r="AA121" s="728"/>
      <c r="AB121" s="728"/>
    </row>
    <row r="122" spans="1:28" ht="12.75" customHeight="1">
      <c r="A122" s="827"/>
      <c r="B122" s="825"/>
      <c r="C122" s="1215"/>
      <c r="D122" s="1168"/>
      <c r="E122" s="1168"/>
      <c r="F122" s="1168"/>
      <c r="G122" s="1168"/>
      <c r="H122" s="1168"/>
      <c r="I122" s="1168"/>
      <c r="J122" s="1168"/>
      <c r="K122" s="1210"/>
      <c r="L122" s="728"/>
      <c r="M122" s="728"/>
      <c r="N122" s="828"/>
      <c r="O122" s="728"/>
      <c r="P122" s="728"/>
      <c r="Q122" s="728"/>
      <c r="R122" s="728"/>
      <c r="S122" s="728"/>
      <c r="T122" s="728"/>
      <c r="U122" s="728"/>
      <c r="V122" s="728"/>
      <c r="W122" s="728"/>
      <c r="X122" s="728"/>
      <c r="Y122" s="728"/>
      <c r="Z122" s="728"/>
      <c r="AA122" s="728"/>
      <c r="AB122" s="728"/>
    </row>
    <row r="123" spans="1:28" ht="12.75" customHeight="1" thickBot="1">
      <c r="A123" s="827"/>
      <c r="B123" s="826"/>
      <c r="C123" s="1217"/>
      <c r="D123" s="1212"/>
      <c r="E123" s="1212"/>
      <c r="F123" s="1212"/>
      <c r="G123" s="1212"/>
      <c r="H123" s="1212"/>
      <c r="I123" s="1212"/>
      <c r="J123" s="1212"/>
      <c r="K123" s="1213"/>
      <c r="L123" s="728"/>
      <c r="M123" s="728"/>
      <c r="N123" s="828"/>
      <c r="O123" s="728"/>
      <c r="P123" s="728"/>
      <c r="Q123" s="728"/>
      <c r="R123" s="728"/>
      <c r="S123" s="728"/>
      <c r="T123" s="728"/>
      <c r="U123" s="728"/>
      <c r="V123" s="728"/>
      <c r="W123" s="728"/>
      <c r="X123" s="728"/>
      <c r="Y123" s="728"/>
      <c r="Z123" s="728"/>
      <c r="AA123" s="728"/>
      <c r="AB123" s="728"/>
    </row>
    <row r="124" spans="1:28" ht="12.75" customHeight="1">
      <c r="A124" s="827"/>
      <c r="B124" s="828"/>
      <c r="C124" s="828"/>
      <c r="D124" s="828"/>
      <c r="E124" s="828"/>
      <c r="F124" s="828"/>
      <c r="G124" s="828"/>
      <c r="H124" s="828"/>
      <c r="I124" s="828"/>
      <c r="J124" s="828"/>
      <c r="K124" s="828"/>
      <c r="L124" s="828"/>
      <c r="M124" s="828"/>
      <c r="N124" s="828"/>
      <c r="O124" s="728"/>
      <c r="P124" s="728"/>
      <c r="Q124" s="728"/>
      <c r="R124" s="728"/>
      <c r="S124" s="728"/>
      <c r="T124" s="728"/>
      <c r="U124" s="728"/>
      <c r="V124" s="728"/>
      <c r="W124" s="728"/>
      <c r="X124" s="728"/>
      <c r="Y124" s="728"/>
      <c r="Z124" s="728"/>
      <c r="AA124" s="728"/>
      <c r="AB124" s="728"/>
    </row>
    <row r="125" spans="1:28" ht="12.75" hidden="1" customHeight="1">
      <c r="B125" s="728"/>
      <c r="C125" s="728"/>
      <c r="D125" s="728"/>
      <c r="E125" s="728"/>
      <c r="F125" s="728"/>
      <c r="G125" s="728"/>
      <c r="H125" s="728"/>
      <c r="I125" s="728"/>
      <c r="J125" s="728"/>
      <c r="K125" s="728"/>
      <c r="L125" s="728"/>
      <c r="M125" s="728"/>
      <c r="N125" s="728"/>
      <c r="O125" s="728"/>
      <c r="P125" s="728"/>
      <c r="Q125" s="728"/>
      <c r="R125" s="728"/>
      <c r="S125" s="728"/>
      <c r="T125" s="728"/>
      <c r="U125" s="728"/>
      <c r="V125" s="728"/>
      <c r="W125" s="728"/>
      <c r="X125" s="728"/>
      <c r="Y125" s="728"/>
      <c r="Z125" s="728"/>
      <c r="AA125" s="728"/>
      <c r="AB125" s="728"/>
    </row>
    <row r="126" spans="1:28" ht="12.75" hidden="1" customHeight="1">
      <c r="B126" s="728"/>
      <c r="C126" s="728"/>
      <c r="D126" s="728"/>
      <c r="E126" s="728"/>
      <c r="F126" s="728"/>
      <c r="G126" s="728"/>
      <c r="H126" s="728"/>
      <c r="I126" s="728"/>
      <c r="J126" s="728"/>
      <c r="K126" s="728"/>
      <c r="L126" s="728"/>
      <c r="M126" s="728"/>
      <c r="N126" s="728"/>
      <c r="O126" s="728"/>
      <c r="P126" s="728"/>
      <c r="Q126" s="728"/>
      <c r="R126" s="728"/>
      <c r="S126" s="728"/>
      <c r="T126" s="728"/>
      <c r="U126" s="728"/>
      <c r="V126" s="728"/>
      <c r="W126" s="728"/>
      <c r="X126" s="728"/>
      <c r="Y126" s="728"/>
      <c r="Z126" s="728"/>
      <c r="AA126" s="728"/>
      <c r="AB126" s="728"/>
    </row>
    <row r="127" spans="1:28" ht="12.75" hidden="1" customHeight="1">
      <c r="B127" s="728"/>
      <c r="C127" s="728"/>
      <c r="D127" s="728"/>
      <c r="E127" s="728"/>
      <c r="F127" s="728"/>
      <c r="G127" s="728"/>
      <c r="H127" s="728"/>
      <c r="I127" s="728"/>
      <c r="J127" s="728"/>
      <c r="K127" s="728"/>
      <c r="L127" s="728"/>
      <c r="M127" s="728"/>
      <c r="N127" s="728"/>
      <c r="O127" s="728"/>
      <c r="P127" s="728"/>
      <c r="Q127" s="728"/>
      <c r="R127" s="728"/>
      <c r="S127" s="728"/>
      <c r="T127" s="728"/>
      <c r="U127" s="728"/>
      <c r="V127" s="728"/>
      <c r="W127" s="728"/>
      <c r="X127" s="728"/>
      <c r="Y127" s="728"/>
      <c r="Z127" s="728"/>
      <c r="AA127" s="728"/>
      <c r="AB127" s="728"/>
    </row>
    <row r="128" spans="1:28" ht="12.75" hidden="1" customHeight="1">
      <c r="B128" s="728"/>
      <c r="C128" s="728"/>
      <c r="D128" s="728"/>
      <c r="E128" s="728"/>
      <c r="F128" s="728"/>
      <c r="G128" s="728"/>
      <c r="H128" s="728"/>
      <c r="I128" s="728"/>
      <c r="J128" s="728"/>
      <c r="K128" s="728"/>
      <c r="L128" s="728"/>
      <c r="M128" s="728"/>
      <c r="N128" s="728"/>
      <c r="O128" s="728"/>
      <c r="P128" s="728"/>
      <c r="Q128" s="728"/>
      <c r="R128" s="728"/>
      <c r="S128" s="728"/>
      <c r="T128" s="728"/>
      <c r="U128" s="728"/>
      <c r="V128" s="728"/>
      <c r="W128" s="728"/>
      <c r="X128" s="728"/>
      <c r="Y128" s="728"/>
      <c r="Z128" s="728"/>
      <c r="AA128" s="728"/>
      <c r="AB128" s="728"/>
    </row>
    <row r="129" spans="2:28" ht="12.75" hidden="1" customHeight="1">
      <c r="B129" s="728"/>
      <c r="C129" s="728"/>
      <c r="D129" s="728"/>
      <c r="E129" s="728"/>
      <c r="F129" s="728"/>
      <c r="G129" s="728"/>
      <c r="H129" s="728"/>
      <c r="I129" s="728"/>
      <c r="J129" s="728"/>
      <c r="K129" s="728"/>
      <c r="L129" s="728"/>
      <c r="M129" s="728"/>
      <c r="N129" s="728"/>
      <c r="O129" s="728"/>
      <c r="P129" s="728"/>
      <c r="Q129" s="728"/>
      <c r="R129" s="728"/>
      <c r="S129" s="728"/>
      <c r="T129" s="728"/>
      <c r="U129" s="728"/>
      <c r="V129" s="728"/>
      <c r="W129" s="728"/>
      <c r="X129" s="728"/>
      <c r="Y129" s="728"/>
      <c r="Z129" s="728"/>
      <c r="AA129" s="728"/>
      <c r="AB129" s="728"/>
    </row>
    <row r="130" spans="2:28" ht="12.75" hidden="1" customHeight="1">
      <c r="B130" s="728"/>
      <c r="C130" s="728"/>
      <c r="D130" s="728"/>
      <c r="E130" s="728"/>
      <c r="F130" s="728"/>
      <c r="G130" s="728"/>
      <c r="H130" s="728"/>
      <c r="I130" s="728"/>
      <c r="J130" s="728"/>
      <c r="K130" s="728"/>
      <c r="L130" s="728"/>
      <c r="M130" s="728"/>
      <c r="N130" s="728"/>
      <c r="O130" s="728"/>
      <c r="P130" s="728"/>
      <c r="Q130" s="728"/>
      <c r="R130" s="728"/>
      <c r="S130" s="728"/>
      <c r="T130" s="728"/>
      <c r="U130" s="728"/>
      <c r="V130" s="728"/>
      <c r="W130" s="728"/>
      <c r="X130" s="728"/>
      <c r="Y130" s="728"/>
      <c r="Z130" s="728"/>
      <c r="AA130" s="728"/>
      <c r="AB130" s="728"/>
    </row>
    <row r="131" spans="2:28" ht="12.75" hidden="1" customHeight="1">
      <c r="B131" s="728"/>
      <c r="C131" s="728"/>
      <c r="D131" s="728"/>
      <c r="E131" s="728"/>
      <c r="F131" s="728"/>
      <c r="G131" s="728"/>
      <c r="H131" s="728"/>
      <c r="I131" s="728"/>
      <c r="J131" s="728"/>
      <c r="K131" s="728"/>
      <c r="L131" s="728"/>
      <c r="M131" s="728"/>
      <c r="N131" s="728"/>
      <c r="O131" s="728"/>
      <c r="P131" s="728"/>
      <c r="Q131" s="728"/>
      <c r="R131" s="728"/>
      <c r="S131" s="728"/>
      <c r="T131" s="728"/>
      <c r="U131" s="728"/>
      <c r="V131" s="728"/>
      <c r="W131" s="728"/>
      <c r="X131" s="728"/>
      <c r="Y131" s="728"/>
      <c r="Z131" s="728"/>
      <c r="AA131" s="728"/>
      <c r="AB131" s="728"/>
    </row>
    <row r="132" spans="2:28" ht="12.75" hidden="1" customHeight="1">
      <c r="B132" s="728"/>
      <c r="C132" s="728"/>
      <c r="D132" s="728"/>
      <c r="E132" s="728"/>
      <c r="F132" s="728"/>
      <c r="G132" s="728"/>
      <c r="H132" s="728"/>
      <c r="I132" s="728"/>
      <c r="J132" s="728"/>
      <c r="K132" s="728"/>
      <c r="L132" s="728"/>
      <c r="M132" s="728"/>
      <c r="N132" s="728"/>
      <c r="O132" s="728"/>
      <c r="P132" s="728"/>
      <c r="Q132" s="728"/>
      <c r="R132" s="728"/>
      <c r="S132" s="728"/>
      <c r="T132" s="728"/>
      <c r="U132" s="728"/>
      <c r="V132" s="728"/>
      <c r="W132" s="728"/>
      <c r="X132" s="728"/>
      <c r="Y132" s="728"/>
      <c r="Z132" s="728"/>
      <c r="AA132" s="728"/>
      <c r="AB132" s="728"/>
    </row>
    <row r="133" spans="2:28" ht="12.75" hidden="1" customHeight="1">
      <c r="B133" s="728"/>
      <c r="C133" s="728"/>
      <c r="D133" s="728"/>
      <c r="E133" s="728"/>
      <c r="F133" s="728"/>
      <c r="G133" s="728"/>
      <c r="H133" s="728"/>
      <c r="I133" s="728"/>
      <c r="J133" s="728"/>
      <c r="K133" s="728"/>
      <c r="L133" s="728"/>
      <c r="M133" s="728"/>
      <c r="N133" s="728"/>
      <c r="O133" s="728"/>
      <c r="P133" s="728"/>
      <c r="Q133" s="728"/>
      <c r="R133" s="728"/>
      <c r="S133" s="728"/>
      <c r="T133" s="728"/>
      <c r="U133" s="728"/>
      <c r="V133" s="728"/>
      <c r="W133" s="728"/>
      <c r="X133" s="728"/>
      <c r="Y133" s="728"/>
      <c r="Z133" s="728"/>
      <c r="AA133" s="728"/>
      <c r="AB133" s="728"/>
    </row>
    <row r="134" spans="2:28" ht="12.75" hidden="1" customHeight="1">
      <c r="B134" s="728"/>
      <c r="C134" s="728"/>
      <c r="D134" s="728"/>
      <c r="E134" s="728"/>
      <c r="F134" s="728"/>
      <c r="G134" s="728"/>
      <c r="H134" s="728"/>
      <c r="I134" s="728"/>
      <c r="J134" s="728"/>
      <c r="K134" s="728"/>
      <c r="L134" s="728"/>
      <c r="M134" s="728"/>
      <c r="N134" s="728"/>
      <c r="O134" s="728"/>
      <c r="P134" s="728"/>
      <c r="Q134" s="728"/>
      <c r="R134" s="728"/>
      <c r="S134" s="728"/>
      <c r="T134" s="728"/>
      <c r="U134" s="728"/>
      <c r="V134" s="728"/>
      <c r="W134" s="728"/>
      <c r="X134" s="728"/>
      <c r="Y134" s="728"/>
      <c r="Z134" s="728"/>
      <c r="AA134" s="728"/>
      <c r="AB134" s="728"/>
    </row>
    <row r="135" spans="2:28" ht="12.75" hidden="1" customHeight="1">
      <c r="B135" s="728"/>
      <c r="C135" s="728"/>
      <c r="D135" s="728"/>
      <c r="E135" s="728"/>
      <c r="F135" s="728"/>
      <c r="G135" s="728"/>
      <c r="H135" s="728"/>
      <c r="I135" s="728"/>
      <c r="J135" s="728"/>
      <c r="K135" s="728"/>
      <c r="L135" s="728"/>
      <c r="M135" s="728"/>
      <c r="N135" s="728"/>
      <c r="O135" s="728"/>
      <c r="P135" s="728"/>
      <c r="Q135" s="728"/>
      <c r="R135" s="728"/>
      <c r="S135" s="728"/>
      <c r="T135" s="728"/>
      <c r="U135" s="728"/>
      <c r="V135" s="728"/>
      <c r="W135" s="728"/>
      <c r="X135" s="728"/>
      <c r="Y135" s="728"/>
      <c r="Z135" s="728"/>
      <c r="AA135" s="728"/>
      <c r="AB135" s="728"/>
    </row>
    <row r="136" spans="2:28" ht="12.75" hidden="1" customHeight="1">
      <c r="B136" s="728"/>
      <c r="C136" s="728"/>
      <c r="D136" s="728"/>
      <c r="E136" s="728"/>
      <c r="F136" s="728"/>
      <c r="G136" s="728"/>
      <c r="H136" s="728"/>
      <c r="I136" s="728"/>
      <c r="J136" s="728"/>
      <c r="K136" s="728"/>
      <c r="L136" s="728"/>
      <c r="M136" s="728"/>
      <c r="N136" s="728"/>
      <c r="O136" s="728"/>
      <c r="P136" s="728"/>
      <c r="Q136" s="728"/>
      <c r="R136" s="728"/>
      <c r="S136" s="728"/>
      <c r="T136" s="728"/>
      <c r="U136" s="728"/>
      <c r="V136" s="728"/>
      <c r="W136" s="728"/>
      <c r="X136" s="728"/>
      <c r="Y136" s="728"/>
      <c r="Z136" s="728"/>
      <c r="AA136" s="728"/>
      <c r="AB136" s="728"/>
    </row>
    <row r="137" spans="2:28" ht="12.75" hidden="1" customHeight="1">
      <c r="B137" s="728"/>
      <c r="C137" s="728"/>
      <c r="D137" s="728"/>
      <c r="E137" s="728"/>
      <c r="F137" s="728"/>
      <c r="G137" s="728"/>
      <c r="H137" s="728"/>
      <c r="I137" s="728"/>
      <c r="J137" s="728"/>
      <c r="K137" s="728"/>
      <c r="L137" s="728"/>
      <c r="M137" s="728"/>
      <c r="N137" s="728"/>
      <c r="O137" s="728"/>
      <c r="P137" s="728"/>
      <c r="Q137" s="728"/>
      <c r="R137" s="728"/>
      <c r="S137" s="728"/>
      <c r="T137" s="728"/>
      <c r="U137" s="728"/>
      <c r="V137" s="728"/>
      <c r="W137" s="728"/>
      <c r="X137" s="728"/>
      <c r="Y137" s="728"/>
      <c r="Z137" s="728"/>
      <c r="AA137" s="728"/>
      <c r="AB137" s="728"/>
    </row>
    <row r="138" spans="2:28" ht="12.75" hidden="1" customHeight="1">
      <c r="B138" s="728"/>
      <c r="C138" s="728"/>
      <c r="D138" s="728"/>
      <c r="E138" s="728"/>
      <c r="F138" s="728"/>
      <c r="G138" s="728"/>
      <c r="H138" s="728"/>
      <c r="I138" s="728"/>
      <c r="J138" s="728"/>
      <c r="K138" s="728"/>
      <c r="L138" s="728"/>
      <c r="M138" s="728"/>
      <c r="N138" s="728"/>
      <c r="O138" s="728"/>
      <c r="P138" s="728"/>
      <c r="Q138" s="728"/>
      <c r="R138" s="728"/>
      <c r="S138" s="728"/>
      <c r="T138" s="728"/>
      <c r="U138" s="728"/>
      <c r="V138" s="728"/>
      <c r="W138" s="728"/>
      <c r="X138" s="728"/>
      <c r="Y138" s="728"/>
      <c r="Z138" s="728"/>
      <c r="AA138" s="728"/>
      <c r="AB138" s="728"/>
    </row>
    <row r="139" spans="2:28" ht="12.75" hidden="1" customHeight="1">
      <c r="B139" s="728"/>
      <c r="C139" s="728"/>
      <c r="D139" s="728"/>
      <c r="E139" s="728"/>
      <c r="F139" s="728"/>
      <c r="G139" s="728"/>
      <c r="H139" s="728"/>
      <c r="I139" s="728"/>
      <c r="J139" s="728"/>
      <c r="K139" s="728"/>
      <c r="L139" s="728"/>
      <c r="M139" s="728"/>
      <c r="N139" s="728"/>
      <c r="O139" s="728"/>
      <c r="P139" s="728"/>
      <c r="Q139" s="728"/>
      <c r="R139" s="728"/>
      <c r="S139" s="728"/>
      <c r="T139" s="728"/>
      <c r="U139" s="728"/>
      <c r="V139" s="728"/>
      <c r="W139" s="728"/>
      <c r="X139" s="728"/>
      <c r="Y139" s="728"/>
      <c r="Z139" s="728"/>
      <c r="AA139" s="728"/>
      <c r="AB139" s="728"/>
    </row>
    <row r="140" spans="2:28" ht="12.75" hidden="1" customHeight="1">
      <c r="B140" s="728"/>
      <c r="C140" s="728"/>
      <c r="D140" s="728"/>
      <c r="E140" s="728"/>
      <c r="F140" s="728"/>
      <c r="G140" s="728"/>
      <c r="H140" s="728"/>
      <c r="I140" s="728"/>
      <c r="J140" s="728"/>
      <c r="K140" s="728"/>
      <c r="L140" s="728"/>
      <c r="M140" s="728"/>
      <c r="N140" s="728"/>
      <c r="O140" s="728"/>
      <c r="P140" s="728"/>
      <c r="Q140" s="728"/>
      <c r="R140" s="728"/>
      <c r="S140" s="728"/>
      <c r="T140" s="728"/>
      <c r="U140" s="728"/>
      <c r="V140" s="728"/>
      <c r="W140" s="728"/>
      <c r="X140" s="728"/>
      <c r="Y140" s="728"/>
      <c r="Z140" s="728"/>
      <c r="AA140" s="728"/>
      <c r="AB140" s="728"/>
    </row>
    <row r="141" spans="2:28" ht="12.75" hidden="1" customHeight="1">
      <c r="B141" s="728"/>
      <c r="C141" s="728"/>
      <c r="D141" s="728"/>
      <c r="E141" s="728"/>
      <c r="F141" s="728"/>
      <c r="G141" s="728"/>
      <c r="H141" s="728"/>
      <c r="I141" s="728"/>
      <c r="J141" s="728"/>
      <c r="K141" s="728"/>
      <c r="L141" s="728"/>
      <c r="M141" s="728"/>
      <c r="N141" s="728"/>
      <c r="O141" s="728"/>
      <c r="P141" s="728"/>
      <c r="Q141" s="728"/>
      <c r="R141" s="728"/>
      <c r="S141" s="728"/>
      <c r="T141" s="728"/>
      <c r="U141" s="728"/>
      <c r="V141" s="728"/>
      <c r="W141" s="728"/>
      <c r="X141" s="728"/>
      <c r="Y141" s="728"/>
      <c r="Z141" s="728"/>
      <c r="AA141" s="728"/>
      <c r="AB141" s="728"/>
    </row>
    <row r="142" spans="2:28" ht="12.75" hidden="1" customHeight="1">
      <c r="B142" s="728"/>
      <c r="C142" s="728"/>
      <c r="D142" s="728"/>
      <c r="E142" s="728"/>
      <c r="F142" s="728"/>
      <c r="G142" s="728"/>
      <c r="H142" s="728"/>
      <c r="I142" s="728"/>
      <c r="J142" s="728"/>
      <c r="K142" s="728"/>
      <c r="L142" s="728"/>
      <c r="M142" s="728"/>
      <c r="N142" s="728"/>
      <c r="O142" s="728"/>
      <c r="P142" s="728"/>
      <c r="Q142" s="728"/>
      <c r="R142" s="728"/>
      <c r="S142" s="728"/>
      <c r="T142" s="728"/>
      <c r="U142" s="728"/>
      <c r="V142" s="728"/>
      <c r="W142" s="728"/>
      <c r="X142" s="728"/>
      <c r="Y142" s="728"/>
      <c r="Z142" s="728"/>
      <c r="AA142" s="728"/>
      <c r="AB142" s="728"/>
    </row>
    <row r="143" spans="2:28" ht="12.75" hidden="1" customHeight="1">
      <c r="B143" s="728"/>
      <c r="C143" s="728"/>
      <c r="D143" s="728"/>
      <c r="E143" s="728"/>
      <c r="F143" s="728"/>
      <c r="G143" s="728"/>
      <c r="H143" s="728"/>
      <c r="I143" s="728"/>
      <c r="J143" s="728"/>
      <c r="K143" s="728"/>
      <c r="L143" s="728"/>
      <c r="M143" s="728"/>
      <c r="N143" s="728"/>
      <c r="O143" s="728"/>
      <c r="P143" s="728"/>
      <c r="Q143" s="728"/>
      <c r="R143" s="728"/>
      <c r="S143" s="728"/>
      <c r="T143" s="728"/>
      <c r="U143" s="728"/>
      <c r="V143" s="728"/>
      <c r="W143" s="728"/>
      <c r="X143" s="728"/>
      <c r="Y143" s="728"/>
      <c r="Z143" s="728"/>
      <c r="AA143" s="728"/>
      <c r="AB143" s="728"/>
    </row>
    <row r="144" spans="2:28" ht="12.75" hidden="1" customHeight="1">
      <c r="B144" s="728"/>
      <c r="C144" s="728"/>
      <c r="D144" s="728"/>
      <c r="E144" s="728"/>
      <c r="F144" s="728"/>
      <c r="G144" s="728"/>
      <c r="H144" s="728"/>
      <c r="I144" s="728"/>
      <c r="J144" s="728"/>
      <c r="K144" s="728"/>
      <c r="L144" s="728"/>
      <c r="M144" s="728"/>
      <c r="N144" s="728"/>
      <c r="O144" s="728"/>
      <c r="P144" s="728"/>
      <c r="Q144" s="728"/>
      <c r="R144" s="728"/>
      <c r="S144" s="728"/>
      <c r="T144" s="728"/>
      <c r="U144" s="728"/>
      <c r="V144" s="728"/>
      <c r="W144" s="728"/>
      <c r="X144" s="728"/>
      <c r="Y144" s="728"/>
      <c r="Z144" s="728"/>
      <c r="AA144" s="728"/>
      <c r="AB144" s="728"/>
    </row>
    <row r="145" spans="2:28" ht="12.75" hidden="1" customHeight="1">
      <c r="B145" s="728"/>
      <c r="C145" s="728"/>
      <c r="D145" s="728"/>
      <c r="E145" s="728"/>
      <c r="F145" s="728"/>
      <c r="G145" s="728"/>
      <c r="H145" s="728"/>
      <c r="I145" s="728"/>
      <c r="J145" s="728"/>
      <c r="K145" s="728"/>
      <c r="L145" s="728"/>
      <c r="M145" s="728"/>
      <c r="N145" s="728"/>
      <c r="O145" s="728"/>
      <c r="P145" s="728"/>
      <c r="Q145" s="728"/>
      <c r="R145" s="728"/>
      <c r="S145" s="728"/>
      <c r="T145" s="728"/>
      <c r="U145" s="728"/>
      <c r="V145" s="728"/>
      <c r="W145" s="728"/>
      <c r="X145" s="728"/>
      <c r="Y145" s="728"/>
      <c r="Z145" s="728"/>
      <c r="AA145" s="728"/>
      <c r="AB145" s="728"/>
    </row>
    <row r="146" spans="2:28" ht="12.75" hidden="1" customHeight="1">
      <c r="B146" s="728"/>
      <c r="C146" s="728"/>
      <c r="D146" s="728"/>
      <c r="E146" s="728"/>
      <c r="F146" s="728"/>
      <c r="G146" s="728"/>
      <c r="H146" s="728"/>
      <c r="I146" s="728"/>
      <c r="J146" s="728"/>
      <c r="K146" s="728"/>
      <c r="L146" s="728"/>
      <c r="M146" s="728"/>
      <c r="N146" s="728"/>
      <c r="O146" s="728"/>
      <c r="P146" s="728"/>
      <c r="Q146" s="728"/>
      <c r="R146" s="728"/>
      <c r="S146" s="728"/>
      <c r="T146" s="728"/>
      <c r="U146" s="728"/>
      <c r="V146" s="728"/>
      <c r="W146" s="728"/>
      <c r="X146" s="728"/>
      <c r="Y146" s="728"/>
      <c r="Z146" s="728"/>
      <c r="AA146" s="728"/>
      <c r="AB146" s="728"/>
    </row>
    <row r="147" spans="2:28" ht="12.75" hidden="1" customHeight="1">
      <c r="B147" s="728"/>
      <c r="C147" s="728"/>
      <c r="D147" s="728"/>
      <c r="E147" s="728"/>
      <c r="F147" s="728"/>
      <c r="G147" s="728"/>
      <c r="H147" s="728"/>
      <c r="I147" s="728"/>
      <c r="J147" s="728"/>
      <c r="K147" s="728"/>
      <c r="L147" s="728"/>
      <c r="M147" s="728"/>
      <c r="N147" s="728"/>
      <c r="O147" s="728"/>
      <c r="P147" s="728"/>
      <c r="Q147" s="728"/>
      <c r="R147" s="728"/>
      <c r="S147" s="728"/>
      <c r="T147" s="728"/>
      <c r="U147" s="728"/>
      <c r="V147" s="728"/>
      <c r="W147" s="728"/>
      <c r="X147" s="728"/>
      <c r="Y147" s="728"/>
      <c r="Z147" s="728"/>
      <c r="AA147" s="728"/>
      <c r="AB147" s="728"/>
    </row>
    <row r="148" spans="2:28" ht="12.75" hidden="1" customHeight="1">
      <c r="B148" s="728"/>
      <c r="C148" s="728"/>
      <c r="D148" s="728"/>
      <c r="E148" s="728"/>
      <c r="F148" s="728"/>
      <c r="G148" s="728"/>
      <c r="H148" s="728"/>
      <c r="I148" s="728"/>
      <c r="J148" s="728"/>
      <c r="K148" s="728"/>
      <c r="L148" s="728"/>
      <c r="M148" s="728"/>
      <c r="N148" s="728"/>
      <c r="O148" s="728"/>
      <c r="P148" s="728"/>
      <c r="Q148" s="728"/>
      <c r="R148" s="728"/>
      <c r="S148" s="728"/>
      <c r="T148" s="728"/>
      <c r="U148" s="728"/>
      <c r="V148" s="728"/>
      <c r="W148" s="728"/>
      <c r="X148" s="728"/>
      <c r="Y148" s="728"/>
      <c r="Z148" s="728"/>
      <c r="AA148" s="728"/>
      <c r="AB148" s="728"/>
    </row>
    <row r="149" spans="2:28" ht="12.75" hidden="1" customHeight="1">
      <c r="B149" s="728"/>
      <c r="C149" s="728"/>
      <c r="D149" s="728"/>
      <c r="E149" s="728"/>
      <c r="F149" s="728"/>
      <c r="G149" s="728"/>
      <c r="H149" s="728"/>
      <c r="I149" s="728"/>
      <c r="J149" s="728"/>
      <c r="K149" s="728"/>
      <c r="L149" s="728"/>
      <c r="M149" s="728"/>
      <c r="N149" s="728"/>
      <c r="O149" s="728"/>
      <c r="P149" s="728"/>
      <c r="Q149" s="728"/>
      <c r="R149" s="728"/>
      <c r="S149" s="728"/>
      <c r="T149" s="728"/>
      <c r="U149" s="728"/>
      <c r="V149" s="728"/>
      <c r="W149" s="728"/>
      <c r="X149" s="728"/>
      <c r="Y149" s="728"/>
      <c r="Z149" s="728"/>
      <c r="AA149" s="728"/>
      <c r="AB149" s="728"/>
    </row>
    <row r="150" spans="2:28" ht="12.75" hidden="1" customHeight="1">
      <c r="B150" s="728"/>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row>
    <row r="151" spans="2:28" ht="12.75" hidden="1" customHeight="1">
      <c r="B151" s="728"/>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row>
    <row r="152" spans="2:28" ht="12.75" hidden="1" customHeight="1">
      <c r="B152" s="728"/>
      <c r="C152" s="728"/>
      <c r="D152" s="728"/>
      <c r="E152" s="728"/>
      <c r="F152" s="728"/>
      <c r="G152" s="728"/>
      <c r="H152" s="728"/>
      <c r="I152" s="728"/>
      <c r="J152" s="728"/>
      <c r="K152" s="728"/>
      <c r="L152" s="728"/>
      <c r="M152" s="728"/>
      <c r="N152" s="728"/>
      <c r="O152" s="728"/>
      <c r="P152" s="728"/>
      <c r="Q152" s="728"/>
      <c r="R152" s="728"/>
      <c r="S152" s="728"/>
      <c r="T152" s="728"/>
      <c r="U152" s="728"/>
      <c r="V152" s="728"/>
      <c r="W152" s="728"/>
      <c r="X152" s="728"/>
      <c r="Y152" s="728"/>
      <c r="Z152" s="728"/>
      <c r="AA152" s="728"/>
      <c r="AB152" s="728"/>
    </row>
    <row r="153" spans="2:28" ht="12.75" hidden="1" customHeight="1">
      <c r="B153" s="728"/>
      <c r="C153" s="728"/>
      <c r="D153" s="728"/>
      <c r="E153" s="728"/>
      <c r="F153" s="728"/>
      <c r="G153" s="728"/>
      <c r="H153" s="728"/>
      <c r="I153" s="728"/>
      <c r="J153" s="728"/>
      <c r="K153" s="728"/>
      <c r="L153" s="728"/>
      <c r="M153" s="728"/>
      <c r="N153" s="728"/>
      <c r="O153" s="728"/>
      <c r="P153" s="728"/>
      <c r="Q153" s="728"/>
      <c r="R153" s="728"/>
      <c r="S153" s="728"/>
      <c r="T153" s="728"/>
      <c r="U153" s="728"/>
      <c r="V153" s="728"/>
      <c r="W153" s="728"/>
      <c r="X153" s="728"/>
      <c r="Y153" s="728"/>
      <c r="Z153" s="728"/>
      <c r="AA153" s="728"/>
      <c r="AB153" s="728"/>
    </row>
    <row r="154" spans="2:28" ht="12.75" hidden="1" customHeight="1">
      <c r="B154" s="728"/>
      <c r="C154" s="728"/>
      <c r="D154" s="728"/>
      <c r="E154" s="728"/>
      <c r="F154" s="728"/>
      <c r="G154" s="728"/>
      <c r="H154" s="728"/>
      <c r="I154" s="728"/>
      <c r="J154" s="728"/>
      <c r="K154" s="728"/>
      <c r="L154" s="728"/>
      <c r="M154" s="728"/>
      <c r="N154" s="728"/>
      <c r="O154" s="728"/>
      <c r="P154" s="728"/>
      <c r="Q154" s="728"/>
      <c r="R154" s="728"/>
      <c r="S154" s="728"/>
      <c r="T154" s="728"/>
      <c r="U154" s="728"/>
      <c r="V154" s="728"/>
      <c r="W154" s="728"/>
      <c r="X154" s="728"/>
      <c r="Y154" s="728"/>
      <c r="Z154" s="728"/>
      <c r="AA154" s="728"/>
      <c r="AB154" s="728"/>
    </row>
    <row r="155" spans="2:28" ht="12.75" hidden="1" customHeight="1">
      <c r="B155" s="728"/>
      <c r="C155" s="728"/>
      <c r="D155" s="728"/>
      <c r="E155" s="728"/>
      <c r="F155" s="728"/>
      <c r="G155" s="728"/>
      <c r="H155" s="728"/>
      <c r="I155" s="728"/>
      <c r="J155" s="728"/>
      <c r="K155" s="728"/>
      <c r="L155" s="728"/>
      <c r="M155" s="728"/>
      <c r="N155" s="728"/>
      <c r="O155" s="728"/>
      <c r="P155" s="728"/>
      <c r="Q155" s="728"/>
      <c r="R155" s="728"/>
      <c r="S155" s="728"/>
      <c r="T155" s="728"/>
      <c r="U155" s="728"/>
      <c r="V155" s="728"/>
      <c r="W155" s="728"/>
      <c r="X155" s="728"/>
      <c r="Y155" s="728"/>
      <c r="Z155" s="728"/>
      <c r="AA155" s="728"/>
      <c r="AB155" s="728"/>
    </row>
    <row r="156" spans="2:28" ht="12.75" hidden="1" customHeight="1">
      <c r="B156" s="728"/>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row>
    <row r="157" spans="2:28" ht="12.75" hidden="1" customHeight="1">
      <c r="B157" s="728"/>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row>
    <row r="158" spans="2:28" ht="12.75" hidden="1" customHeight="1">
      <c r="B158" s="728"/>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row>
    <row r="159" spans="2:28" ht="12.75" hidden="1" customHeight="1">
      <c r="B159" s="728"/>
      <c r="C159" s="728"/>
      <c r="D159" s="728"/>
      <c r="E159" s="728"/>
      <c r="F159" s="728"/>
      <c r="G159" s="728"/>
      <c r="H159" s="728"/>
      <c r="I159" s="728"/>
      <c r="J159" s="728"/>
      <c r="K159" s="728"/>
      <c r="L159" s="728"/>
      <c r="M159" s="728"/>
      <c r="N159" s="728"/>
      <c r="O159" s="728"/>
      <c r="P159" s="728"/>
      <c r="Q159" s="728"/>
      <c r="R159" s="728"/>
      <c r="S159" s="728"/>
      <c r="T159" s="728"/>
      <c r="U159" s="728"/>
      <c r="V159" s="728"/>
      <c r="W159" s="728"/>
      <c r="X159" s="728"/>
      <c r="Y159" s="728"/>
      <c r="Z159" s="728"/>
      <c r="AA159" s="728"/>
      <c r="AB159" s="728"/>
    </row>
    <row r="160" spans="2:28" ht="12.75" hidden="1" customHeight="1">
      <c r="B160" s="728"/>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row>
    <row r="161" spans="2:28" ht="12.75" hidden="1" customHeight="1">
      <c r="B161" s="728"/>
      <c r="C161" s="728"/>
      <c r="D161" s="728"/>
      <c r="E161" s="728"/>
      <c r="F161" s="728"/>
      <c r="G161" s="728"/>
      <c r="H161" s="728"/>
      <c r="I161" s="728"/>
      <c r="J161" s="728"/>
      <c r="K161" s="728"/>
      <c r="L161" s="728"/>
      <c r="M161" s="728"/>
      <c r="N161" s="728"/>
      <c r="O161" s="728"/>
      <c r="P161" s="728"/>
      <c r="Q161" s="728"/>
      <c r="R161" s="728"/>
      <c r="S161" s="728"/>
      <c r="T161" s="728"/>
      <c r="U161" s="728"/>
      <c r="V161" s="728"/>
      <c r="W161" s="728"/>
      <c r="X161" s="728"/>
      <c r="Y161" s="728"/>
      <c r="Z161" s="728"/>
      <c r="AA161" s="728"/>
      <c r="AB161" s="728"/>
    </row>
    <row r="162" spans="2:28" ht="12.75" hidden="1" customHeight="1">
      <c r="B162" s="728"/>
      <c r="C162" s="728"/>
      <c r="D162" s="728"/>
      <c r="E162" s="728"/>
      <c r="F162" s="728"/>
      <c r="G162" s="728"/>
      <c r="H162" s="728"/>
      <c r="I162" s="728"/>
      <c r="J162" s="728"/>
      <c r="K162" s="728"/>
      <c r="L162" s="728"/>
      <c r="M162" s="728"/>
      <c r="N162" s="728"/>
      <c r="O162" s="728"/>
      <c r="P162" s="728"/>
      <c r="Q162" s="728"/>
      <c r="R162" s="728"/>
      <c r="S162" s="728"/>
      <c r="T162" s="728"/>
      <c r="U162" s="728"/>
      <c r="V162" s="728"/>
      <c r="W162" s="728"/>
      <c r="X162" s="728"/>
      <c r="Y162" s="728"/>
      <c r="Z162" s="728"/>
      <c r="AA162" s="728"/>
      <c r="AB162" s="728"/>
    </row>
    <row r="163" spans="2:28" ht="12.75" hidden="1" customHeight="1">
      <c r="B163" s="728"/>
      <c r="C163" s="728"/>
      <c r="D163" s="728"/>
      <c r="E163" s="728"/>
      <c r="F163" s="728"/>
      <c r="G163" s="728"/>
      <c r="H163" s="728"/>
      <c r="I163" s="728"/>
      <c r="J163" s="728"/>
      <c r="K163" s="728"/>
      <c r="L163" s="728"/>
      <c r="M163" s="728"/>
      <c r="N163" s="728"/>
      <c r="O163" s="728"/>
      <c r="P163" s="728"/>
      <c r="Q163" s="728"/>
      <c r="R163" s="728"/>
      <c r="S163" s="728"/>
      <c r="T163" s="728"/>
      <c r="U163" s="728"/>
      <c r="V163" s="728"/>
      <c r="W163" s="728"/>
      <c r="X163" s="728"/>
      <c r="Y163" s="728"/>
      <c r="Z163" s="728"/>
      <c r="AA163" s="728"/>
      <c r="AB163" s="728"/>
    </row>
    <row r="164" spans="2:28" ht="12.75" hidden="1" customHeight="1">
      <c r="B164" s="728"/>
      <c r="C164" s="728"/>
      <c r="D164" s="728"/>
      <c r="E164" s="728"/>
      <c r="F164" s="728"/>
      <c r="G164" s="728"/>
      <c r="H164" s="728"/>
      <c r="I164" s="728"/>
      <c r="J164" s="728"/>
      <c r="K164" s="728"/>
      <c r="L164" s="728"/>
      <c r="M164" s="728"/>
      <c r="N164" s="728"/>
      <c r="O164" s="728"/>
      <c r="P164" s="728"/>
      <c r="Q164" s="728"/>
      <c r="R164" s="728"/>
      <c r="S164" s="728"/>
      <c r="T164" s="728"/>
      <c r="U164" s="728"/>
      <c r="V164" s="728"/>
      <c r="W164" s="728"/>
      <c r="X164" s="728"/>
      <c r="Y164" s="728"/>
      <c r="Z164" s="728"/>
      <c r="AA164" s="728"/>
      <c r="AB164" s="728"/>
    </row>
    <row r="165" spans="2:28" ht="12.75" hidden="1" customHeight="1">
      <c r="B165" s="728"/>
      <c r="C165" s="728"/>
      <c r="D165" s="728"/>
      <c r="E165" s="728"/>
      <c r="F165" s="728"/>
      <c r="G165" s="728"/>
      <c r="H165" s="728"/>
      <c r="I165" s="728"/>
      <c r="J165" s="728"/>
      <c r="K165" s="728"/>
      <c r="L165" s="728"/>
      <c r="M165" s="728"/>
      <c r="N165" s="728"/>
      <c r="O165" s="728"/>
      <c r="P165" s="728"/>
      <c r="Q165" s="728"/>
      <c r="R165" s="728"/>
      <c r="S165" s="728"/>
      <c r="T165" s="728"/>
      <c r="U165" s="728"/>
      <c r="V165" s="728"/>
      <c r="W165" s="728"/>
      <c r="X165" s="728"/>
      <c r="Y165" s="728"/>
      <c r="Z165" s="728"/>
      <c r="AA165" s="728"/>
      <c r="AB165" s="728"/>
    </row>
    <row r="166" spans="2:28" ht="12.75" hidden="1" customHeight="1">
      <c r="B166" s="728"/>
      <c r="C166" s="728"/>
      <c r="D166" s="728"/>
      <c r="E166" s="728"/>
      <c r="F166" s="728"/>
      <c r="G166" s="728"/>
      <c r="H166" s="728"/>
      <c r="I166" s="728"/>
      <c r="J166" s="728"/>
      <c r="K166" s="728"/>
      <c r="L166" s="728"/>
      <c r="M166" s="728"/>
      <c r="N166" s="728"/>
      <c r="O166" s="728"/>
      <c r="P166" s="728"/>
      <c r="Q166" s="728"/>
      <c r="R166" s="728"/>
      <c r="S166" s="728"/>
      <c r="T166" s="728"/>
      <c r="U166" s="728"/>
      <c r="V166" s="728"/>
      <c r="W166" s="728"/>
      <c r="X166" s="728"/>
      <c r="Y166" s="728"/>
      <c r="Z166" s="728"/>
      <c r="AA166" s="728"/>
      <c r="AB166" s="728"/>
    </row>
    <row r="167" spans="2:28" ht="12.75" hidden="1" customHeight="1">
      <c r="B167" s="728"/>
      <c r="C167" s="728"/>
      <c r="D167" s="728"/>
      <c r="E167" s="728"/>
      <c r="F167" s="728"/>
      <c r="G167" s="728"/>
      <c r="H167" s="728"/>
      <c r="I167" s="728"/>
      <c r="J167" s="728"/>
      <c r="K167" s="728"/>
      <c r="L167" s="728"/>
      <c r="M167" s="728"/>
      <c r="N167" s="728"/>
      <c r="O167" s="728"/>
      <c r="P167" s="728"/>
      <c r="Q167" s="728"/>
      <c r="R167" s="728"/>
      <c r="S167" s="728"/>
      <c r="T167" s="728"/>
      <c r="U167" s="728"/>
      <c r="V167" s="728"/>
      <c r="W167" s="728"/>
      <c r="X167" s="728"/>
      <c r="Y167" s="728"/>
      <c r="Z167" s="728"/>
      <c r="AA167" s="728"/>
      <c r="AB167" s="728"/>
    </row>
    <row r="168" spans="2:28" ht="12.75" hidden="1" customHeight="1">
      <c r="B168" s="728"/>
      <c r="C168" s="728"/>
      <c r="D168" s="728"/>
      <c r="E168" s="728"/>
      <c r="F168" s="728"/>
      <c r="G168" s="728"/>
      <c r="H168" s="728"/>
      <c r="I168" s="728"/>
      <c r="J168" s="728"/>
      <c r="K168" s="728"/>
      <c r="L168" s="728"/>
      <c r="M168" s="728"/>
      <c r="N168" s="728"/>
      <c r="O168" s="728"/>
      <c r="P168" s="728"/>
      <c r="Q168" s="728"/>
      <c r="R168" s="728"/>
      <c r="S168" s="728"/>
      <c r="T168" s="728"/>
      <c r="U168" s="728"/>
      <c r="V168" s="728"/>
      <c r="W168" s="728"/>
      <c r="X168" s="728"/>
      <c r="Y168" s="728"/>
      <c r="Z168" s="728"/>
      <c r="AA168" s="728"/>
      <c r="AB168" s="728"/>
    </row>
    <row r="169" spans="2:28" ht="12.75" hidden="1" customHeight="1">
      <c r="B169" s="728"/>
      <c r="C169" s="728"/>
      <c r="D169" s="728"/>
      <c r="E169" s="728"/>
      <c r="F169" s="728"/>
      <c r="G169" s="728"/>
      <c r="H169" s="728"/>
      <c r="I169" s="728"/>
      <c r="J169" s="728"/>
      <c r="K169" s="728"/>
      <c r="L169" s="728"/>
      <c r="M169" s="728"/>
      <c r="N169" s="728"/>
      <c r="O169" s="728"/>
      <c r="P169" s="728"/>
      <c r="Q169" s="728"/>
      <c r="R169" s="728"/>
      <c r="S169" s="728"/>
      <c r="T169" s="728"/>
      <c r="U169" s="728"/>
      <c r="V169" s="728"/>
      <c r="W169" s="728"/>
      <c r="X169" s="728"/>
      <c r="Y169" s="728"/>
      <c r="Z169" s="728"/>
      <c r="AA169" s="728"/>
      <c r="AB169" s="728"/>
    </row>
    <row r="170" spans="2:28" ht="12.75" hidden="1" customHeight="1">
      <c r="B170" s="728"/>
      <c r="C170" s="728"/>
      <c r="D170" s="728"/>
      <c r="E170" s="728"/>
      <c r="F170" s="728"/>
      <c r="G170" s="728"/>
      <c r="H170" s="728"/>
      <c r="I170" s="728"/>
      <c r="J170" s="728"/>
      <c r="K170" s="728"/>
      <c r="L170" s="728"/>
      <c r="M170" s="728"/>
      <c r="N170" s="728"/>
      <c r="O170" s="728"/>
      <c r="P170" s="728"/>
      <c r="Q170" s="728"/>
      <c r="R170" s="728"/>
      <c r="S170" s="728"/>
      <c r="T170" s="728"/>
      <c r="U170" s="728"/>
      <c r="V170" s="728"/>
      <c r="W170" s="728"/>
      <c r="X170" s="728"/>
      <c r="Y170" s="728"/>
      <c r="Z170" s="728"/>
      <c r="AA170" s="728"/>
      <c r="AB170" s="728"/>
    </row>
    <row r="171" spans="2:28" ht="12.75" hidden="1" customHeight="1">
      <c r="B171" s="728"/>
      <c r="C171" s="728"/>
      <c r="D171" s="728"/>
      <c r="E171" s="728"/>
      <c r="F171" s="728"/>
      <c r="G171" s="728"/>
      <c r="H171" s="728"/>
      <c r="I171" s="728"/>
      <c r="J171" s="728"/>
      <c r="K171" s="728"/>
      <c r="L171" s="728"/>
      <c r="M171" s="728"/>
      <c r="N171" s="728"/>
      <c r="O171" s="728"/>
      <c r="P171" s="728"/>
      <c r="Q171" s="728"/>
      <c r="R171" s="728"/>
      <c r="S171" s="728"/>
      <c r="T171" s="728"/>
      <c r="U171" s="728"/>
      <c r="V171" s="728"/>
      <c r="W171" s="728"/>
      <c r="X171" s="728"/>
      <c r="Y171" s="728"/>
      <c r="Z171" s="728"/>
      <c r="AA171" s="728"/>
      <c r="AB171" s="728"/>
    </row>
    <row r="172" spans="2:28" ht="12.75" hidden="1" customHeight="1">
      <c r="B172" s="728"/>
      <c r="C172" s="728"/>
      <c r="D172" s="728"/>
      <c r="E172" s="728"/>
      <c r="F172" s="728"/>
      <c r="G172" s="728"/>
      <c r="H172" s="728"/>
      <c r="I172" s="728"/>
      <c r="J172" s="728"/>
      <c r="K172" s="728"/>
      <c r="L172" s="728"/>
      <c r="M172" s="728"/>
      <c r="N172" s="728"/>
      <c r="O172" s="728"/>
      <c r="P172" s="728"/>
      <c r="Q172" s="728"/>
      <c r="R172" s="728"/>
      <c r="S172" s="728"/>
      <c r="T172" s="728"/>
      <c r="U172" s="728"/>
      <c r="V172" s="728"/>
      <c r="W172" s="728"/>
      <c r="X172" s="728"/>
      <c r="Y172" s="728"/>
      <c r="Z172" s="728"/>
      <c r="AA172" s="728"/>
      <c r="AB172" s="728"/>
    </row>
    <row r="173" spans="2:28" ht="12.75" hidden="1" customHeight="1">
      <c r="B173" s="728"/>
      <c r="C173" s="728"/>
      <c r="D173" s="728"/>
      <c r="E173" s="728"/>
      <c r="F173" s="728"/>
      <c r="G173" s="728"/>
      <c r="H173" s="728"/>
      <c r="I173" s="728"/>
      <c r="J173" s="728"/>
      <c r="K173" s="728"/>
      <c r="L173" s="728"/>
      <c r="M173" s="728"/>
      <c r="N173" s="728"/>
      <c r="O173" s="728"/>
      <c r="P173" s="728"/>
      <c r="Q173" s="728"/>
      <c r="R173" s="728"/>
      <c r="S173" s="728"/>
      <c r="T173" s="728"/>
      <c r="U173" s="728"/>
      <c r="V173" s="728"/>
      <c r="W173" s="728"/>
      <c r="X173" s="728"/>
      <c r="Y173" s="728"/>
      <c r="Z173" s="728"/>
      <c r="AA173" s="728"/>
      <c r="AB173" s="728"/>
    </row>
    <row r="174" spans="2:28" ht="12.75" hidden="1" customHeight="1">
      <c r="B174" s="728"/>
      <c r="C174" s="728"/>
      <c r="D174" s="728"/>
      <c r="E174" s="728"/>
      <c r="F174" s="728"/>
      <c r="G174" s="728"/>
      <c r="H174" s="728"/>
      <c r="I174" s="728"/>
      <c r="J174" s="728"/>
      <c r="K174" s="728"/>
      <c r="L174" s="728"/>
      <c r="M174" s="728"/>
      <c r="N174" s="728"/>
      <c r="O174" s="728"/>
      <c r="P174" s="728"/>
      <c r="Q174" s="728"/>
      <c r="R174" s="728"/>
      <c r="S174" s="728"/>
      <c r="T174" s="728"/>
      <c r="U174" s="728"/>
      <c r="V174" s="728"/>
      <c r="W174" s="728"/>
      <c r="X174" s="728"/>
      <c r="Y174" s="728"/>
      <c r="Z174" s="728"/>
      <c r="AA174" s="728"/>
      <c r="AB174" s="728"/>
    </row>
    <row r="175" spans="2:28" ht="12.75" hidden="1" customHeight="1">
      <c r="B175" s="728"/>
      <c r="C175" s="728"/>
      <c r="D175" s="728"/>
      <c r="E175" s="728"/>
      <c r="F175" s="728"/>
      <c r="G175" s="728"/>
      <c r="H175" s="728"/>
      <c r="I175" s="728"/>
      <c r="J175" s="728"/>
      <c r="K175" s="728"/>
      <c r="L175" s="728"/>
      <c r="M175" s="728"/>
      <c r="N175" s="728"/>
      <c r="O175" s="728"/>
      <c r="P175" s="728"/>
      <c r="Q175" s="728"/>
      <c r="R175" s="728"/>
      <c r="S175" s="728"/>
      <c r="T175" s="728"/>
      <c r="U175" s="728"/>
      <c r="V175" s="728"/>
      <c r="W175" s="728"/>
      <c r="X175" s="728"/>
      <c r="Y175" s="728"/>
      <c r="Z175" s="728"/>
      <c r="AA175" s="728"/>
      <c r="AB175" s="728"/>
    </row>
    <row r="176" spans="2:28" ht="12.75" hidden="1" customHeight="1">
      <c r="B176" s="728"/>
      <c r="C176" s="728"/>
      <c r="D176" s="728"/>
      <c r="E176" s="728"/>
      <c r="F176" s="728"/>
      <c r="G176" s="728"/>
      <c r="H176" s="728"/>
      <c r="I176" s="728"/>
      <c r="J176" s="728"/>
      <c r="K176" s="728"/>
      <c r="L176" s="728"/>
      <c r="M176" s="728"/>
      <c r="N176" s="728"/>
      <c r="O176" s="728"/>
      <c r="P176" s="728"/>
      <c r="Q176" s="728"/>
      <c r="R176" s="728"/>
      <c r="S176" s="728"/>
      <c r="T176" s="728"/>
      <c r="U176" s="728"/>
      <c r="V176" s="728"/>
      <c r="W176" s="728"/>
      <c r="X176" s="728"/>
      <c r="Y176" s="728"/>
      <c r="Z176" s="728"/>
      <c r="AA176" s="728"/>
      <c r="AB176" s="728"/>
    </row>
    <row r="177" spans="2:28" ht="12.75" hidden="1" customHeight="1">
      <c r="B177" s="728"/>
      <c r="C177" s="728"/>
      <c r="D177" s="728"/>
      <c r="E177" s="728"/>
      <c r="F177" s="728"/>
      <c r="G177" s="728"/>
      <c r="H177" s="728"/>
      <c r="I177" s="728"/>
      <c r="J177" s="728"/>
      <c r="K177" s="728"/>
      <c r="L177" s="728"/>
      <c r="M177" s="728"/>
      <c r="N177" s="728"/>
      <c r="O177" s="728"/>
      <c r="P177" s="728"/>
      <c r="Q177" s="728"/>
      <c r="R177" s="728"/>
      <c r="S177" s="728"/>
      <c r="T177" s="728"/>
      <c r="U177" s="728"/>
      <c r="V177" s="728"/>
      <c r="W177" s="728"/>
      <c r="X177" s="728"/>
      <c r="Y177" s="728"/>
      <c r="Z177" s="728"/>
      <c r="AA177" s="728"/>
      <c r="AB177" s="728"/>
    </row>
    <row r="178" spans="2:28" ht="12.75" hidden="1" customHeight="1">
      <c r="B178" s="728"/>
      <c r="C178" s="728"/>
      <c r="D178" s="728"/>
      <c r="E178" s="728"/>
      <c r="F178" s="728"/>
      <c r="G178" s="728"/>
      <c r="H178" s="728"/>
      <c r="I178" s="728"/>
      <c r="J178" s="728"/>
      <c r="K178" s="728"/>
      <c r="L178" s="728"/>
      <c r="M178" s="728"/>
      <c r="N178" s="728"/>
      <c r="O178" s="728"/>
      <c r="P178" s="728"/>
      <c r="Q178" s="728"/>
      <c r="R178" s="728"/>
      <c r="S178" s="728"/>
      <c r="T178" s="728"/>
      <c r="U178" s="728"/>
      <c r="V178" s="728"/>
      <c r="W178" s="728"/>
      <c r="X178" s="728"/>
      <c r="Y178" s="728"/>
      <c r="Z178" s="728"/>
      <c r="AA178" s="728"/>
      <c r="AB178" s="728"/>
    </row>
    <row r="179" spans="2:28" ht="12.75" hidden="1" customHeight="1">
      <c r="B179" s="728"/>
      <c r="C179" s="728"/>
      <c r="D179" s="728"/>
      <c r="E179" s="728"/>
      <c r="F179" s="728"/>
      <c r="G179" s="728"/>
      <c r="H179" s="728"/>
      <c r="I179" s="728"/>
      <c r="J179" s="728"/>
      <c r="K179" s="728"/>
      <c r="L179" s="728"/>
      <c r="M179" s="728"/>
      <c r="N179" s="728"/>
      <c r="O179" s="728"/>
      <c r="P179" s="728"/>
      <c r="Q179" s="728"/>
      <c r="R179" s="728"/>
      <c r="S179" s="728"/>
      <c r="T179" s="728"/>
      <c r="U179" s="728"/>
      <c r="V179" s="728"/>
      <c r="W179" s="728"/>
      <c r="X179" s="728"/>
      <c r="Y179" s="728"/>
      <c r="Z179" s="728"/>
      <c r="AA179" s="728"/>
      <c r="AB179" s="728"/>
    </row>
    <row r="180" spans="2:28" ht="12.75" hidden="1" customHeight="1">
      <c r="B180" s="728"/>
      <c r="C180" s="728"/>
      <c r="D180" s="728"/>
      <c r="E180" s="728"/>
      <c r="F180" s="728"/>
      <c r="G180" s="728"/>
      <c r="H180" s="728"/>
      <c r="I180" s="728"/>
      <c r="J180" s="728"/>
      <c r="K180" s="728"/>
      <c r="L180" s="728"/>
      <c r="M180" s="728"/>
      <c r="N180" s="728"/>
      <c r="O180" s="728"/>
      <c r="P180" s="728"/>
      <c r="Q180" s="728"/>
      <c r="R180" s="728"/>
      <c r="S180" s="728"/>
      <c r="T180" s="728"/>
      <c r="U180" s="728"/>
      <c r="V180" s="728"/>
      <c r="W180" s="728"/>
      <c r="X180" s="728"/>
      <c r="Y180" s="728"/>
      <c r="Z180" s="728"/>
      <c r="AA180" s="728"/>
      <c r="AB180" s="728"/>
    </row>
    <row r="181" spans="2:28" ht="12.75" hidden="1" customHeight="1">
      <c r="B181" s="728"/>
      <c r="C181" s="728"/>
      <c r="D181" s="728"/>
      <c r="E181" s="728"/>
      <c r="F181" s="728"/>
      <c r="G181" s="728"/>
      <c r="H181" s="728"/>
      <c r="I181" s="728"/>
      <c r="J181" s="728"/>
      <c r="K181" s="728"/>
      <c r="L181" s="728"/>
      <c r="M181" s="728"/>
      <c r="N181" s="728"/>
      <c r="O181" s="728"/>
      <c r="P181" s="728"/>
      <c r="Q181" s="728"/>
      <c r="R181" s="728"/>
      <c r="S181" s="728"/>
      <c r="T181" s="728"/>
      <c r="U181" s="728"/>
      <c r="V181" s="728"/>
      <c r="W181" s="728"/>
      <c r="X181" s="728"/>
      <c r="Y181" s="728"/>
      <c r="Z181" s="728"/>
      <c r="AA181" s="728"/>
      <c r="AB181" s="728"/>
    </row>
    <row r="182" spans="2:28" ht="12.75" hidden="1" customHeight="1">
      <c r="B182" s="728"/>
      <c r="C182" s="728"/>
      <c r="D182" s="728"/>
      <c r="E182" s="728"/>
      <c r="F182" s="728"/>
      <c r="G182" s="728"/>
      <c r="H182" s="728"/>
      <c r="I182" s="728"/>
      <c r="J182" s="728"/>
      <c r="K182" s="728"/>
      <c r="L182" s="728"/>
      <c r="M182" s="728"/>
      <c r="N182" s="728"/>
      <c r="O182" s="728"/>
      <c r="P182" s="728"/>
      <c r="Q182" s="728"/>
      <c r="R182" s="728"/>
      <c r="S182" s="728"/>
      <c r="T182" s="728"/>
      <c r="U182" s="728"/>
      <c r="V182" s="728"/>
      <c r="W182" s="728"/>
      <c r="X182" s="728"/>
      <c r="Y182" s="728"/>
      <c r="Z182" s="728"/>
      <c r="AA182" s="728"/>
      <c r="AB182" s="728"/>
    </row>
    <row r="183" spans="2:28" ht="12.75" hidden="1" customHeight="1">
      <c r="B183" s="728"/>
      <c r="C183" s="728"/>
      <c r="D183" s="728"/>
      <c r="E183" s="728"/>
      <c r="F183" s="728"/>
      <c r="G183" s="728"/>
      <c r="H183" s="728"/>
      <c r="I183" s="728"/>
      <c r="J183" s="728"/>
      <c r="K183" s="728"/>
      <c r="L183" s="728"/>
      <c r="M183" s="728"/>
      <c r="N183" s="728"/>
      <c r="O183" s="728"/>
      <c r="P183" s="728"/>
      <c r="Q183" s="728"/>
      <c r="R183" s="728"/>
      <c r="S183" s="728"/>
      <c r="T183" s="728"/>
      <c r="U183" s="728"/>
      <c r="V183" s="728"/>
      <c r="W183" s="728"/>
      <c r="X183" s="728"/>
      <c r="Y183" s="728"/>
      <c r="Z183" s="728"/>
      <c r="AA183" s="728"/>
      <c r="AB183" s="728"/>
    </row>
    <row r="184" spans="2:28" ht="12.75" hidden="1" customHeight="1">
      <c r="B184" s="728"/>
      <c r="C184" s="728"/>
      <c r="D184" s="728"/>
      <c r="E184" s="728"/>
      <c r="F184" s="728"/>
      <c r="G184" s="728"/>
      <c r="H184" s="728"/>
      <c r="I184" s="728"/>
      <c r="J184" s="728"/>
      <c r="K184" s="728"/>
      <c r="L184" s="728"/>
      <c r="M184" s="728"/>
      <c r="N184" s="728"/>
      <c r="O184" s="728"/>
      <c r="P184" s="728"/>
      <c r="Q184" s="728"/>
      <c r="R184" s="728"/>
      <c r="S184" s="728"/>
      <c r="T184" s="728"/>
      <c r="U184" s="728"/>
      <c r="V184" s="728"/>
      <c r="W184" s="728"/>
      <c r="X184" s="728"/>
      <c r="Y184" s="728"/>
      <c r="Z184" s="728"/>
      <c r="AA184" s="728"/>
      <c r="AB184" s="728"/>
    </row>
    <row r="185" spans="2:28" ht="12.75" hidden="1" customHeight="1">
      <c r="B185" s="728"/>
      <c r="C185" s="728"/>
      <c r="D185" s="728"/>
      <c r="E185" s="728"/>
      <c r="F185" s="728"/>
      <c r="G185" s="728"/>
      <c r="H185" s="728"/>
      <c r="I185" s="728"/>
      <c r="J185" s="728"/>
      <c r="K185" s="728"/>
      <c r="L185" s="728"/>
      <c r="M185" s="728"/>
      <c r="N185" s="728"/>
      <c r="O185" s="728"/>
      <c r="P185" s="728"/>
      <c r="Q185" s="728"/>
      <c r="R185" s="728"/>
      <c r="S185" s="728"/>
      <c r="T185" s="728"/>
      <c r="U185" s="728"/>
      <c r="V185" s="728"/>
      <c r="W185" s="728"/>
      <c r="X185" s="728"/>
      <c r="Y185" s="728"/>
      <c r="Z185" s="728"/>
      <c r="AA185" s="728"/>
      <c r="AB185" s="728"/>
    </row>
    <row r="186" spans="2:28" ht="12.75" hidden="1" customHeight="1">
      <c r="B186" s="728"/>
      <c r="C186" s="728"/>
      <c r="D186" s="728"/>
      <c r="E186" s="728"/>
      <c r="F186" s="728"/>
      <c r="G186" s="728"/>
      <c r="H186" s="728"/>
      <c r="I186" s="728"/>
      <c r="J186" s="728"/>
      <c r="K186" s="728"/>
      <c r="L186" s="728"/>
      <c r="M186" s="728"/>
      <c r="N186" s="728"/>
      <c r="O186" s="728"/>
      <c r="P186" s="728"/>
      <c r="Q186" s="728"/>
      <c r="R186" s="728"/>
      <c r="S186" s="728"/>
      <c r="T186" s="728"/>
      <c r="U186" s="728"/>
      <c r="V186" s="728"/>
      <c r="W186" s="728"/>
      <c r="X186" s="728"/>
      <c r="Y186" s="728"/>
      <c r="Z186" s="728"/>
      <c r="AA186" s="728"/>
      <c r="AB186" s="728"/>
    </row>
    <row r="187" spans="2:28" ht="12.75" hidden="1" customHeight="1">
      <c r="B187" s="728"/>
      <c r="C187" s="728"/>
      <c r="D187" s="728"/>
      <c r="E187" s="728"/>
      <c r="F187" s="728"/>
      <c r="G187" s="728"/>
      <c r="H187" s="728"/>
      <c r="I187" s="728"/>
      <c r="J187" s="728"/>
      <c r="K187" s="728"/>
      <c r="L187" s="728"/>
      <c r="M187" s="728"/>
      <c r="N187" s="728"/>
      <c r="O187" s="728"/>
      <c r="P187" s="728"/>
      <c r="Q187" s="728"/>
      <c r="R187" s="728"/>
      <c r="S187" s="728"/>
      <c r="T187" s="728"/>
      <c r="U187" s="728"/>
      <c r="V187" s="728"/>
      <c r="W187" s="728"/>
      <c r="X187" s="728"/>
      <c r="Y187" s="728"/>
      <c r="Z187" s="728"/>
      <c r="AA187" s="728"/>
      <c r="AB187" s="728"/>
    </row>
    <row r="188" spans="2:28" ht="12.75" hidden="1" customHeight="1">
      <c r="B188" s="728"/>
      <c r="C188" s="728"/>
      <c r="D188" s="728"/>
      <c r="E188" s="728"/>
      <c r="F188" s="728"/>
      <c r="G188" s="728"/>
      <c r="H188" s="728"/>
      <c r="I188" s="728"/>
      <c r="J188" s="728"/>
      <c r="K188" s="728"/>
      <c r="L188" s="728"/>
      <c r="M188" s="728"/>
      <c r="N188" s="728"/>
      <c r="O188" s="728"/>
      <c r="P188" s="728"/>
      <c r="Q188" s="728"/>
      <c r="R188" s="728"/>
      <c r="S188" s="728"/>
      <c r="T188" s="728"/>
      <c r="U188" s="728"/>
      <c r="V188" s="728"/>
      <c r="W188" s="728"/>
      <c r="X188" s="728"/>
      <c r="Y188" s="728"/>
      <c r="Z188" s="728"/>
      <c r="AA188" s="728"/>
      <c r="AB188" s="728"/>
    </row>
    <row r="189" spans="2:28" ht="12.75" hidden="1" customHeight="1">
      <c r="B189" s="728"/>
      <c r="C189" s="728"/>
      <c r="D189" s="728"/>
      <c r="E189" s="728"/>
      <c r="F189" s="728"/>
      <c r="G189" s="728"/>
      <c r="H189" s="728"/>
      <c r="I189" s="728"/>
      <c r="J189" s="728"/>
      <c r="K189" s="728"/>
      <c r="L189" s="728"/>
      <c r="M189" s="728"/>
      <c r="N189" s="728"/>
      <c r="O189" s="728"/>
      <c r="P189" s="728"/>
      <c r="Q189" s="728"/>
      <c r="R189" s="728"/>
      <c r="S189" s="728"/>
      <c r="T189" s="728"/>
      <c r="U189" s="728"/>
      <c r="V189" s="728"/>
      <c r="W189" s="728"/>
      <c r="X189" s="728"/>
      <c r="Y189" s="728"/>
      <c r="Z189" s="728"/>
      <c r="AA189" s="728"/>
      <c r="AB189" s="728"/>
    </row>
    <row r="190" spans="2:28" ht="12.75" hidden="1" customHeight="1">
      <c r="B190" s="728"/>
      <c r="C190" s="728"/>
      <c r="D190" s="728"/>
      <c r="E190" s="728"/>
      <c r="F190" s="728"/>
      <c r="G190" s="728"/>
      <c r="H190" s="728"/>
      <c r="I190" s="728"/>
      <c r="J190" s="728"/>
      <c r="K190" s="728"/>
      <c r="L190" s="728"/>
      <c r="M190" s="728"/>
      <c r="N190" s="728"/>
      <c r="O190" s="728"/>
      <c r="P190" s="728"/>
      <c r="Q190" s="728"/>
      <c r="R190" s="728"/>
      <c r="S190" s="728"/>
      <c r="T190" s="728"/>
      <c r="U190" s="728"/>
      <c r="V190" s="728"/>
      <c r="W190" s="728"/>
      <c r="X190" s="728"/>
      <c r="Y190" s="728"/>
      <c r="Z190" s="728"/>
      <c r="AA190" s="728"/>
      <c r="AB190" s="728"/>
    </row>
    <row r="191" spans="2:28" ht="12.75" hidden="1" customHeight="1">
      <c r="B191" s="728"/>
      <c r="C191" s="728"/>
      <c r="D191" s="728"/>
      <c r="E191" s="728"/>
      <c r="F191" s="728"/>
      <c r="G191" s="728"/>
      <c r="H191" s="728"/>
      <c r="I191" s="728"/>
      <c r="J191" s="728"/>
      <c r="K191" s="728"/>
      <c r="L191" s="728"/>
      <c r="M191" s="728"/>
      <c r="N191" s="728"/>
      <c r="O191" s="728"/>
      <c r="P191" s="728"/>
      <c r="Q191" s="728"/>
      <c r="R191" s="728"/>
      <c r="S191" s="728"/>
      <c r="T191" s="728"/>
      <c r="U191" s="728"/>
      <c r="V191" s="728"/>
      <c r="W191" s="728"/>
      <c r="X191" s="728"/>
      <c r="Y191" s="728"/>
      <c r="Z191" s="728"/>
      <c r="AA191" s="728"/>
      <c r="AB191" s="728"/>
    </row>
    <row r="192" spans="2:28" ht="12.75" hidden="1" customHeight="1">
      <c r="B192" s="728"/>
      <c r="C192" s="728"/>
      <c r="D192" s="728"/>
      <c r="E192" s="728"/>
      <c r="F192" s="728"/>
      <c r="G192" s="728"/>
      <c r="H192" s="728"/>
      <c r="I192" s="728"/>
      <c r="J192" s="728"/>
      <c r="K192" s="728"/>
      <c r="L192" s="728"/>
      <c r="M192" s="728"/>
      <c r="N192" s="728"/>
      <c r="O192" s="728"/>
      <c r="P192" s="728"/>
      <c r="Q192" s="728"/>
      <c r="R192" s="728"/>
      <c r="S192" s="728"/>
      <c r="T192" s="728"/>
      <c r="U192" s="728"/>
      <c r="V192" s="728"/>
      <c r="W192" s="728"/>
      <c r="X192" s="728"/>
      <c r="Y192" s="728"/>
      <c r="Z192" s="728"/>
      <c r="AA192" s="728"/>
      <c r="AB192" s="728"/>
    </row>
    <row r="193" spans="2:28" ht="12.75" hidden="1" customHeight="1">
      <c r="B193" s="728"/>
      <c r="C193" s="728"/>
      <c r="D193" s="728"/>
      <c r="E193" s="728"/>
      <c r="F193" s="728"/>
      <c r="G193" s="728"/>
      <c r="H193" s="728"/>
      <c r="I193" s="728"/>
      <c r="J193" s="728"/>
      <c r="K193" s="728"/>
      <c r="L193" s="728"/>
      <c r="M193" s="728"/>
      <c r="N193" s="728"/>
      <c r="O193" s="728"/>
      <c r="P193" s="728"/>
      <c r="Q193" s="728"/>
      <c r="R193" s="728"/>
      <c r="S193" s="728"/>
      <c r="T193" s="728"/>
      <c r="U193" s="728"/>
      <c r="V193" s="728"/>
      <c r="W193" s="728"/>
      <c r="X193" s="728"/>
      <c r="Y193" s="728"/>
      <c r="Z193" s="728"/>
      <c r="AA193" s="728"/>
      <c r="AB193" s="728"/>
    </row>
    <row r="194" spans="2:28" ht="12.75" hidden="1" customHeight="1">
      <c r="B194" s="728"/>
      <c r="C194" s="728"/>
      <c r="D194" s="728"/>
      <c r="E194" s="728"/>
      <c r="F194" s="728"/>
      <c r="G194" s="728"/>
      <c r="H194" s="728"/>
      <c r="I194" s="728"/>
      <c r="J194" s="728"/>
      <c r="K194" s="728"/>
      <c r="L194" s="728"/>
      <c r="M194" s="728"/>
      <c r="N194" s="728"/>
      <c r="O194" s="728"/>
      <c r="P194" s="728"/>
      <c r="Q194" s="728"/>
      <c r="R194" s="728"/>
      <c r="S194" s="728"/>
      <c r="T194" s="728"/>
      <c r="U194" s="728"/>
      <c r="V194" s="728"/>
      <c r="W194" s="728"/>
      <c r="X194" s="728"/>
      <c r="Y194" s="728"/>
      <c r="Z194" s="728"/>
      <c r="AA194" s="728"/>
      <c r="AB194" s="728"/>
    </row>
    <row r="195" spans="2:28" ht="12.75" hidden="1" customHeight="1">
      <c r="B195" s="728"/>
      <c r="C195" s="728"/>
      <c r="D195" s="728"/>
      <c r="E195" s="728"/>
      <c r="F195" s="728"/>
      <c r="G195" s="728"/>
      <c r="H195" s="728"/>
      <c r="I195" s="728"/>
      <c r="J195" s="728"/>
      <c r="K195" s="728"/>
      <c r="L195" s="728"/>
      <c r="M195" s="728"/>
      <c r="N195" s="728"/>
      <c r="O195" s="728"/>
      <c r="P195" s="728"/>
      <c r="Q195" s="728"/>
      <c r="R195" s="728"/>
      <c r="S195" s="728"/>
      <c r="T195" s="728"/>
      <c r="U195" s="728"/>
      <c r="V195" s="728"/>
      <c r="W195" s="728"/>
      <c r="X195" s="728"/>
      <c r="Y195" s="728"/>
      <c r="Z195" s="728"/>
      <c r="AA195" s="728"/>
      <c r="AB195" s="728"/>
    </row>
    <row r="196" spans="2:28" ht="12.75" hidden="1" customHeight="1">
      <c r="B196" s="728"/>
      <c r="C196" s="728"/>
      <c r="D196" s="728"/>
      <c r="E196" s="728"/>
      <c r="F196" s="728"/>
      <c r="G196" s="728"/>
      <c r="H196" s="728"/>
      <c r="I196" s="728"/>
      <c r="J196" s="728"/>
      <c r="K196" s="728"/>
      <c r="L196" s="728"/>
      <c r="M196" s="728"/>
      <c r="N196" s="728"/>
      <c r="O196" s="728"/>
      <c r="P196" s="728"/>
      <c r="Q196" s="728"/>
      <c r="R196" s="728"/>
      <c r="S196" s="728"/>
      <c r="T196" s="728"/>
      <c r="U196" s="728"/>
      <c r="V196" s="728"/>
      <c r="W196" s="728"/>
      <c r="X196" s="728"/>
      <c r="Y196" s="728"/>
      <c r="Z196" s="728"/>
      <c r="AA196" s="728"/>
      <c r="AB196" s="728"/>
    </row>
    <row r="197" spans="2:28" ht="12.75" hidden="1" customHeight="1">
      <c r="B197" s="728"/>
      <c r="C197" s="728"/>
      <c r="D197" s="728"/>
      <c r="E197" s="728"/>
      <c r="F197" s="728"/>
      <c r="G197" s="728"/>
      <c r="H197" s="728"/>
      <c r="I197" s="728"/>
      <c r="J197" s="728"/>
      <c r="K197" s="728"/>
      <c r="L197" s="728"/>
      <c r="M197" s="728"/>
      <c r="N197" s="728"/>
      <c r="O197" s="728"/>
      <c r="P197" s="728"/>
      <c r="Q197" s="728"/>
      <c r="R197" s="728"/>
      <c r="S197" s="728"/>
      <c r="T197" s="728"/>
      <c r="U197" s="728"/>
      <c r="V197" s="728"/>
      <c r="W197" s="728"/>
      <c r="X197" s="728"/>
      <c r="Y197" s="728"/>
      <c r="Z197" s="728"/>
      <c r="AA197" s="728"/>
      <c r="AB197" s="728"/>
    </row>
    <row r="198" spans="2:28" ht="12.75" hidden="1" customHeight="1">
      <c r="B198" s="728"/>
      <c r="C198" s="728"/>
      <c r="D198" s="728"/>
      <c r="E198" s="728"/>
      <c r="F198" s="728"/>
      <c r="G198" s="728"/>
      <c r="H198" s="728"/>
      <c r="I198" s="728"/>
      <c r="J198" s="728"/>
      <c r="K198" s="728"/>
      <c r="L198" s="728"/>
      <c r="M198" s="728"/>
      <c r="N198" s="728"/>
      <c r="O198" s="728"/>
      <c r="P198" s="728"/>
      <c r="Q198" s="728"/>
      <c r="R198" s="728"/>
      <c r="S198" s="728"/>
      <c r="T198" s="728"/>
      <c r="U198" s="728"/>
      <c r="V198" s="728"/>
      <c r="W198" s="728"/>
      <c r="X198" s="728"/>
      <c r="Y198" s="728"/>
      <c r="Z198" s="728"/>
      <c r="AA198" s="728"/>
      <c r="AB198" s="728"/>
    </row>
    <row r="199" spans="2:28" ht="12.75" hidden="1" customHeight="1">
      <c r="B199" s="728"/>
      <c r="C199" s="728"/>
      <c r="D199" s="728"/>
      <c r="E199" s="728"/>
      <c r="F199" s="728"/>
      <c r="G199" s="728"/>
      <c r="H199" s="728"/>
      <c r="I199" s="728"/>
      <c r="J199" s="728"/>
      <c r="K199" s="728"/>
      <c r="L199" s="728"/>
      <c r="M199" s="728"/>
      <c r="N199" s="728"/>
      <c r="O199" s="728"/>
      <c r="P199" s="728"/>
      <c r="Q199" s="728"/>
      <c r="R199" s="728"/>
      <c r="S199" s="728"/>
      <c r="T199" s="728"/>
      <c r="U199" s="728"/>
      <c r="V199" s="728"/>
      <c r="W199" s="728"/>
      <c r="X199" s="728"/>
      <c r="Y199" s="728"/>
      <c r="Z199" s="728"/>
      <c r="AA199" s="728"/>
      <c r="AB199" s="728"/>
    </row>
    <row r="200" spans="2:28" ht="12.75" hidden="1" customHeight="1">
      <c r="B200" s="728"/>
      <c r="C200" s="728"/>
      <c r="D200" s="728"/>
      <c r="E200" s="728"/>
      <c r="F200" s="728"/>
      <c r="G200" s="728"/>
      <c r="H200" s="728"/>
      <c r="I200" s="728"/>
      <c r="J200" s="728"/>
      <c r="K200" s="728"/>
      <c r="L200" s="728"/>
      <c r="M200" s="728"/>
      <c r="N200" s="728"/>
      <c r="O200" s="728"/>
      <c r="P200" s="728"/>
      <c r="Q200" s="728"/>
      <c r="R200" s="728"/>
      <c r="S200" s="728"/>
      <c r="T200" s="728"/>
      <c r="U200" s="728"/>
      <c r="V200" s="728"/>
      <c r="W200" s="728"/>
      <c r="X200" s="728"/>
      <c r="Y200" s="728"/>
      <c r="Z200" s="728"/>
      <c r="AA200" s="728"/>
      <c r="AB200" s="728"/>
    </row>
    <row r="201" spans="2:28" ht="12.75" hidden="1" customHeight="1">
      <c r="B201" s="728"/>
      <c r="C201" s="728"/>
      <c r="D201" s="728"/>
      <c r="E201" s="728"/>
      <c r="F201" s="728"/>
      <c r="G201" s="728"/>
      <c r="H201" s="728"/>
      <c r="I201" s="728"/>
      <c r="J201" s="728"/>
      <c r="K201" s="728"/>
      <c r="L201" s="728"/>
      <c r="M201" s="728"/>
      <c r="N201" s="728"/>
      <c r="O201" s="728"/>
      <c r="P201" s="728"/>
      <c r="Q201" s="728"/>
      <c r="R201" s="728"/>
      <c r="S201" s="728"/>
      <c r="T201" s="728"/>
      <c r="U201" s="728"/>
      <c r="V201" s="728"/>
      <c r="W201" s="728"/>
      <c r="X201" s="728"/>
      <c r="Y201" s="728"/>
      <c r="Z201" s="728"/>
      <c r="AA201" s="728"/>
      <c r="AB201" s="728"/>
    </row>
    <row r="202" spans="2:28" ht="12.75" hidden="1" customHeight="1">
      <c r="B202" s="728"/>
      <c r="C202" s="728"/>
      <c r="D202" s="728"/>
      <c r="E202" s="728"/>
      <c r="F202" s="728"/>
      <c r="G202" s="728"/>
      <c r="H202" s="728"/>
      <c r="I202" s="728"/>
      <c r="J202" s="728"/>
      <c r="K202" s="728"/>
      <c r="L202" s="728"/>
      <c r="M202" s="728"/>
      <c r="N202" s="728"/>
      <c r="O202" s="728"/>
      <c r="P202" s="728"/>
      <c r="Q202" s="728"/>
      <c r="R202" s="728"/>
      <c r="S202" s="728"/>
      <c r="T202" s="728"/>
      <c r="U202" s="728"/>
      <c r="V202" s="728"/>
      <c r="W202" s="728"/>
      <c r="X202" s="728"/>
      <c r="Y202" s="728"/>
      <c r="Z202" s="728"/>
      <c r="AA202" s="728"/>
      <c r="AB202" s="728"/>
    </row>
    <row r="203" spans="2:28" ht="12.75" hidden="1" customHeight="1">
      <c r="B203" s="728"/>
      <c r="C203" s="728"/>
      <c r="D203" s="728"/>
      <c r="E203" s="728"/>
      <c r="F203" s="728"/>
      <c r="G203" s="728"/>
      <c r="H203" s="728"/>
      <c r="I203" s="728"/>
      <c r="J203" s="728"/>
      <c r="K203" s="728"/>
      <c r="L203" s="728"/>
      <c r="M203" s="728"/>
      <c r="N203" s="728"/>
      <c r="O203" s="728"/>
      <c r="P203" s="728"/>
      <c r="Q203" s="728"/>
      <c r="R203" s="728"/>
      <c r="S203" s="728"/>
      <c r="T203" s="728"/>
      <c r="U203" s="728"/>
      <c r="V203" s="728"/>
      <c r="W203" s="728"/>
      <c r="X203" s="728"/>
      <c r="Y203" s="728"/>
      <c r="Z203" s="728"/>
      <c r="AA203" s="728"/>
      <c r="AB203" s="728"/>
    </row>
    <row r="204" spans="2:28" ht="12.75" hidden="1" customHeight="1">
      <c r="B204" s="728"/>
      <c r="C204" s="728"/>
      <c r="D204" s="728"/>
      <c r="E204" s="728"/>
      <c r="F204" s="728"/>
      <c r="G204" s="728"/>
      <c r="H204" s="728"/>
      <c r="I204" s="728"/>
      <c r="J204" s="728"/>
      <c r="K204" s="728"/>
      <c r="L204" s="728"/>
      <c r="M204" s="728"/>
      <c r="N204" s="728"/>
      <c r="O204" s="728"/>
      <c r="P204" s="728"/>
      <c r="Q204" s="728"/>
      <c r="R204" s="728"/>
      <c r="S204" s="728"/>
      <c r="T204" s="728"/>
      <c r="U204" s="728"/>
      <c r="V204" s="728"/>
      <c r="W204" s="728"/>
      <c r="X204" s="728"/>
      <c r="Y204" s="728"/>
      <c r="Z204" s="728"/>
      <c r="AA204" s="728"/>
      <c r="AB204" s="728"/>
    </row>
    <row r="205" spans="2:28" ht="12.75" hidden="1" customHeight="1">
      <c r="B205" s="728"/>
      <c r="C205" s="728"/>
      <c r="D205" s="728"/>
      <c r="E205" s="728"/>
      <c r="F205" s="728"/>
      <c r="G205" s="728"/>
      <c r="H205" s="728"/>
      <c r="I205" s="728"/>
      <c r="J205" s="728"/>
      <c r="K205" s="728"/>
      <c r="L205" s="728"/>
      <c r="M205" s="728"/>
      <c r="N205" s="728"/>
      <c r="O205" s="728"/>
      <c r="P205" s="728"/>
      <c r="Q205" s="728"/>
      <c r="R205" s="728"/>
      <c r="S205" s="728"/>
      <c r="T205" s="728"/>
      <c r="U205" s="728"/>
      <c r="V205" s="728"/>
      <c r="W205" s="728"/>
      <c r="X205" s="728"/>
      <c r="Y205" s="728"/>
      <c r="Z205" s="728"/>
      <c r="AA205" s="728"/>
      <c r="AB205" s="728"/>
    </row>
    <row r="206" spans="2:28" ht="12.75" hidden="1" customHeight="1">
      <c r="B206" s="728"/>
      <c r="C206" s="728"/>
      <c r="D206" s="728"/>
      <c r="E206" s="728"/>
      <c r="F206" s="728"/>
      <c r="G206" s="728"/>
      <c r="H206" s="728"/>
      <c r="I206" s="728"/>
      <c r="J206" s="728"/>
      <c r="K206" s="728"/>
      <c r="L206" s="728"/>
      <c r="M206" s="728"/>
      <c r="N206" s="728"/>
      <c r="O206" s="728"/>
      <c r="P206" s="728"/>
      <c r="Q206" s="728"/>
      <c r="R206" s="728"/>
      <c r="S206" s="728"/>
      <c r="T206" s="728"/>
      <c r="U206" s="728"/>
      <c r="V206" s="728"/>
      <c r="W206" s="728"/>
      <c r="X206" s="728"/>
      <c r="Y206" s="728"/>
      <c r="Z206" s="728"/>
      <c r="AA206" s="728"/>
      <c r="AB206" s="728"/>
    </row>
    <row r="207" spans="2:28" ht="12.75" hidden="1" customHeight="1">
      <c r="B207" s="728"/>
      <c r="C207" s="728"/>
      <c r="D207" s="728"/>
      <c r="E207" s="728"/>
      <c r="F207" s="728"/>
      <c r="G207" s="728"/>
      <c r="H207" s="728"/>
      <c r="I207" s="728"/>
      <c r="J207" s="728"/>
      <c r="K207" s="728"/>
      <c r="L207" s="728"/>
      <c r="M207" s="728"/>
      <c r="N207" s="728"/>
      <c r="O207" s="728"/>
      <c r="P207" s="728"/>
      <c r="Q207" s="728"/>
      <c r="R207" s="728"/>
      <c r="S207" s="728"/>
      <c r="T207" s="728"/>
      <c r="U207" s="728"/>
      <c r="V207" s="728"/>
      <c r="W207" s="728"/>
      <c r="X207" s="728"/>
      <c r="Y207" s="728"/>
      <c r="Z207" s="728"/>
      <c r="AA207" s="728"/>
      <c r="AB207" s="728"/>
    </row>
    <row r="208" spans="2:28" ht="12.75" hidden="1" customHeight="1">
      <c r="B208" s="728"/>
      <c r="C208" s="728"/>
      <c r="D208" s="728"/>
      <c r="E208" s="728"/>
      <c r="F208" s="728"/>
      <c r="G208" s="728"/>
      <c r="H208" s="728"/>
      <c r="I208" s="728"/>
      <c r="J208" s="728"/>
      <c r="K208" s="728"/>
      <c r="L208" s="728"/>
      <c r="M208" s="728"/>
      <c r="N208" s="728"/>
      <c r="O208" s="728"/>
      <c r="P208" s="728"/>
      <c r="Q208" s="728"/>
      <c r="R208" s="728"/>
      <c r="S208" s="728"/>
      <c r="T208" s="728"/>
      <c r="U208" s="728"/>
      <c r="V208" s="728"/>
      <c r="W208" s="728"/>
      <c r="X208" s="728"/>
      <c r="Y208" s="728"/>
      <c r="Z208" s="728"/>
      <c r="AA208" s="728"/>
      <c r="AB208" s="728"/>
    </row>
    <row r="209" spans="2:28" ht="12.75" hidden="1" customHeight="1">
      <c r="B209" s="728"/>
      <c r="C209" s="728"/>
      <c r="D209" s="728"/>
      <c r="E209" s="728"/>
      <c r="F209" s="728"/>
      <c r="G209" s="728"/>
      <c r="H209" s="728"/>
      <c r="I209" s="728"/>
      <c r="J209" s="728"/>
      <c r="K209" s="728"/>
      <c r="L209" s="728"/>
      <c r="M209" s="728"/>
      <c r="N209" s="728"/>
      <c r="O209" s="728"/>
      <c r="P209" s="728"/>
      <c r="Q209" s="728"/>
      <c r="R209" s="728"/>
      <c r="S209" s="728"/>
      <c r="T209" s="728"/>
      <c r="U209" s="728"/>
      <c r="V209" s="728"/>
      <c r="W209" s="728"/>
      <c r="X209" s="728"/>
      <c r="Y209" s="728"/>
      <c r="Z209" s="728"/>
      <c r="AA209" s="728"/>
      <c r="AB209" s="728"/>
    </row>
    <row r="210" spans="2:28" ht="12.75" hidden="1" customHeight="1">
      <c r="B210" s="728"/>
      <c r="C210" s="728"/>
      <c r="D210" s="728"/>
      <c r="E210" s="728"/>
      <c r="F210" s="728"/>
      <c r="G210" s="728"/>
      <c r="H210" s="728"/>
      <c r="I210" s="728"/>
      <c r="J210" s="728"/>
      <c r="K210" s="728"/>
      <c r="L210" s="728"/>
      <c r="M210" s="728"/>
      <c r="N210" s="728"/>
      <c r="O210" s="728"/>
      <c r="P210" s="728"/>
      <c r="Q210" s="728"/>
      <c r="R210" s="728"/>
      <c r="S210" s="728"/>
      <c r="T210" s="728"/>
      <c r="U210" s="728"/>
      <c r="V210" s="728"/>
      <c r="W210" s="728"/>
      <c r="X210" s="728"/>
      <c r="Y210" s="728"/>
      <c r="Z210" s="728"/>
      <c r="AA210" s="728"/>
      <c r="AB210" s="728"/>
    </row>
    <row r="211" spans="2:28" ht="12.75" hidden="1" customHeight="1">
      <c r="B211" s="728"/>
      <c r="C211" s="728"/>
      <c r="D211" s="728"/>
      <c r="E211" s="728"/>
      <c r="F211" s="728"/>
      <c r="G211" s="728"/>
      <c r="H211" s="728"/>
      <c r="I211" s="728"/>
      <c r="J211" s="728"/>
      <c r="K211" s="728"/>
      <c r="L211" s="728"/>
      <c r="M211" s="728"/>
      <c r="N211" s="728"/>
      <c r="O211" s="728"/>
      <c r="P211" s="728"/>
      <c r="Q211" s="728"/>
      <c r="R211" s="728"/>
      <c r="S211" s="728"/>
      <c r="T211" s="728"/>
      <c r="U211" s="728"/>
      <c r="V211" s="728"/>
      <c r="W211" s="728"/>
      <c r="X211" s="728"/>
      <c r="Y211" s="728"/>
      <c r="Z211" s="728"/>
      <c r="AA211" s="728"/>
      <c r="AB211" s="728"/>
    </row>
    <row r="212" spans="2:28" ht="12.75" hidden="1" customHeight="1">
      <c r="B212" s="728"/>
      <c r="C212" s="728"/>
      <c r="D212" s="728"/>
      <c r="E212" s="728"/>
      <c r="F212" s="728"/>
      <c r="G212" s="728"/>
      <c r="H212" s="728"/>
      <c r="I212" s="728"/>
      <c r="J212" s="728"/>
      <c r="K212" s="728"/>
      <c r="L212" s="728"/>
      <c r="M212" s="728"/>
      <c r="N212" s="728"/>
      <c r="O212" s="728"/>
      <c r="P212" s="728"/>
      <c r="Q212" s="728"/>
      <c r="R212" s="728"/>
      <c r="S212" s="728"/>
      <c r="T212" s="728"/>
      <c r="U212" s="728"/>
      <c r="V212" s="728"/>
      <c r="W212" s="728"/>
      <c r="X212" s="728"/>
      <c r="Y212" s="728"/>
      <c r="Z212" s="728"/>
      <c r="AA212" s="728"/>
      <c r="AB212" s="728"/>
    </row>
    <row r="213" spans="2:28" ht="12.75" hidden="1" customHeight="1">
      <c r="B213" s="728"/>
      <c r="C213" s="728"/>
      <c r="D213" s="728"/>
      <c r="E213" s="728"/>
      <c r="F213" s="728"/>
      <c r="G213" s="728"/>
      <c r="H213" s="728"/>
      <c r="I213" s="728"/>
      <c r="J213" s="728"/>
      <c r="K213" s="728"/>
      <c r="L213" s="728"/>
      <c r="M213" s="728"/>
      <c r="N213" s="728"/>
      <c r="O213" s="728"/>
      <c r="P213" s="728"/>
      <c r="Q213" s="728"/>
      <c r="R213" s="728"/>
      <c r="S213" s="728"/>
      <c r="T213" s="728"/>
      <c r="U213" s="728"/>
      <c r="V213" s="728"/>
      <c r="W213" s="728"/>
      <c r="X213" s="728"/>
      <c r="Y213" s="728"/>
      <c r="Z213" s="728"/>
      <c r="AA213" s="728"/>
      <c r="AB213" s="728"/>
    </row>
    <row r="214" spans="2:28" ht="12.75" hidden="1" customHeight="1">
      <c r="B214" s="728"/>
      <c r="C214" s="728"/>
      <c r="D214" s="728"/>
      <c r="E214" s="728"/>
      <c r="F214" s="728"/>
      <c r="G214" s="728"/>
      <c r="H214" s="728"/>
      <c r="I214" s="728"/>
      <c r="J214" s="728"/>
      <c r="K214" s="728"/>
      <c r="L214" s="728"/>
      <c r="M214" s="728"/>
      <c r="N214" s="728"/>
      <c r="O214" s="728"/>
      <c r="P214" s="728"/>
      <c r="Q214" s="728"/>
      <c r="R214" s="728"/>
      <c r="S214" s="728"/>
      <c r="T214" s="728"/>
      <c r="U214" s="728"/>
      <c r="V214" s="728"/>
      <c r="W214" s="728"/>
      <c r="X214" s="728"/>
      <c r="Y214" s="728"/>
      <c r="Z214" s="728"/>
      <c r="AA214" s="728"/>
      <c r="AB214" s="728"/>
    </row>
    <row r="215" spans="2:28" ht="12.75" hidden="1" customHeight="1">
      <c r="B215" s="728"/>
      <c r="C215" s="728"/>
      <c r="D215" s="728"/>
      <c r="E215" s="728"/>
      <c r="F215" s="728"/>
      <c r="G215" s="728"/>
      <c r="H215" s="728"/>
      <c r="I215" s="728"/>
      <c r="J215" s="728"/>
      <c r="K215" s="728"/>
      <c r="L215" s="728"/>
      <c r="M215" s="728"/>
      <c r="N215" s="728"/>
      <c r="O215" s="728"/>
      <c r="P215" s="728"/>
      <c r="Q215" s="728"/>
      <c r="R215" s="728"/>
      <c r="S215" s="728"/>
      <c r="T215" s="728"/>
      <c r="U215" s="728"/>
      <c r="V215" s="728"/>
      <c r="W215" s="728"/>
      <c r="X215" s="728"/>
      <c r="Y215" s="728"/>
      <c r="Z215" s="728"/>
      <c r="AA215" s="728"/>
      <c r="AB215" s="728"/>
    </row>
    <row r="216" spans="2:28" ht="12.75" hidden="1" customHeight="1">
      <c r="B216" s="728"/>
      <c r="C216" s="728"/>
      <c r="D216" s="728"/>
      <c r="E216" s="728"/>
      <c r="F216" s="728"/>
      <c r="G216" s="728"/>
      <c r="H216" s="728"/>
      <c r="I216" s="728"/>
      <c r="J216" s="728"/>
      <c r="K216" s="728"/>
      <c r="L216" s="728"/>
      <c r="M216" s="728"/>
      <c r="N216" s="728"/>
      <c r="O216" s="728"/>
      <c r="P216" s="728"/>
      <c r="Q216" s="728"/>
      <c r="R216" s="728"/>
      <c r="S216" s="728"/>
      <c r="T216" s="728"/>
      <c r="U216" s="728"/>
      <c r="V216" s="728"/>
      <c r="W216" s="728"/>
      <c r="X216" s="728"/>
      <c r="Y216" s="728"/>
      <c r="Z216" s="728"/>
      <c r="AA216" s="728"/>
      <c r="AB216" s="728"/>
    </row>
    <row r="217" spans="2:28" ht="12.75" hidden="1" customHeight="1">
      <c r="B217" s="728"/>
      <c r="C217" s="728"/>
      <c r="D217" s="728"/>
      <c r="E217" s="728"/>
      <c r="F217" s="728"/>
      <c r="G217" s="728"/>
      <c r="H217" s="728"/>
      <c r="I217" s="728"/>
      <c r="J217" s="728"/>
      <c r="K217" s="728"/>
      <c r="L217" s="728"/>
      <c r="M217" s="728"/>
      <c r="N217" s="728"/>
      <c r="O217" s="728"/>
      <c r="P217" s="728"/>
      <c r="Q217" s="728"/>
      <c r="R217" s="728"/>
      <c r="S217" s="728"/>
      <c r="T217" s="728"/>
      <c r="U217" s="728"/>
      <c r="V217" s="728"/>
      <c r="W217" s="728"/>
      <c r="X217" s="728"/>
      <c r="Y217" s="728"/>
      <c r="Z217" s="728"/>
      <c r="AA217" s="728"/>
      <c r="AB217" s="728"/>
    </row>
    <row r="218" spans="2:28" ht="12.75" hidden="1" customHeight="1">
      <c r="B218" s="728"/>
      <c r="C218" s="728"/>
      <c r="D218" s="728"/>
      <c r="E218" s="728"/>
      <c r="F218" s="728"/>
      <c r="G218" s="728"/>
      <c r="H218" s="728"/>
      <c r="I218" s="728"/>
      <c r="J218" s="728"/>
      <c r="K218" s="728"/>
      <c r="L218" s="728"/>
      <c r="M218" s="728"/>
      <c r="N218" s="728"/>
      <c r="O218" s="728"/>
      <c r="P218" s="728"/>
      <c r="Q218" s="728"/>
      <c r="R218" s="728"/>
      <c r="S218" s="728"/>
      <c r="T218" s="728"/>
      <c r="U218" s="728"/>
      <c r="V218" s="728"/>
      <c r="W218" s="728"/>
      <c r="X218" s="728"/>
      <c r="Y218" s="728"/>
      <c r="Z218" s="728"/>
      <c r="AA218" s="728"/>
      <c r="AB218" s="728"/>
    </row>
    <row r="219" spans="2:28" ht="12.75" hidden="1" customHeight="1">
      <c r="B219" s="728"/>
      <c r="C219" s="728"/>
      <c r="D219" s="728"/>
      <c r="E219" s="728"/>
      <c r="F219" s="728"/>
      <c r="G219" s="728"/>
      <c r="H219" s="728"/>
      <c r="I219" s="728"/>
      <c r="J219" s="728"/>
      <c r="K219" s="728"/>
      <c r="L219" s="728"/>
      <c r="M219" s="728"/>
      <c r="N219" s="728"/>
      <c r="O219" s="728"/>
      <c r="P219" s="728"/>
      <c r="Q219" s="728"/>
      <c r="R219" s="728"/>
      <c r="S219" s="728"/>
      <c r="T219" s="728"/>
      <c r="U219" s="728"/>
      <c r="V219" s="728"/>
      <c r="W219" s="728"/>
      <c r="X219" s="728"/>
      <c r="Y219" s="728"/>
      <c r="Z219" s="728"/>
      <c r="AA219" s="728"/>
      <c r="AB219" s="728"/>
    </row>
    <row r="220" spans="2:28" ht="12.75" hidden="1" customHeight="1">
      <c r="B220" s="728"/>
      <c r="C220" s="728"/>
      <c r="D220" s="728"/>
      <c r="E220" s="728"/>
      <c r="F220" s="728"/>
      <c r="G220" s="728"/>
      <c r="H220" s="728"/>
      <c r="I220" s="728"/>
      <c r="J220" s="728"/>
      <c r="K220" s="728"/>
      <c r="L220" s="728"/>
      <c r="M220" s="728"/>
      <c r="N220" s="728"/>
      <c r="O220" s="728"/>
      <c r="P220" s="728"/>
      <c r="Q220" s="728"/>
      <c r="R220" s="728"/>
      <c r="S220" s="728"/>
      <c r="T220" s="728"/>
      <c r="U220" s="728"/>
      <c r="V220" s="728"/>
      <c r="W220" s="728"/>
      <c r="X220" s="728"/>
      <c r="Y220" s="728"/>
      <c r="Z220" s="728"/>
      <c r="AA220" s="728"/>
      <c r="AB220" s="728"/>
    </row>
    <row r="221" spans="2:28" ht="12.75" hidden="1" customHeight="1">
      <c r="B221" s="728"/>
      <c r="C221" s="728"/>
      <c r="D221" s="728"/>
      <c r="E221" s="728"/>
      <c r="F221" s="728"/>
      <c r="G221" s="728"/>
      <c r="H221" s="728"/>
      <c r="I221" s="728"/>
      <c r="J221" s="728"/>
      <c r="K221" s="728"/>
      <c r="L221" s="728"/>
      <c r="M221" s="728"/>
      <c r="N221" s="728"/>
      <c r="O221" s="728"/>
      <c r="P221" s="728"/>
      <c r="Q221" s="728"/>
      <c r="R221" s="728"/>
      <c r="S221" s="728"/>
      <c r="T221" s="728"/>
      <c r="U221" s="728"/>
      <c r="V221" s="728"/>
      <c r="W221" s="728"/>
      <c r="X221" s="728"/>
      <c r="Y221" s="728"/>
      <c r="Z221" s="728"/>
      <c r="AA221" s="728"/>
      <c r="AB221" s="728"/>
    </row>
    <row r="222" spans="2:28" ht="12.75" hidden="1" customHeight="1">
      <c r="B222" s="728"/>
      <c r="C222" s="728"/>
      <c r="D222" s="728"/>
      <c r="E222" s="728"/>
      <c r="F222" s="728"/>
      <c r="G222" s="728"/>
      <c r="H222" s="728"/>
      <c r="I222" s="728"/>
      <c r="J222" s="728"/>
      <c r="K222" s="728"/>
      <c r="L222" s="728"/>
      <c r="M222" s="728"/>
      <c r="N222" s="728"/>
      <c r="O222" s="728"/>
      <c r="P222" s="728"/>
      <c r="Q222" s="728"/>
      <c r="R222" s="728"/>
      <c r="S222" s="728"/>
      <c r="T222" s="728"/>
      <c r="U222" s="728"/>
      <c r="V222" s="728"/>
      <c r="W222" s="728"/>
      <c r="X222" s="728"/>
      <c r="Y222" s="728"/>
      <c r="Z222" s="728"/>
      <c r="AA222" s="728"/>
      <c r="AB222" s="728"/>
    </row>
    <row r="223" spans="2:28" ht="12.75" hidden="1" customHeight="1">
      <c r="B223" s="728"/>
      <c r="C223" s="728"/>
      <c r="D223" s="728"/>
      <c r="E223" s="728"/>
      <c r="F223" s="728"/>
      <c r="G223" s="728"/>
      <c r="H223" s="728"/>
      <c r="I223" s="728"/>
      <c r="J223" s="728"/>
      <c r="K223" s="728"/>
      <c r="L223" s="728"/>
      <c r="M223" s="728"/>
      <c r="N223" s="728"/>
      <c r="O223" s="728"/>
      <c r="P223" s="728"/>
      <c r="Q223" s="728"/>
      <c r="R223" s="728"/>
      <c r="S223" s="728"/>
      <c r="T223" s="728"/>
      <c r="U223" s="728"/>
      <c r="V223" s="728"/>
      <c r="W223" s="728"/>
      <c r="X223" s="728"/>
      <c r="Y223" s="728"/>
      <c r="Z223" s="728"/>
      <c r="AA223" s="728"/>
      <c r="AB223" s="728"/>
    </row>
    <row r="224" spans="2:28" ht="12.75" hidden="1" customHeight="1">
      <c r="B224" s="728"/>
      <c r="C224" s="728"/>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row>
    <row r="225" spans="2:28" ht="12.75" hidden="1" customHeight="1">
      <c r="B225" s="728"/>
      <c r="C225" s="728"/>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row>
    <row r="226" spans="2:28" ht="12.75" hidden="1" customHeight="1">
      <c r="B226" s="728"/>
      <c r="C226" s="728"/>
      <c r="D226" s="728"/>
      <c r="E226" s="728"/>
      <c r="F226" s="728"/>
      <c r="G226" s="728"/>
      <c r="H226" s="728"/>
      <c r="I226" s="728"/>
      <c r="J226" s="728"/>
      <c r="K226" s="728"/>
      <c r="L226" s="728"/>
      <c r="M226" s="728"/>
      <c r="N226" s="728"/>
      <c r="O226" s="728"/>
      <c r="P226" s="728"/>
      <c r="Q226" s="728"/>
      <c r="R226" s="728"/>
      <c r="S226" s="728"/>
      <c r="T226" s="728"/>
      <c r="U226" s="728"/>
      <c r="V226" s="728"/>
      <c r="W226" s="728"/>
      <c r="X226" s="728"/>
      <c r="Y226" s="728"/>
      <c r="Z226" s="728"/>
      <c r="AA226" s="728"/>
      <c r="AB226" s="728"/>
    </row>
    <row r="227" spans="2:28" ht="12.75" hidden="1" customHeight="1">
      <c r="B227" s="728"/>
      <c r="C227" s="728"/>
      <c r="D227" s="728"/>
      <c r="E227" s="728"/>
      <c r="F227" s="728"/>
      <c r="G227" s="728"/>
      <c r="H227" s="728"/>
      <c r="I227" s="728"/>
      <c r="J227" s="728"/>
      <c r="K227" s="728"/>
      <c r="L227" s="728"/>
      <c r="M227" s="728"/>
      <c r="N227" s="728"/>
      <c r="O227" s="728"/>
      <c r="P227" s="728"/>
      <c r="Q227" s="728"/>
      <c r="R227" s="728"/>
      <c r="S227" s="728"/>
      <c r="T227" s="728"/>
      <c r="U227" s="728"/>
      <c r="V227" s="728"/>
      <c r="W227" s="728"/>
      <c r="X227" s="728"/>
      <c r="Y227" s="728"/>
      <c r="Z227" s="728"/>
      <c r="AA227" s="728"/>
      <c r="AB227" s="728"/>
    </row>
    <row r="228" spans="2:28" ht="12.75" hidden="1" customHeight="1">
      <c r="B228" s="728"/>
      <c r="C228" s="728"/>
      <c r="D228" s="728"/>
      <c r="E228" s="728"/>
      <c r="F228" s="728"/>
      <c r="G228" s="728"/>
      <c r="H228" s="728"/>
      <c r="I228" s="728"/>
      <c r="J228" s="728"/>
      <c r="K228" s="728"/>
      <c r="L228" s="728"/>
      <c r="M228" s="728"/>
      <c r="N228" s="728"/>
      <c r="O228" s="728"/>
      <c r="P228" s="728"/>
      <c r="Q228" s="728"/>
      <c r="R228" s="728"/>
      <c r="S228" s="728"/>
      <c r="T228" s="728"/>
      <c r="U228" s="728"/>
      <c r="V228" s="728"/>
      <c r="W228" s="728"/>
      <c r="X228" s="728"/>
      <c r="Y228" s="728"/>
      <c r="Z228" s="728"/>
      <c r="AA228" s="728"/>
      <c r="AB228" s="728"/>
    </row>
    <row r="229" spans="2:28" ht="12.75" hidden="1" customHeight="1">
      <c r="B229" s="728"/>
      <c r="C229" s="728"/>
      <c r="D229" s="728"/>
      <c r="E229" s="728"/>
      <c r="F229" s="728"/>
      <c r="G229" s="728"/>
      <c r="H229" s="728"/>
      <c r="I229" s="728"/>
      <c r="J229" s="728"/>
      <c r="K229" s="728"/>
      <c r="L229" s="728"/>
      <c r="M229" s="728"/>
      <c r="N229" s="728"/>
      <c r="O229" s="728"/>
      <c r="P229" s="728"/>
      <c r="Q229" s="728"/>
      <c r="R229" s="728"/>
      <c r="S229" s="728"/>
      <c r="T229" s="728"/>
      <c r="U229" s="728"/>
      <c r="V229" s="728"/>
      <c r="W229" s="728"/>
      <c r="X229" s="728"/>
      <c r="Y229" s="728"/>
      <c r="Z229" s="728"/>
      <c r="AA229" s="728"/>
      <c r="AB229" s="728"/>
    </row>
    <row r="230" spans="2:28" ht="12.75" hidden="1" customHeight="1">
      <c r="B230" s="728"/>
      <c r="C230" s="728"/>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row>
    <row r="231" spans="2:28" ht="12.75" hidden="1" customHeight="1">
      <c r="B231" s="728"/>
      <c r="C231" s="728"/>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row>
    <row r="232" spans="2:28" ht="12.75" hidden="1" customHeight="1">
      <c r="B232" s="728"/>
      <c r="C232" s="728"/>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row>
    <row r="233" spans="2:28" ht="12.75" hidden="1" customHeight="1">
      <c r="B233" s="728"/>
      <c r="C233" s="728"/>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row>
    <row r="234" spans="2:28" ht="12.75" hidden="1" customHeight="1">
      <c r="B234" s="728"/>
      <c r="C234" s="728"/>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row>
    <row r="235" spans="2:28" ht="12.75" hidden="1" customHeight="1">
      <c r="B235" s="728"/>
      <c r="C235" s="728"/>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row>
    <row r="236" spans="2:28" ht="12.75" hidden="1" customHeight="1">
      <c r="B236" s="728"/>
      <c r="C236" s="728"/>
      <c r="D236" s="728"/>
      <c r="E236" s="728"/>
      <c r="F236" s="728"/>
      <c r="G236" s="728"/>
      <c r="H236" s="728"/>
      <c r="I236" s="728"/>
      <c r="J236" s="728"/>
      <c r="K236" s="728"/>
      <c r="L236" s="728"/>
      <c r="M236" s="728"/>
      <c r="N236" s="728"/>
      <c r="O236" s="728"/>
      <c r="P236" s="728"/>
      <c r="Q236" s="728"/>
      <c r="R236" s="728"/>
      <c r="S236" s="728"/>
      <c r="T236" s="728"/>
      <c r="U236" s="728"/>
      <c r="V236" s="728"/>
      <c r="W236" s="728"/>
      <c r="X236" s="728"/>
      <c r="Y236" s="728"/>
      <c r="Z236" s="728"/>
      <c r="AA236" s="728"/>
      <c r="AB236" s="728"/>
    </row>
    <row r="237" spans="2:28" ht="12.75" hidden="1" customHeight="1">
      <c r="B237" s="728"/>
      <c r="C237" s="728"/>
      <c r="D237" s="728"/>
      <c r="E237" s="728"/>
      <c r="F237" s="728"/>
      <c r="G237" s="728"/>
      <c r="H237" s="728"/>
      <c r="I237" s="728"/>
      <c r="J237" s="728"/>
      <c r="K237" s="728"/>
      <c r="L237" s="728"/>
      <c r="M237" s="728"/>
      <c r="N237" s="728"/>
      <c r="O237" s="728"/>
      <c r="P237" s="728"/>
      <c r="Q237" s="728"/>
      <c r="R237" s="728"/>
      <c r="S237" s="728"/>
      <c r="T237" s="728"/>
      <c r="U237" s="728"/>
      <c r="V237" s="728"/>
      <c r="W237" s="728"/>
      <c r="X237" s="728"/>
      <c r="Y237" s="728"/>
      <c r="Z237" s="728"/>
      <c r="AA237" s="728"/>
      <c r="AB237" s="728"/>
    </row>
    <row r="238" spans="2:28" ht="12.75" hidden="1" customHeight="1">
      <c r="B238" s="728"/>
      <c r="C238" s="728"/>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row>
    <row r="239" spans="2:28" ht="12.75" hidden="1" customHeight="1">
      <c r="B239" s="728"/>
      <c r="C239" s="728"/>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row>
    <row r="240" spans="2:28" ht="12.75" hidden="1" customHeight="1">
      <c r="B240" s="728"/>
      <c r="C240" s="728"/>
      <c r="D240" s="728"/>
      <c r="E240" s="728"/>
      <c r="F240" s="728"/>
      <c r="G240" s="728"/>
      <c r="H240" s="728"/>
      <c r="I240" s="728"/>
      <c r="J240" s="728"/>
      <c r="K240" s="728"/>
      <c r="L240" s="728"/>
      <c r="M240" s="728"/>
      <c r="N240" s="728"/>
      <c r="O240" s="728"/>
      <c r="P240" s="728"/>
      <c r="Q240" s="728"/>
      <c r="R240" s="728"/>
      <c r="S240" s="728"/>
      <c r="T240" s="728"/>
      <c r="U240" s="728"/>
      <c r="V240" s="728"/>
      <c r="W240" s="728"/>
      <c r="X240" s="728"/>
      <c r="Y240" s="728"/>
      <c r="Z240" s="728"/>
      <c r="AA240" s="728"/>
      <c r="AB240" s="728"/>
    </row>
    <row r="241" spans="2:28" ht="12.75" hidden="1" customHeight="1">
      <c r="B241" s="728"/>
      <c r="C241" s="728"/>
      <c r="D241" s="728"/>
      <c r="E241" s="728"/>
      <c r="F241" s="728"/>
      <c r="G241" s="728"/>
      <c r="H241" s="728"/>
      <c r="I241" s="728"/>
      <c r="J241" s="728"/>
      <c r="K241" s="728"/>
      <c r="L241" s="728"/>
      <c r="M241" s="728"/>
      <c r="N241" s="728"/>
      <c r="O241" s="728"/>
      <c r="P241" s="728"/>
      <c r="Q241" s="728"/>
      <c r="R241" s="728"/>
      <c r="S241" s="728"/>
      <c r="T241" s="728"/>
      <c r="U241" s="728"/>
      <c r="V241" s="728"/>
      <c r="W241" s="728"/>
      <c r="X241" s="728"/>
      <c r="Y241" s="728"/>
      <c r="Z241" s="728"/>
      <c r="AA241" s="728"/>
      <c r="AB241" s="728"/>
    </row>
    <row r="242" spans="2:28" ht="12.75" hidden="1" customHeight="1">
      <c r="B242" s="728"/>
      <c r="C242" s="728"/>
      <c r="D242" s="728"/>
      <c r="E242" s="728"/>
      <c r="F242" s="728"/>
      <c r="G242" s="728"/>
      <c r="H242" s="728"/>
      <c r="I242" s="728"/>
      <c r="J242" s="728"/>
      <c r="K242" s="728"/>
      <c r="L242" s="728"/>
      <c r="M242" s="728"/>
      <c r="N242" s="728"/>
      <c r="O242" s="728"/>
      <c r="P242" s="728"/>
      <c r="Q242" s="728"/>
      <c r="R242" s="728"/>
      <c r="S242" s="728"/>
      <c r="T242" s="728"/>
      <c r="U242" s="728"/>
      <c r="V242" s="728"/>
      <c r="W242" s="728"/>
      <c r="X242" s="728"/>
      <c r="Y242" s="728"/>
      <c r="Z242" s="728"/>
      <c r="AA242" s="728"/>
      <c r="AB242" s="728"/>
    </row>
    <row r="243" spans="2:28" ht="12.75" hidden="1" customHeight="1">
      <c r="B243" s="728"/>
      <c r="C243" s="728"/>
      <c r="D243" s="728"/>
      <c r="E243" s="728"/>
      <c r="F243" s="728"/>
      <c r="G243" s="728"/>
      <c r="H243" s="728"/>
      <c r="I243" s="728"/>
      <c r="J243" s="728"/>
      <c r="K243" s="728"/>
      <c r="L243" s="728"/>
      <c r="M243" s="728"/>
      <c r="N243" s="728"/>
      <c r="O243" s="728"/>
      <c r="P243" s="728"/>
      <c r="Q243" s="728"/>
      <c r="R243" s="728"/>
      <c r="S243" s="728"/>
      <c r="T243" s="728"/>
      <c r="U243" s="728"/>
      <c r="V243" s="728"/>
      <c r="W243" s="728"/>
      <c r="X243" s="728"/>
      <c r="Y243" s="728"/>
      <c r="Z243" s="728"/>
      <c r="AA243" s="728"/>
      <c r="AB243" s="728"/>
    </row>
    <row r="244" spans="2:28" ht="12.75" hidden="1" customHeight="1">
      <c r="B244" s="728"/>
      <c r="C244" s="728"/>
      <c r="D244" s="728"/>
      <c r="E244" s="728"/>
      <c r="F244" s="728"/>
      <c r="G244" s="728"/>
      <c r="H244" s="728"/>
      <c r="I244" s="728"/>
      <c r="J244" s="728"/>
      <c r="K244" s="728"/>
      <c r="L244" s="728"/>
      <c r="M244" s="728"/>
      <c r="N244" s="728"/>
      <c r="O244" s="728"/>
      <c r="P244" s="728"/>
      <c r="Q244" s="728"/>
      <c r="R244" s="728"/>
      <c r="S244" s="728"/>
      <c r="T244" s="728"/>
      <c r="U244" s="728"/>
      <c r="V244" s="728"/>
      <c r="W244" s="728"/>
      <c r="X244" s="728"/>
      <c r="Y244" s="728"/>
      <c r="Z244" s="728"/>
      <c r="AA244" s="728"/>
      <c r="AB244" s="728"/>
    </row>
    <row r="245" spans="2:28" ht="12.75" hidden="1" customHeight="1">
      <c r="B245" s="728"/>
      <c r="C245" s="728"/>
      <c r="D245" s="728"/>
      <c r="E245" s="728"/>
      <c r="F245" s="728"/>
      <c r="G245" s="728"/>
      <c r="H245" s="728"/>
      <c r="I245" s="728"/>
      <c r="J245" s="728"/>
      <c r="K245" s="728"/>
      <c r="L245" s="728"/>
      <c r="M245" s="728"/>
      <c r="N245" s="728"/>
      <c r="O245" s="728"/>
      <c r="P245" s="728"/>
      <c r="Q245" s="728"/>
      <c r="R245" s="728"/>
      <c r="S245" s="728"/>
      <c r="T245" s="728"/>
      <c r="U245" s="728"/>
      <c r="V245" s="728"/>
      <c r="W245" s="728"/>
      <c r="X245" s="728"/>
      <c r="Y245" s="728"/>
      <c r="Z245" s="728"/>
      <c r="AA245" s="728"/>
      <c r="AB245" s="728"/>
    </row>
    <row r="246" spans="2:28" ht="12.75" hidden="1" customHeight="1">
      <c r="B246" s="728"/>
      <c r="C246" s="728"/>
      <c r="D246" s="728"/>
      <c r="E246" s="728"/>
      <c r="F246" s="728"/>
      <c r="G246" s="728"/>
      <c r="H246" s="728"/>
      <c r="I246" s="728"/>
      <c r="J246" s="728"/>
      <c r="K246" s="728"/>
      <c r="L246" s="728"/>
      <c r="M246" s="728"/>
      <c r="N246" s="728"/>
      <c r="O246" s="728"/>
      <c r="P246" s="728"/>
      <c r="Q246" s="728"/>
      <c r="R246" s="728"/>
      <c r="S246" s="728"/>
      <c r="T246" s="728"/>
      <c r="U246" s="728"/>
      <c r="V246" s="728"/>
      <c r="W246" s="728"/>
      <c r="X246" s="728"/>
      <c r="Y246" s="728"/>
      <c r="Z246" s="728"/>
      <c r="AA246" s="728"/>
      <c r="AB246" s="728"/>
    </row>
    <row r="247" spans="2:28" ht="12.75" hidden="1" customHeight="1">
      <c r="B247" s="728"/>
      <c r="C247" s="728"/>
      <c r="D247" s="728"/>
      <c r="E247" s="728"/>
      <c r="F247" s="728"/>
      <c r="G247" s="728"/>
      <c r="H247" s="728"/>
      <c r="I247" s="728"/>
      <c r="J247" s="728"/>
      <c r="K247" s="728"/>
      <c r="L247" s="728"/>
      <c r="M247" s="728"/>
      <c r="N247" s="728"/>
      <c r="O247" s="728"/>
      <c r="P247" s="728"/>
      <c r="Q247" s="728"/>
      <c r="R247" s="728"/>
      <c r="S247" s="728"/>
      <c r="T247" s="728"/>
      <c r="U247" s="728"/>
      <c r="V247" s="728"/>
      <c r="W247" s="728"/>
      <c r="X247" s="728"/>
      <c r="Y247" s="728"/>
      <c r="Z247" s="728"/>
      <c r="AA247" s="728"/>
      <c r="AB247" s="728"/>
    </row>
    <row r="248" spans="2:28" ht="12.75" hidden="1" customHeight="1">
      <c r="B248" s="728"/>
      <c r="C248" s="728"/>
      <c r="D248" s="728"/>
      <c r="E248" s="728"/>
      <c r="F248" s="728"/>
      <c r="G248" s="728"/>
      <c r="H248" s="728"/>
      <c r="I248" s="728"/>
      <c r="J248" s="728"/>
      <c r="K248" s="728"/>
      <c r="L248" s="728"/>
      <c r="M248" s="728"/>
      <c r="N248" s="728"/>
      <c r="O248" s="728"/>
      <c r="P248" s="728"/>
      <c r="Q248" s="728"/>
      <c r="R248" s="728"/>
      <c r="S248" s="728"/>
      <c r="T248" s="728"/>
      <c r="U248" s="728"/>
      <c r="V248" s="728"/>
      <c r="W248" s="728"/>
      <c r="X248" s="728"/>
      <c r="Y248" s="728"/>
      <c r="Z248" s="728"/>
      <c r="AA248" s="728"/>
      <c r="AB248" s="728"/>
    </row>
    <row r="249" spans="2:28" ht="12.75" hidden="1" customHeight="1">
      <c r="B249" s="728"/>
      <c r="C249" s="728"/>
      <c r="D249" s="728"/>
      <c r="E249" s="728"/>
      <c r="F249" s="728"/>
      <c r="G249" s="728"/>
      <c r="H249" s="728"/>
      <c r="I249" s="728"/>
      <c r="J249" s="728"/>
      <c r="K249" s="728"/>
      <c r="L249" s="728"/>
      <c r="M249" s="728"/>
      <c r="N249" s="728"/>
      <c r="O249" s="728"/>
      <c r="P249" s="728"/>
      <c r="Q249" s="728"/>
      <c r="R249" s="728"/>
      <c r="S249" s="728"/>
      <c r="T249" s="728"/>
      <c r="U249" s="728"/>
      <c r="V249" s="728"/>
      <c r="W249" s="728"/>
      <c r="X249" s="728"/>
      <c r="Y249" s="728"/>
      <c r="Z249" s="728"/>
      <c r="AA249" s="728"/>
      <c r="AB249" s="728"/>
    </row>
    <row r="250" spans="2:28" ht="12.75" hidden="1" customHeight="1">
      <c r="B250" s="728"/>
      <c r="C250" s="728"/>
      <c r="D250" s="728"/>
      <c r="E250" s="728"/>
      <c r="F250" s="728"/>
      <c r="G250" s="728"/>
      <c r="H250" s="728"/>
      <c r="I250" s="728"/>
      <c r="J250" s="728"/>
      <c r="K250" s="728"/>
      <c r="L250" s="728"/>
      <c r="M250" s="728"/>
      <c r="N250" s="728"/>
      <c r="O250" s="728"/>
      <c r="P250" s="728"/>
      <c r="Q250" s="728"/>
      <c r="R250" s="728"/>
      <c r="S250" s="728"/>
      <c r="T250" s="728"/>
      <c r="U250" s="728"/>
      <c r="V250" s="728"/>
      <c r="W250" s="728"/>
      <c r="X250" s="728"/>
      <c r="Y250" s="728"/>
      <c r="Z250" s="728"/>
      <c r="AA250" s="728"/>
      <c r="AB250" s="728"/>
    </row>
    <row r="251" spans="2:28" ht="12.75" hidden="1" customHeight="1">
      <c r="B251" s="728"/>
      <c r="C251" s="728"/>
      <c r="D251" s="728"/>
      <c r="E251" s="728"/>
      <c r="F251" s="728"/>
      <c r="G251" s="728"/>
      <c r="H251" s="728"/>
      <c r="I251" s="728"/>
      <c r="J251" s="728"/>
      <c r="K251" s="728"/>
      <c r="L251" s="728"/>
      <c r="M251" s="728"/>
      <c r="N251" s="728"/>
      <c r="O251" s="728"/>
      <c r="P251" s="728"/>
      <c r="Q251" s="728"/>
      <c r="R251" s="728"/>
      <c r="S251" s="728"/>
      <c r="T251" s="728"/>
      <c r="U251" s="728"/>
      <c r="V251" s="728"/>
      <c r="W251" s="728"/>
      <c r="X251" s="728"/>
      <c r="Y251" s="728"/>
      <c r="Z251" s="728"/>
      <c r="AA251" s="728"/>
      <c r="AB251" s="728"/>
    </row>
    <row r="252" spans="2:28" ht="12.75" hidden="1" customHeight="1">
      <c r="B252" s="728"/>
      <c r="C252" s="728"/>
      <c r="D252" s="728"/>
      <c r="E252" s="728"/>
      <c r="F252" s="728"/>
      <c r="G252" s="728"/>
      <c r="H252" s="728"/>
      <c r="I252" s="728"/>
      <c r="J252" s="728"/>
      <c r="K252" s="728"/>
      <c r="L252" s="728"/>
      <c r="M252" s="728"/>
      <c r="N252" s="728"/>
      <c r="O252" s="728"/>
      <c r="P252" s="728"/>
      <c r="Q252" s="728"/>
      <c r="R252" s="728"/>
      <c r="S252" s="728"/>
      <c r="T252" s="728"/>
      <c r="U252" s="728"/>
      <c r="V252" s="728"/>
      <c r="W252" s="728"/>
      <c r="X252" s="728"/>
      <c r="Y252" s="728"/>
      <c r="Z252" s="728"/>
      <c r="AA252" s="728"/>
      <c r="AB252" s="728"/>
    </row>
    <row r="253" spans="2:28" ht="12.75" hidden="1" customHeight="1">
      <c r="B253" s="728"/>
      <c r="C253" s="728"/>
      <c r="D253" s="728"/>
      <c r="E253" s="728"/>
      <c r="F253" s="728"/>
      <c r="G253" s="728"/>
      <c r="H253" s="728"/>
      <c r="I253" s="728"/>
      <c r="J253" s="728"/>
      <c r="K253" s="728"/>
      <c r="L253" s="728"/>
      <c r="M253" s="728"/>
      <c r="N253" s="728"/>
      <c r="O253" s="728"/>
      <c r="P253" s="728"/>
      <c r="Q253" s="728"/>
      <c r="R253" s="728"/>
      <c r="S253" s="728"/>
      <c r="T253" s="728"/>
      <c r="U253" s="728"/>
      <c r="V253" s="728"/>
      <c r="W253" s="728"/>
      <c r="X253" s="728"/>
      <c r="Y253" s="728"/>
      <c r="Z253" s="728"/>
      <c r="AA253" s="728"/>
      <c r="AB253" s="728"/>
    </row>
    <row r="254" spans="2:28" ht="12.75" hidden="1" customHeight="1">
      <c r="B254" s="728"/>
      <c r="C254" s="728"/>
      <c r="D254" s="728"/>
      <c r="E254" s="728"/>
      <c r="F254" s="728"/>
      <c r="G254" s="728"/>
      <c r="H254" s="728"/>
      <c r="I254" s="728"/>
      <c r="J254" s="728"/>
      <c r="K254" s="728"/>
      <c r="L254" s="728"/>
      <c r="M254" s="728"/>
      <c r="N254" s="728"/>
      <c r="O254" s="728"/>
      <c r="P254" s="728"/>
      <c r="Q254" s="728"/>
      <c r="R254" s="728"/>
      <c r="S254" s="728"/>
      <c r="T254" s="728"/>
      <c r="U254" s="728"/>
      <c r="V254" s="728"/>
      <c r="W254" s="728"/>
      <c r="X254" s="728"/>
      <c r="Y254" s="728"/>
      <c r="Z254" s="728"/>
      <c r="AA254" s="728"/>
      <c r="AB254" s="728"/>
    </row>
    <row r="255" spans="2:28" ht="12.75" hidden="1" customHeight="1">
      <c r="B255" s="728"/>
      <c r="C255" s="728"/>
      <c r="D255" s="728"/>
      <c r="E255" s="728"/>
      <c r="F255" s="728"/>
      <c r="G255" s="728"/>
      <c r="H255" s="728"/>
      <c r="I255" s="728"/>
      <c r="J255" s="728"/>
      <c r="K255" s="728"/>
      <c r="L255" s="728"/>
      <c r="M255" s="728"/>
      <c r="N255" s="728"/>
      <c r="O255" s="728"/>
      <c r="P255" s="728"/>
      <c r="Q255" s="728"/>
      <c r="R255" s="728"/>
      <c r="S255" s="728"/>
      <c r="T255" s="728"/>
      <c r="U255" s="728"/>
      <c r="V255" s="728"/>
      <c r="W255" s="728"/>
      <c r="X255" s="728"/>
      <c r="Y255" s="728"/>
      <c r="Z255" s="728"/>
      <c r="AA255" s="728"/>
      <c r="AB255" s="728"/>
    </row>
    <row r="256" spans="2:28" ht="12.75" hidden="1" customHeight="1">
      <c r="B256" s="728"/>
      <c r="C256" s="728"/>
      <c r="D256" s="728"/>
      <c r="E256" s="728"/>
      <c r="F256" s="728"/>
      <c r="G256" s="728"/>
      <c r="H256" s="728"/>
      <c r="I256" s="728"/>
      <c r="J256" s="728"/>
      <c r="K256" s="728"/>
      <c r="L256" s="728"/>
      <c r="M256" s="728"/>
      <c r="N256" s="728"/>
      <c r="O256" s="728"/>
      <c r="P256" s="728"/>
      <c r="Q256" s="728"/>
      <c r="R256" s="728"/>
      <c r="S256" s="728"/>
      <c r="T256" s="728"/>
      <c r="U256" s="728"/>
      <c r="V256" s="728"/>
      <c r="W256" s="728"/>
      <c r="X256" s="728"/>
      <c r="Y256" s="728"/>
      <c r="Z256" s="728"/>
      <c r="AA256" s="728"/>
      <c r="AB256" s="728"/>
    </row>
    <row r="257" spans="2:28" ht="12.75" hidden="1" customHeight="1">
      <c r="B257" s="728"/>
      <c r="C257" s="728"/>
      <c r="D257" s="728"/>
      <c r="E257" s="728"/>
      <c r="F257" s="728"/>
      <c r="G257" s="728"/>
      <c r="H257" s="728"/>
      <c r="I257" s="728"/>
      <c r="J257" s="728"/>
      <c r="K257" s="728"/>
      <c r="L257" s="728"/>
      <c r="M257" s="728"/>
      <c r="N257" s="728"/>
      <c r="O257" s="728"/>
      <c r="P257" s="728"/>
      <c r="Q257" s="728"/>
      <c r="R257" s="728"/>
      <c r="S257" s="728"/>
      <c r="T257" s="728"/>
      <c r="U257" s="728"/>
      <c r="V257" s="728"/>
      <c r="W257" s="728"/>
      <c r="X257" s="728"/>
      <c r="Y257" s="728"/>
      <c r="Z257" s="728"/>
      <c r="AA257" s="728"/>
      <c r="AB257" s="728"/>
    </row>
    <row r="258" spans="2:28" ht="12.75" hidden="1" customHeight="1">
      <c r="B258" s="728"/>
      <c r="C258" s="728"/>
      <c r="D258" s="728"/>
      <c r="E258" s="728"/>
      <c r="F258" s="728"/>
      <c r="G258" s="728"/>
      <c r="H258" s="728"/>
      <c r="I258" s="728"/>
      <c r="J258" s="728"/>
      <c r="K258" s="728"/>
      <c r="L258" s="728"/>
      <c r="M258" s="728"/>
      <c r="N258" s="728"/>
      <c r="O258" s="728"/>
      <c r="P258" s="728"/>
      <c r="Q258" s="728"/>
      <c r="R258" s="728"/>
      <c r="S258" s="728"/>
      <c r="T258" s="728"/>
      <c r="U258" s="728"/>
      <c r="V258" s="728"/>
      <c r="W258" s="728"/>
      <c r="X258" s="728"/>
      <c r="Y258" s="728"/>
      <c r="Z258" s="728"/>
      <c r="AA258" s="728"/>
      <c r="AB258" s="728"/>
    </row>
    <row r="259" spans="2:28" ht="12.75" hidden="1" customHeight="1">
      <c r="B259" s="728"/>
      <c r="C259" s="728"/>
      <c r="D259" s="728"/>
      <c r="E259" s="728"/>
      <c r="F259" s="728"/>
      <c r="G259" s="728"/>
      <c r="H259" s="728"/>
      <c r="I259" s="728"/>
      <c r="J259" s="728"/>
      <c r="K259" s="728"/>
      <c r="L259" s="728"/>
      <c r="M259" s="728"/>
      <c r="N259" s="728"/>
      <c r="O259" s="728"/>
      <c r="P259" s="728"/>
      <c r="Q259" s="728"/>
      <c r="R259" s="728"/>
      <c r="S259" s="728"/>
      <c r="T259" s="728"/>
      <c r="U259" s="728"/>
      <c r="V259" s="728"/>
      <c r="W259" s="728"/>
      <c r="X259" s="728"/>
      <c r="Y259" s="728"/>
      <c r="Z259" s="728"/>
      <c r="AA259" s="728"/>
      <c r="AB259" s="728"/>
    </row>
    <row r="260" spans="2:28" ht="12.75" hidden="1" customHeight="1">
      <c r="B260" s="728"/>
      <c r="C260" s="728"/>
      <c r="D260" s="728"/>
      <c r="E260" s="728"/>
      <c r="F260" s="728"/>
      <c r="G260" s="728"/>
      <c r="H260" s="728"/>
      <c r="I260" s="728"/>
      <c r="J260" s="728"/>
      <c r="K260" s="728"/>
      <c r="L260" s="728"/>
      <c r="M260" s="728"/>
      <c r="N260" s="728"/>
      <c r="O260" s="728"/>
      <c r="P260" s="728"/>
      <c r="Q260" s="728"/>
      <c r="R260" s="728"/>
      <c r="S260" s="728"/>
      <c r="T260" s="728"/>
      <c r="U260" s="728"/>
      <c r="V260" s="728"/>
      <c r="W260" s="728"/>
      <c r="X260" s="728"/>
      <c r="Y260" s="728"/>
      <c r="Z260" s="728"/>
      <c r="AA260" s="728"/>
      <c r="AB260" s="728"/>
    </row>
    <row r="261" spans="2:28" ht="12.75" hidden="1" customHeight="1">
      <c r="B261" s="728"/>
      <c r="C261" s="728"/>
      <c r="D261" s="728"/>
      <c r="E261" s="728"/>
      <c r="F261" s="728"/>
      <c r="G261" s="728"/>
      <c r="H261" s="728"/>
      <c r="I261" s="728"/>
      <c r="J261" s="728"/>
      <c r="K261" s="728"/>
      <c r="L261" s="728"/>
      <c r="M261" s="728"/>
      <c r="N261" s="728"/>
      <c r="O261" s="728"/>
      <c r="P261" s="728"/>
      <c r="Q261" s="728"/>
      <c r="R261" s="728"/>
      <c r="S261" s="728"/>
      <c r="T261" s="728"/>
      <c r="U261" s="728"/>
      <c r="V261" s="728"/>
      <c r="W261" s="728"/>
      <c r="X261" s="728"/>
      <c r="Y261" s="728"/>
      <c r="Z261" s="728"/>
      <c r="AA261" s="728"/>
      <c r="AB261" s="728"/>
    </row>
    <row r="262" spans="2:28" ht="12.75" hidden="1" customHeight="1">
      <c r="B262" s="728"/>
      <c r="C262" s="728"/>
      <c r="D262" s="728"/>
      <c r="E262" s="728"/>
      <c r="F262" s="728"/>
      <c r="G262" s="728"/>
      <c r="H262" s="728"/>
      <c r="I262" s="728"/>
      <c r="J262" s="728"/>
      <c r="K262" s="728"/>
      <c r="L262" s="728"/>
      <c r="M262" s="728"/>
      <c r="N262" s="728"/>
      <c r="O262" s="728"/>
      <c r="P262" s="728"/>
      <c r="Q262" s="728"/>
      <c r="R262" s="728"/>
      <c r="S262" s="728"/>
      <c r="T262" s="728"/>
      <c r="U262" s="728"/>
      <c r="V262" s="728"/>
      <c r="W262" s="728"/>
      <c r="X262" s="728"/>
      <c r="Y262" s="728"/>
      <c r="Z262" s="728"/>
      <c r="AA262" s="728"/>
      <c r="AB262" s="728"/>
    </row>
    <row r="263" spans="2:28" ht="12.75" hidden="1" customHeight="1">
      <c r="B263" s="728"/>
      <c r="C263" s="728"/>
      <c r="D263" s="728"/>
      <c r="E263" s="728"/>
      <c r="F263" s="728"/>
      <c r="G263" s="728"/>
      <c r="H263" s="728"/>
      <c r="I263" s="728"/>
      <c r="J263" s="728"/>
      <c r="K263" s="728"/>
      <c r="L263" s="728"/>
      <c r="M263" s="728"/>
      <c r="N263" s="728"/>
      <c r="O263" s="728"/>
      <c r="P263" s="728"/>
      <c r="Q263" s="728"/>
      <c r="R263" s="728"/>
      <c r="S263" s="728"/>
      <c r="T263" s="728"/>
      <c r="U263" s="728"/>
      <c r="V263" s="728"/>
      <c r="W263" s="728"/>
      <c r="X263" s="728"/>
      <c r="Y263" s="728"/>
      <c r="Z263" s="728"/>
      <c r="AA263" s="728"/>
      <c r="AB263" s="728"/>
    </row>
    <row r="264" spans="2:28" ht="12.75" hidden="1" customHeight="1">
      <c r="B264" s="728"/>
      <c r="C264" s="728"/>
      <c r="D264" s="728"/>
      <c r="E264" s="728"/>
      <c r="F264" s="728"/>
      <c r="G264" s="728"/>
      <c r="H264" s="728"/>
      <c r="I264" s="728"/>
      <c r="J264" s="728"/>
      <c r="K264" s="728"/>
      <c r="L264" s="728"/>
      <c r="M264" s="728"/>
      <c r="N264" s="728"/>
      <c r="O264" s="728"/>
      <c r="P264" s="728"/>
      <c r="Q264" s="728"/>
      <c r="R264" s="728"/>
      <c r="S264" s="728"/>
      <c r="T264" s="728"/>
      <c r="U264" s="728"/>
      <c r="V264" s="728"/>
      <c r="W264" s="728"/>
      <c r="X264" s="728"/>
      <c r="Y264" s="728"/>
      <c r="Z264" s="728"/>
      <c r="AA264" s="728"/>
      <c r="AB264" s="728"/>
    </row>
    <row r="265" spans="2:28" ht="12.75" hidden="1" customHeight="1">
      <c r="B265" s="728"/>
      <c r="C265" s="728"/>
      <c r="D265" s="728"/>
      <c r="E265" s="728"/>
      <c r="F265" s="728"/>
      <c r="G265" s="728"/>
      <c r="H265" s="728"/>
      <c r="I265" s="728"/>
      <c r="J265" s="728"/>
      <c r="K265" s="728"/>
      <c r="L265" s="728"/>
      <c r="M265" s="728"/>
      <c r="N265" s="728"/>
      <c r="O265" s="728"/>
      <c r="P265" s="728"/>
      <c r="Q265" s="728"/>
      <c r="R265" s="728"/>
      <c r="S265" s="728"/>
      <c r="T265" s="728"/>
      <c r="U265" s="728"/>
      <c r="V265" s="728"/>
      <c r="W265" s="728"/>
      <c r="X265" s="728"/>
      <c r="Y265" s="728"/>
      <c r="Z265" s="728"/>
      <c r="AA265" s="728"/>
      <c r="AB265" s="728"/>
    </row>
    <row r="266" spans="2:28" ht="12.75" hidden="1" customHeight="1">
      <c r="B266" s="728"/>
      <c r="C266" s="728"/>
      <c r="D266" s="728"/>
      <c r="E266" s="728"/>
      <c r="F266" s="728"/>
      <c r="G266" s="728"/>
      <c r="H266" s="728"/>
      <c r="I266" s="728"/>
      <c r="J266" s="728"/>
      <c r="K266" s="728"/>
      <c r="L266" s="728"/>
      <c r="M266" s="728"/>
      <c r="N266" s="728"/>
      <c r="O266" s="728"/>
      <c r="P266" s="728"/>
      <c r="Q266" s="728"/>
      <c r="R266" s="728"/>
      <c r="S266" s="728"/>
      <c r="T266" s="728"/>
      <c r="U266" s="728"/>
      <c r="V266" s="728"/>
      <c r="W266" s="728"/>
      <c r="X266" s="728"/>
      <c r="Y266" s="728"/>
      <c r="Z266" s="728"/>
      <c r="AA266" s="728"/>
      <c r="AB266" s="728"/>
    </row>
    <row r="267" spans="2:28" ht="12.75" hidden="1" customHeight="1">
      <c r="B267" s="728"/>
      <c r="C267" s="728"/>
      <c r="D267" s="728"/>
      <c r="E267" s="728"/>
      <c r="F267" s="728"/>
      <c r="G267" s="728"/>
      <c r="H267" s="728"/>
      <c r="I267" s="728"/>
      <c r="J267" s="728"/>
      <c r="K267" s="728"/>
      <c r="L267" s="728"/>
      <c r="M267" s="728"/>
      <c r="N267" s="728"/>
      <c r="O267" s="728"/>
      <c r="P267" s="728"/>
      <c r="Q267" s="728"/>
      <c r="R267" s="728"/>
      <c r="S267" s="728"/>
      <c r="T267" s="728"/>
      <c r="U267" s="728"/>
      <c r="V267" s="728"/>
      <c r="W267" s="728"/>
      <c r="X267" s="728"/>
      <c r="Y267" s="728"/>
      <c r="Z267" s="728"/>
      <c r="AA267" s="728"/>
      <c r="AB267" s="728"/>
    </row>
    <row r="268" spans="2:28" ht="12.75" hidden="1" customHeight="1">
      <c r="B268" s="728"/>
      <c r="C268" s="728"/>
      <c r="D268" s="728"/>
      <c r="E268" s="728"/>
      <c r="F268" s="728"/>
      <c r="G268" s="728"/>
      <c r="H268" s="728"/>
      <c r="I268" s="728"/>
      <c r="J268" s="728"/>
      <c r="K268" s="728"/>
      <c r="L268" s="728"/>
      <c r="M268" s="728"/>
      <c r="N268" s="728"/>
      <c r="O268" s="728"/>
      <c r="P268" s="728"/>
      <c r="Q268" s="728"/>
      <c r="R268" s="728"/>
      <c r="S268" s="728"/>
      <c r="T268" s="728"/>
      <c r="U268" s="728"/>
      <c r="V268" s="728"/>
      <c r="W268" s="728"/>
      <c r="X268" s="728"/>
      <c r="Y268" s="728"/>
      <c r="Z268" s="728"/>
      <c r="AA268" s="728"/>
      <c r="AB268" s="728"/>
    </row>
    <row r="269" spans="2:28" ht="12.75" hidden="1" customHeight="1">
      <c r="B269" s="728"/>
      <c r="C269" s="728"/>
      <c r="D269" s="728"/>
      <c r="E269" s="728"/>
      <c r="F269" s="728"/>
      <c r="G269" s="728"/>
      <c r="H269" s="728"/>
      <c r="I269" s="728"/>
      <c r="J269" s="728"/>
      <c r="K269" s="728"/>
      <c r="L269" s="728"/>
      <c r="M269" s="728"/>
      <c r="N269" s="728"/>
      <c r="O269" s="728"/>
      <c r="P269" s="728"/>
      <c r="Q269" s="728"/>
      <c r="R269" s="728"/>
      <c r="S269" s="728"/>
      <c r="T269" s="728"/>
      <c r="U269" s="728"/>
      <c r="V269" s="728"/>
      <c r="W269" s="728"/>
      <c r="X269" s="728"/>
      <c r="Y269" s="728"/>
      <c r="Z269" s="728"/>
      <c r="AA269" s="728"/>
      <c r="AB269" s="728"/>
    </row>
    <row r="270" spans="2:28" ht="12.75" hidden="1" customHeight="1">
      <c r="B270" s="728"/>
      <c r="C270" s="728"/>
      <c r="D270" s="728"/>
      <c r="E270" s="728"/>
      <c r="F270" s="728"/>
      <c r="G270" s="728"/>
      <c r="H270" s="728"/>
      <c r="I270" s="728"/>
      <c r="J270" s="728"/>
      <c r="K270" s="728"/>
      <c r="L270" s="728"/>
      <c r="M270" s="728"/>
      <c r="N270" s="728"/>
      <c r="O270" s="728"/>
      <c r="P270" s="728"/>
      <c r="Q270" s="728"/>
      <c r="R270" s="728"/>
      <c r="S270" s="728"/>
      <c r="T270" s="728"/>
      <c r="U270" s="728"/>
      <c r="V270" s="728"/>
      <c r="W270" s="728"/>
      <c r="X270" s="728"/>
      <c r="Y270" s="728"/>
      <c r="Z270" s="728"/>
      <c r="AA270" s="728"/>
      <c r="AB270" s="728"/>
    </row>
    <row r="271" spans="2:28" ht="12.75" hidden="1" customHeight="1">
      <c r="B271" s="728"/>
      <c r="C271" s="728"/>
      <c r="D271" s="728"/>
      <c r="E271" s="728"/>
      <c r="F271" s="728"/>
      <c r="G271" s="728"/>
      <c r="H271" s="728"/>
      <c r="I271" s="728"/>
      <c r="J271" s="728"/>
      <c r="K271" s="728"/>
      <c r="L271" s="728"/>
      <c r="M271" s="728"/>
      <c r="N271" s="728"/>
      <c r="O271" s="728"/>
      <c r="P271" s="728"/>
      <c r="Q271" s="728"/>
      <c r="R271" s="728"/>
      <c r="S271" s="728"/>
      <c r="T271" s="728"/>
      <c r="U271" s="728"/>
      <c r="V271" s="728"/>
      <c r="W271" s="728"/>
      <c r="X271" s="728"/>
      <c r="Y271" s="728"/>
      <c r="Z271" s="728"/>
      <c r="AA271" s="728"/>
      <c r="AB271" s="728"/>
    </row>
    <row r="272" spans="2:28" ht="12.75" hidden="1" customHeight="1">
      <c r="B272" s="728"/>
      <c r="C272" s="728"/>
      <c r="D272" s="728"/>
      <c r="E272" s="728"/>
      <c r="F272" s="728"/>
      <c r="G272" s="728"/>
      <c r="H272" s="728"/>
      <c r="I272" s="728"/>
      <c r="J272" s="728"/>
      <c r="K272" s="728"/>
      <c r="L272" s="728"/>
      <c r="M272" s="728"/>
      <c r="N272" s="728"/>
      <c r="O272" s="728"/>
      <c r="P272" s="728"/>
      <c r="Q272" s="728"/>
      <c r="R272" s="728"/>
      <c r="S272" s="728"/>
      <c r="T272" s="728"/>
      <c r="U272" s="728"/>
      <c r="V272" s="728"/>
      <c r="W272" s="728"/>
      <c r="X272" s="728"/>
      <c r="Y272" s="728"/>
      <c r="Z272" s="728"/>
      <c r="AA272" s="728"/>
      <c r="AB272" s="728"/>
    </row>
    <row r="273" spans="2:28" ht="12.75" hidden="1" customHeight="1">
      <c r="B273" s="728"/>
      <c r="C273" s="728"/>
      <c r="D273" s="728"/>
      <c r="E273" s="728"/>
      <c r="F273" s="728"/>
      <c r="G273" s="728"/>
      <c r="H273" s="728"/>
      <c r="I273" s="728"/>
      <c r="J273" s="728"/>
      <c r="K273" s="728"/>
      <c r="L273" s="728"/>
      <c r="M273" s="728"/>
      <c r="N273" s="728"/>
      <c r="O273" s="728"/>
      <c r="P273" s="728"/>
      <c r="Q273" s="728"/>
      <c r="R273" s="728"/>
      <c r="S273" s="728"/>
      <c r="T273" s="728"/>
      <c r="U273" s="728"/>
      <c r="V273" s="728"/>
      <c r="W273" s="728"/>
      <c r="X273" s="728"/>
      <c r="Y273" s="728"/>
      <c r="Z273" s="728"/>
      <c r="AA273" s="728"/>
      <c r="AB273" s="728"/>
    </row>
    <row r="274" spans="2:28" ht="12.75" hidden="1" customHeight="1">
      <c r="B274" s="728"/>
      <c r="C274" s="728"/>
      <c r="D274" s="728"/>
      <c r="E274" s="728"/>
      <c r="F274" s="728"/>
      <c r="G274" s="728"/>
      <c r="H274" s="728"/>
      <c r="I274" s="728"/>
      <c r="J274" s="728"/>
      <c r="K274" s="728"/>
      <c r="L274" s="728"/>
      <c r="M274" s="728"/>
      <c r="N274" s="728"/>
      <c r="O274" s="728"/>
      <c r="P274" s="728"/>
      <c r="Q274" s="728"/>
      <c r="R274" s="728"/>
      <c r="S274" s="728"/>
      <c r="T274" s="728"/>
      <c r="U274" s="728"/>
      <c r="V274" s="728"/>
      <c r="W274" s="728"/>
      <c r="X274" s="728"/>
      <c r="Y274" s="728"/>
      <c r="Z274" s="728"/>
      <c r="AA274" s="728"/>
      <c r="AB274" s="728"/>
    </row>
    <row r="275" spans="2:28" ht="12.75" hidden="1" customHeight="1">
      <c r="B275" s="728"/>
      <c r="C275" s="728"/>
      <c r="D275" s="728"/>
      <c r="E275" s="728"/>
      <c r="F275" s="728"/>
      <c r="G275" s="728"/>
      <c r="H275" s="728"/>
      <c r="I275" s="728"/>
      <c r="J275" s="728"/>
      <c r="K275" s="728"/>
      <c r="L275" s="728"/>
      <c r="M275" s="728"/>
      <c r="N275" s="728"/>
      <c r="O275" s="728"/>
      <c r="P275" s="728"/>
      <c r="Q275" s="728"/>
      <c r="R275" s="728"/>
      <c r="S275" s="728"/>
      <c r="T275" s="728"/>
      <c r="U275" s="728"/>
      <c r="V275" s="728"/>
      <c r="W275" s="728"/>
      <c r="X275" s="728"/>
      <c r="Y275" s="728"/>
      <c r="Z275" s="728"/>
      <c r="AA275" s="728"/>
      <c r="AB275" s="728"/>
    </row>
    <row r="276" spans="2:28" ht="12.75" hidden="1" customHeight="1">
      <c r="B276" s="728"/>
      <c r="C276" s="728"/>
      <c r="D276" s="728"/>
      <c r="E276" s="728"/>
      <c r="F276" s="728"/>
      <c r="G276" s="728"/>
      <c r="H276" s="728"/>
      <c r="I276" s="728"/>
      <c r="J276" s="728"/>
      <c r="K276" s="728"/>
      <c r="L276" s="728"/>
      <c r="M276" s="728"/>
      <c r="N276" s="728"/>
      <c r="O276" s="728"/>
      <c r="P276" s="728"/>
      <c r="Q276" s="728"/>
      <c r="R276" s="728"/>
      <c r="S276" s="728"/>
      <c r="T276" s="728"/>
      <c r="U276" s="728"/>
      <c r="V276" s="728"/>
      <c r="W276" s="728"/>
      <c r="X276" s="728"/>
      <c r="Y276" s="728"/>
      <c r="Z276" s="728"/>
      <c r="AA276" s="728"/>
      <c r="AB276" s="728"/>
    </row>
    <row r="277" spans="2:28" ht="12.75" hidden="1" customHeight="1">
      <c r="B277" s="728"/>
      <c r="C277" s="728"/>
      <c r="D277" s="728"/>
      <c r="E277" s="728"/>
      <c r="F277" s="728"/>
      <c r="G277" s="728"/>
      <c r="H277" s="728"/>
      <c r="I277" s="728"/>
      <c r="J277" s="728"/>
      <c r="K277" s="728"/>
      <c r="L277" s="728"/>
      <c r="M277" s="728"/>
      <c r="N277" s="728"/>
      <c r="O277" s="728"/>
      <c r="P277" s="728"/>
      <c r="Q277" s="728"/>
      <c r="R277" s="728"/>
      <c r="S277" s="728"/>
      <c r="T277" s="728"/>
      <c r="U277" s="728"/>
      <c r="V277" s="728"/>
      <c r="W277" s="728"/>
      <c r="X277" s="728"/>
      <c r="Y277" s="728"/>
      <c r="Z277" s="728"/>
      <c r="AA277" s="728"/>
      <c r="AB277" s="728"/>
    </row>
    <row r="278" spans="2:28" ht="12.75" hidden="1" customHeight="1">
      <c r="B278" s="728"/>
      <c r="C278" s="728"/>
      <c r="D278" s="728"/>
      <c r="E278" s="728"/>
      <c r="F278" s="728"/>
      <c r="G278" s="728"/>
      <c r="H278" s="728"/>
      <c r="I278" s="728"/>
      <c r="J278" s="728"/>
      <c r="K278" s="728"/>
      <c r="L278" s="728"/>
      <c r="M278" s="728"/>
      <c r="N278" s="728"/>
      <c r="O278" s="728"/>
      <c r="P278" s="728"/>
      <c r="Q278" s="728"/>
      <c r="R278" s="728"/>
      <c r="S278" s="728"/>
      <c r="T278" s="728"/>
      <c r="U278" s="728"/>
      <c r="V278" s="728"/>
      <c r="W278" s="728"/>
      <c r="X278" s="728"/>
      <c r="Y278" s="728"/>
      <c r="Z278" s="728"/>
      <c r="AA278" s="728"/>
      <c r="AB278" s="728"/>
    </row>
    <row r="279" spans="2:28" ht="12.75" hidden="1" customHeight="1">
      <c r="B279" s="728"/>
      <c r="C279" s="728"/>
      <c r="D279" s="728"/>
      <c r="E279" s="728"/>
      <c r="F279" s="728"/>
      <c r="G279" s="728"/>
      <c r="H279" s="728"/>
      <c r="I279" s="728"/>
      <c r="J279" s="728"/>
      <c r="K279" s="728"/>
      <c r="L279" s="728"/>
      <c r="M279" s="728"/>
      <c r="N279" s="728"/>
      <c r="O279" s="728"/>
      <c r="P279" s="728"/>
      <c r="Q279" s="728"/>
      <c r="R279" s="728"/>
      <c r="S279" s="728"/>
      <c r="T279" s="728"/>
      <c r="U279" s="728"/>
      <c r="V279" s="728"/>
      <c r="W279" s="728"/>
      <c r="X279" s="728"/>
      <c r="Y279" s="728"/>
      <c r="Z279" s="728"/>
      <c r="AA279" s="728"/>
      <c r="AB279" s="728"/>
    </row>
    <row r="280" spans="2:28" ht="12.75" hidden="1" customHeight="1">
      <c r="B280" s="728"/>
      <c r="C280" s="728"/>
      <c r="D280" s="728"/>
      <c r="E280" s="728"/>
      <c r="F280" s="728"/>
      <c r="G280" s="728"/>
      <c r="H280" s="728"/>
      <c r="I280" s="728"/>
      <c r="J280" s="728"/>
      <c r="K280" s="728"/>
      <c r="L280" s="728"/>
      <c r="M280" s="728"/>
      <c r="N280" s="728"/>
      <c r="O280" s="728"/>
      <c r="P280" s="728"/>
      <c r="Q280" s="728"/>
      <c r="R280" s="728"/>
      <c r="S280" s="728"/>
      <c r="T280" s="728"/>
      <c r="U280" s="728"/>
      <c r="V280" s="728"/>
      <c r="W280" s="728"/>
      <c r="X280" s="728"/>
      <c r="Y280" s="728"/>
      <c r="Z280" s="728"/>
      <c r="AA280" s="728"/>
      <c r="AB280" s="728"/>
    </row>
    <row r="281" spans="2:28" ht="12.75" hidden="1" customHeight="1">
      <c r="B281" s="728"/>
      <c r="C281" s="728"/>
      <c r="D281" s="728"/>
      <c r="E281" s="728"/>
      <c r="F281" s="728"/>
      <c r="G281" s="728"/>
      <c r="H281" s="728"/>
      <c r="I281" s="728"/>
      <c r="J281" s="728"/>
      <c r="K281" s="728"/>
      <c r="L281" s="728"/>
      <c r="M281" s="728"/>
      <c r="N281" s="728"/>
      <c r="O281" s="728"/>
      <c r="P281" s="728"/>
      <c r="Q281" s="728"/>
      <c r="R281" s="728"/>
      <c r="S281" s="728"/>
      <c r="T281" s="728"/>
      <c r="U281" s="728"/>
      <c r="V281" s="728"/>
      <c r="W281" s="728"/>
      <c r="X281" s="728"/>
      <c r="Y281" s="728"/>
      <c r="Z281" s="728"/>
      <c r="AA281" s="728"/>
      <c r="AB281" s="728"/>
    </row>
    <row r="282" spans="2:28" ht="12.75" hidden="1" customHeight="1">
      <c r="B282" s="728"/>
      <c r="C282" s="728"/>
      <c r="D282" s="728"/>
      <c r="E282" s="728"/>
      <c r="F282" s="728"/>
      <c r="G282" s="728"/>
      <c r="H282" s="728"/>
      <c r="I282" s="728"/>
      <c r="J282" s="728"/>
      <c r="K282" s="728"/>
      <c r="L282" s="728"/>
      <c r="M282" s="728"/>
      <c r="N282" s="728"/>
      <c r="O282" s="728"/>
      <c r="P282" s="728"/>
      <c r="Q282" s="728"/>
      <c r="R282" s="728"/>
      <c r="S282" s="728"/>
      <c r="T282" s="728"/>
      <c r="U282" s="728"/>
      <c r="V282" s="728"/>
      <c r="W282" s="728"/>
      <c r="X282" s="728"/>
      <c r="Y282" s="728"/>
      <c r="Z282" s="728"/>
      <c r="AA282" s="728"/>
      <c r="AB282" s="728"/>
    </row>
    <row r="283" spans="2:28" ht="12.75" hidden="1" customHeight="1">
      <c r="B283" s="728"/>
      <c r="C283" s="728"/>
      <c r="D283" s="728"/>
      <c r="E283" s="728"/>
      <c r="F283" s="728"/>
      <c r="G283" s="728"/>
      <c r="H283" s="728"/>
      <c r="I283" s="728"/>
      <c r="J283" s="728"/>
      <c r="K283" s="728"/>
      <c r="L283" s="728"/>
      <c r="M283" s="728"/>
      <c r="N283" s="728"/>
      <c r="O283" s="728"/>
      <c r="P283" s="728"/>
      <c r="Q283" s="728"/>
      <c r="R283" s="728"/>
      <c r="S283" s="728"/>
      <c r="T283" s="728"/>
      <c r="U283" s="728"/>
      <c r="V283" s="728"/>
      <c r="W283" s="728"/>
      <c r="X283" s="728"/>
      <c r="Y283" s="728"/>
      <c r="Z283" s="728"/>
      <c r="AA283" s="728"/>
      <c r="AB283" s="728"/>
    </row>
    <row r="284" spans="2:28" ht="12.75" hidden="1" customHeight="1">
      <c r="B284" s="728"/>
      <c r="C284" s="728"/>
      <c r="D284" s="728"/>
      <c r="E284" s="728"/>
      <c r="F284" s="728"/>
      <c r="G284" s="728"/>
      <c r="H284" s="728"/>
      <c r="I284" s="728"/>
      <c r="J284" s="728"/>
      <c r="K284" s="728"/>
      <c r="L284" s="728"/>
      <c r="M284" s="728"/>
      <c r="N284" s="728"/>
      <c r="O284" s="728"/>
      <c r="P284" s="728"/>
      <c r="Q284" s="728"/>
      <c r="R284" s="728"/>
      <c r="S284" s="728"/>
      <c r="T284" s="728"/>
      <c r="U284" s="728"/>
      <c r="V284" s="728"/>
      <c r="W284" s="728"/>
      <c r="X284" s="728"/>
      <c r="Y284" s="728"/>
      <c r="Z284" s="728"/>
      <c r="AA284" s="728"/>
      <c r="AB284" s="728"/>
    </row>
    <row r="285" spans="2:28" ht="12.75" hidden="1" customHeight="1">
      <c r="B285" s="728"/>
      <c r="C285" s="728"/>
      <c r="D285" s="728"/>
      <c r="E285" s="728"/>
      <c r="F285" s="728"/>
      <c r="G285" s="728"/>
      <c r="H285" s="728"/>
      <c r="I285" s="728"/>
      <c r="J285" s="728"/>
      <c r="K285" s="728"/>
      <c r="L285" s="728"/>
      <c r="M285" s="728"/>
      <c r="N285" s="728"/>
      <c r="O285" s="728"/>
      <c r="P285" s="728"/>
      <c r="Q285" s="728"/>
      <c r="R285" s="728"/>
      <c r="S285" s="728"/>
      <c r="T285" s="728"/>
      <c r="U285" s="728"/>
      <c r="V285" s="728"/>
      <c r="W285" s="728"/>
      <c r="X285" s="728"/>
      <c r="Y285" s="728"/>
      <c r="Z285" s="728"/>
      <c r="AA285" s="728"/>
      <c r="AB285" s="728"/>
    </row>
    <row r="286" spans="2:28" ht="12.75" hidden="1" customHeight="1">
      <c r="B286" s="728"/>
      <c r="C286" s="728"/>
      <c r="D286" s="728"/>
      <c r="E286" s="728"/>
      <c r="F286" s="728"/>
      <c r="G286" s="728"/>
      <c r="H286" s="728"/>
      <c r="I286" s="728"/>
      <c r="J286" s="728"/>
      <c r="K286" s="728"/>
      <c r="L286" s="728"/>
      <c r="M286" s="728"/>
      <c r="N286" s="728"/>
      <c r="O286" s="728"/>
      <c r="P286" s="728"/>
      <c r="Q286" s="728"/>
      <c r="R286" s="728"/>
      <c r="S286" s="728"/>
      <c r="T286" s="728"/>
      <c r="U286" s="728"/>
      <c r="V286" s="728"/>
      <c r="W286" s="728"/>
      <c r="X286" s="728"/>
      <c r="Y286" s="728"/>
      <c r="Z286" s="728"/>
      <c r="AA286" s="728"/>
      <c r="AB286" s="728"/>
    </row>
    <row r="287" spans="2:28" ht="12.75" hidden="1" customHeight="1">
      <c r="B287" s="728"/>
      <c r="C287" s="728"/>
      <c r="D287" s="728"/>
      <c r="E287" s="728"/>
      <c r="F287" s="728"/>
      <c r="G287" s="728"/>
      <c r="H287" s="728"/>
      <c r="I287" s="728"/>
      <c r="J287" s="728"/>
      <c r="K287" s="728"/>
      <c r="L287" s="728"/>
      <c r="M287" s="728"/>
      <c r="N287" s="728"/>
      <c r="O287" s="728"/>
      <c r="P287" s="728"/>
      <c r="Q287" s="728"/>
      <c r="R287" s="728"/>
      <c r="S287" s="728"/>
      <c r="T287" s="728"/>
      <c r="U287" s="728"/>
      <c r="V287" s="728"/>
      <c r="W287" s="728"/>
      <c r="X287" s="728"/>
      <c r="Y287" s="728"/>
      <c r="Z287" s="728"/>
      <c r="AA287" s="728"/>
      <c r="AB287" s="728"/>
    </row>
    <row r="288" spans="2:28" ht="12.75" hidden="1" customHeight="1">
      <c r="B288" s="728"/>
      <c r="C288" s="728"/>
      <c r="D288" s="728"/>
      <c r="E288" s="728"/>
      <c r="F288" s="728"/>
      <c r="G288" s="728"/>
      <c r="H288" s="728"/>
      <c r="I288" s="728"/>
      <c r="J288" s="728"/>
      <c r="K288" s="728"/>
      <c r="L288" s="728"/>
      <c r="M288" s="728"/>
      <c r="N288" s="728"/>
      <c r="O288" s="728"/>
      <c r="P288" s="728"/>
      <c r="Q288" s="728"/>
      <c r="R288" s="728"/>
      <c r="S288" s="728"/>
      <c r="T288" s="728"/>
      <c r="U288" s="728"/>
      <c r="V288" s="728"/>
      <c r="W288" s="728"/>
      <c r="X288" s="728"/>
      <c r="Y288" s="728"/>
      <c r="Z288" s="728"/>
      <c r="AA288" s="728"/>
      <c r="AB288" s="728"/>
    </row>
    <row r="289" spans="2:28" ht="12.75" hidden="1" customHeight="1">
      <c r="B289" s="728"/>
      <c r="C289" s="728"/>
      <c r="D289" s="728"/>
      <c r="E289" s="728"/>
      <c r="F289" s="728"/>
      <c r="G289" s="728"/>
      <c r="H289" s="728"/>
      <c r="I289" s="728"/>
      <c r="J289" s="728"/>
      <c r="K289" s="728"/>
      <c r="L289" s="728"/>
      <c r="M289" s="728"/>
      <c r="N289" s="728"/>
      <c r="O289" s="728"/>
      <c r="P289" s="728"/>
      <c r="Q289" s="728"/>
      <c r="R289" s="728"/>
      <c r="S289" s="728"/>
      <c r="T289" s="728"/>
      <c r="U289" s="728"/>
      <c r="V289" s="728"/>
      <c r="W289" s="728"/>
      <c r="X289" s="728"/>
      <c r="Y289" s="728"/>
      <c r="Z289" s="728"/>
      <c r="AA289" s="728"/>
      <c r="AB289" s="728"/>
    </row>
    <row r="290" spans="2:28" ht="12.75" hidden="1" customHeight="1">
      <c r="B290" s="728"/>
      <c r="C290" s="728"/>
      <c r="D290" s="728"/>
      <c r="E290" s="728"/>
      <c r="F290" s="728"/>
      <c r="G290" s="728"/>
      <c r="H290" s="728"/>
      <c r="I290" s="728"/>
      <c r="J290" s="728"/>
      <c r="K290" s="728"/>
      <c r="L290" s="728"/>
      <c r="M290" s="728"/>
      <c r="N290" s="728"/>
      <c r="O290" s="728"/>
      <c r="P290" s="728"/>
      <c r="Q290" s="728"/>
      <c r="R290" s="728"/>
      <c r="S290" s="728"/>
      <c r="T290" s="728"/>
      <c r="U290" s="728"/>
      <c r="V290" s="728"/>
      <c r="W290" s="728"/>
      <c r="X290" s="728"/>
      <c r="Y290" s="728"/>
      <c r="Z290" s="728"/>
      <c r="AA290" s="728"/>
      <c r="AB290" s="728"/>
    </row>
    <row r="291" spans="2:28" ht="12.75" hidden="1" customHeight="1">
      <c r="B291" s="728"/>
      <c r="C291" s="728"/>
      <c r="D291" s="728"/>
      <c r="E291" s="728"/>
      <c r="F291" s="728"/>
      <c r="G291" s="728"/>
      <c r="H291" s="728"/>
      <c r="I291" s="728"/>
      <c r="J291" s="728"/>
      <c r="K291" s="728"/>
      <c r="L291" s="728"/>
      <c r="M291" s="728"/>
      <c r="N291" s="728"/>
      <c r="O291" s="728"/>
      <c r="P291" s="728"/>
      <c r="Q291" s="728"/>
      <c r="R291" s="728"/>
      <c r="S291" s="728"/>
      <c r="T291" s="728"/>
      <c r="U291" s="728"/>
      <c r="V291" s="728"/>
      <c r="W291" s="728"/>
      <c r="X291" s="728"/>
      <c r="Y291" s="728"/>
      <c r="Z291" s="728"/>
      <c r="AA291" s="728"/>
      <c r="AB291" s="728"/>
    </row>
    <row r="292" spans="2:28" ht="12.75" hidden="1" customHeight="1">
      <c r="B292" s="728"/>
      <c r="C292" s="728"/>
      <c r="D292" s="728"/>
      <c r="E292" s="728"/>
      <c r="F292" s="728"/>
      <c r="G292" s="728"/>
      <c r="H292" s="728"/>
      <c r="I292" s="728"/>
      <c r="J292" s="728"/>
      <c r="K292" s="728"/>
      <c r="L292" s="728"/>
      <c r="M292" s="728"/>
      <c r="N292" s="728"/>
      <c r="O292" s="728"/>
      <c r="P292" s="728"/>
      <c r="Q292" s="728"/>
      <c r="R292" s="728"/>
      <c r="S292" s="728"/>
      <c r="T292" s="728"/>
      <c r="U292" s="728"/>
      <c r="V292" s="728"/>
      <c r="W292" s="728"/>
      <c r="X292" s="728"/>
      <c r="Y292" s="728"/>
      <c r="Z292" s="728"/>
      <c r="AA292" s="728"/>
      <c r="AB292" s="728"/>
    </row>
    <row r="293" spans="2:28" ht="12.75" hidden="1" customHeight="1">
      <c r="B293" s="728"/>
      <c r="C293" s="728"/>
      <c r="D293" s="728"/>
      <c r="E293" s="728"/>
      <c r="F293" s="728"/>
      <c r="G293" s="728"/>
      <c r="H293" s="728"/>
      <c r="I293" s="728"/>
      <c r="J293" s="728"/>
      <c r="K293" s="728"/>
      <c r="L293" s="728"/>
      <c r="M293" s="728"/>
      <c r="N293" s="728"/>
      <c r="O293" s="728"/>
      <c r="P293" s="728"/>
      <c r="Q293" s="728"/>
      <c r="R293" s="728"/>
      <c r="S293" s="728"/>
      <c r="T293" s="728"/>
      <c r="U293" s="728"/>
      <c r="V293" s="728"/>
      <c r="W293" s="728"/>
      <c r="X293" s="728"/>
      <c r="Y293" s="728"/>
      <c r="Z293" s="728"/>
      <c r="AA293" s="728"/>
      <c r="AB293" s="728"/>
    </row>
    <row r="294" spans="2:28" ht="12.75" hidden="1" customHeight="1">
      <c r="B294" s="728"/>
      <c r="C294" s="728"/>
      <c r="D294" s="728"/>
      <c r="E294" s="728"/>
      <c r="F294" s="728"/>
      <c r="G294" s="728"/>
      <c r="H294" s="728"/>
      <c r="I294" s="728"/>
      <c r="J294" s="728"/>
      <c r="K294" s="728"/>
      <c r="L294" s="728"/>
      <c r="M294" s="728"/>
      <c r="N294" s="728"/>
      <c r="O294" s="728"/>
      <c r="P294" s="728"/>
      <c r="Q294" s="728"/>
      <c r="R294" s="728"/>
      <c r="S294" s="728"/>
      <c r="T294" s="728"/>
      <c r="U294" s="728"/>
      <c r="V294" s="728"/>
      <c r="W294" s="728"/>
      <c r="X294" s="728"/>
      <c r="Y294" s="728"/>
      <c r="Z294" s="728"/>
      <c r="AA294" s="728"/>
      <c r="AB294" s="728"/>
    </row>
    <row r="295" spans="2:28" ht="12.75" hidden="1" customHeight="1">
      <c r="B295" s="728"/>
      <c r="C295" s="728"/>
      <c r="D295" s="728"/>
      <c r="E295" s="728"/>
      <c r="F295" s="728"/>
      <c r="G295" s="728"/>
      <c r="H295" s="728"/>
      <c r="I295" s="728"/>
      <c r="J295" s="728"/>
      <c r="K295" s="728"/>
      <c r="L295" s="728"/>
      <c r="M295" s="728"/>
      <c r="N295" s="728"/>
      <c r="O295" s="728"/>
      <c r="P295" s="728"/>
      <c r="Q295" s="728"/>
      <c r="R295" s="728"/>
      <c r="S295" s="728"/>
      <c r="T295" s="728"/>
      <c r="U295" s="728"/>
      <c r="V295" s="728"/>
      <c r="W295" s="728"/>
      <c r="X295" s="728"/>
      <c r="Y295" s="728"/>
      <c r="Z295" s="728"/>
      <c r="AA295" s="728"/>
      <c r="AB295" s="728"/>
    </row>
    <row r="296" spans="2:28" ht="12.75" hidden="1" customHeight="1">
      <c r="B296" s="728"/>
      <c r="C296" s="728"/>
      <c r="D296" s="728"/>
      <c r="E296" s="728"/>
      <c r="F296" s="728"/>
      <c r="G296" s="728"/>
      <c r="H296" s="728"/>
      <c r="I296" s="728"/>
      <c r="J296" s="728"/>
      <c r="K296" s="728"/>
      <c r="L296" s="728"/>
      <c r="M296" s="728"/>
      <c r="N296" s="728"/>
      <c r="O296" s="728"/>
      <c r="P296" s="728"/>
      <c r="Q296" s="728"/>
      <c r="R296" s="728"/>
      <c r="S296" s="728"/>
      <c r="T296" s="728"/>
      <c r="U296" s="728"/>
      <c r="V296" s="728"/>
      <c r="W296" s="728"/>
      <c r="X296" s="728"/>
      <c r="Y296" s="728"/>
      <c r="Z296" s="728"/>
      <c r="AA296" s="728"/>
      <c r="AB296" s="728"/>
    </row>
    <row r="297" spans="2:28" ht="12.75" hidden="1" customHeight="1">
      <c r="B297" s="728"/>
      <c r="C297" s="728"/>
      <c r="D297" s="728"/>
      <c r="E297" s="728"/>
      <c r="F297" s="728"/>
      <c r="G297" s="728"/>
      <c r="H297" s="728"/>
      <c r="I297" s="728"/>
      <c r="J297" s="728"/>
      <c r="K297" s="728"/>
      <c r="L297" s="728"/>
      <c r="M297" s="728"/>
      <c r="N297" s="728"/>
      <c r="O297" s="728"/>
      <c r="P297" s="728"/>
      <c r="Q297" s="728"/>
      <c r="R297" s="728"/>
      <c r="S297" s="728"/>
      <c r="T297" s="728"/>
      <c r="U297" s="728"/>
      <c r="V297" s="728"/>
      <c r="W297" s="728"/>
      <c r="X297" s="728"/>
      <c r="Y297" s="728"/>
      <c r="Z297" s="728"/>
      <c r="AA297" s="728"/>
      <c r="AB297" s="728"/>
    </row>
    <row r="298" spans="2:28" ht="12.75" hidden="1" customHeight="1">
      <c r="B298" s="728"/>
      <c r="C298" s="728"/>
      <c r="D298" s="728"/>
      <c r="E298" s="728"/>
      <c r="F298" s="728"/>
      <c r="G298" s="728"/>
      <c r="H298" s="728"/>
      <c r="I298" s="728"/>
      <c r="J298" s="728"/>
      <c r="K298" s="728"/>
      <c r="L298" s="728"/>
      <c r="M298" s="728"/>
      <c r="N298" s="728"/>
      <c r="O298" s="728"/>
      <c r="P298" s="728"/>
      <c r="Q298" s="728"/>
      <c r="R298" s="728"/>
      <c r="S298" s="728"/>
      <c r="T298" s="728"/>
      <c r="U298" s="728"/>
      <c r="V298" s="728"/>
      <c r="W298" s="728"/>
      <c r="X298" s="728"/>
      <c r="Y298" s="728"/>
      <c r="Z298" s="728"/>
      <c r="AA298" s="728"/>
      <c r="AB298" s="728"/>
    </row>
    <row r="299" spans="2:28" ht="12.75" hidden="1" customHeight="1">
      <c r="B299" s="728"/>
      <c r="C299" s="728"/>
      <c r="D299" s="728"/>
      <c r="E299" s="728"/>
      <c r="F299" s="728"/>
      <c r="G299" s="728"/>
      <c r="H299" s="728"/>
      <c r="I299" s="728"/>
      <c r="J299" s="728"/>
      <c r="K299" s="728"/>
      <c r="L299" s="728"/>
      <c r="M299" s="728"/>
      <c r="N299" s="728"/>
      <c r="O299" s="728"/>
      <c r="P299" s="728"/>
      <c r="Q299" s="728"/>
      <c r="R299" s="728"/>
      <c r="S299" s="728"/>
      <c r="T299" s="728"/>
      <c r="U299" s="728"/>
      <c r="V299" s="728"/>
      <c r="W299" s="728"/>
      <c r="X299" s="728"/>
      <c r="Y299" s="728"/>
      <c r="Z299" s="728"/>
      <c r="AA299" s="728"/>
      <c r="AB299" s="728"/>
    </row>
    <row r="300" spans="2:28" ht="12.75" hidden="1" customHeight="1">
      <c r="B300" s="728"/>
      <c r="C300" s="728"/>
      <c r="D300" s="728"/>
      <c r="E300" s="728"/>
      <c r="F300" s="728"/>
      <c r="G300" s="728"/>
      <c r="H300" s="728"/>
      <c r="I300" s="728"/>
      <c r="J300" s="728"/>
      <c r="K300" s="728"/>
      <c r="L300" s="728"/>
      <c r="M300" s="728"/>
      <c r="N300" s="728"/>
      <c r="O300" s="728"/>
      <c r="P300" s="728"/>
      <c r="Q300" s="728"/>
      <c r="R300" s="728"/>
      <c r="S300" s="728"/>
      <c r="T300" s="728"/>
      <c r="U300" s="728"/>
      <c r="V300" s="728"/>
      <c r="W300" s="728"/>
      <c r="X300" s="728"/>
      <c r="Y300" s="728"/>
      <c r="Z300" s="728"/>
      <c r="AA300" s="728"/>
      <c r="AB300" s="728"/>
    </row>
    <row r="301" spans="2:28" ht="12.75" hidden="1" customHeight="1">
      <c r="B301" s="728"/>
      <c r="C301" s="728"/>
      <c r="D301" s="728"/>
      <c r="E301" s="728"/>
      <c r="F301" s="728"/>
      <c r="G301" s="728"/>
      <c r="H301" s="728"/>
      <c r="I301" s="728"/>
      <c r="J301" s="728"/>
      <c r="K301" s="728"/>
      <c r="L301" s="728"/>
      <c r="M301" s="728"/>
      <c r="N301" s="728"/>
      <c r="O301" s="728"/>
      <c r="P301" s="728"/>
      <c r="Q301" s="728"/>
      <c r="R301" s="728"/>
      <c r="S301" s="728"/>
      <c r="T301" s="728"/>
      <c r="U301" s="728"/>
      <c r="V301" s="728"/>
      <c r="W301" s="728"/>
      <c r="X301" s="728"/>
      <c r="Y301" s="728"/>
      <c r="Z301" s="728"/>
      <c r="AA301" s="728"/>
      <c r="AB301" s="728"/>
    </row>
    <row r="302" spans="2:28" ht="12.75" hidden="1" customHeight="1">
      <c r="B302" s="728"/>
      <c r="C302" s="728"/>
      <c r="D302" s="728"/>
      <c r="E302" s="728"/>
      <c r="F302" s="728"/>
      <c r="G302" s="728"/>
      <c r="H302" s="728"/>
      <c r="I302" s="728"/>
      <c r="J302" s="728"/>
      <c r="K302" s="728"/>
      <c r="L302" s="728"/>
      <c r="M302" s="728"/>
      <c r="N302" s="728"/>
      <c r="O302" s="728"/>
      <c r="P302" s="728"/>
      <c r="Q302" s="728"/>
      <c r="R302" s="728"/>
      <c r="S302" s="728"/>
      <c r="T302" s="728"/>
      <c r="U302" s="728"/>
      <c r="V302" s="728"/>
      <c r="W302" s="728"/>
      <c r="X302" s="728"/>
      <c r="Y302" s="728"/>
      <c r="Z302" s="728"/>
      <c r="AA302" s="728"/>
      <c r="AB302" s="728"/>
    </row>
    <row r="303" spans="2:28" ht="12.75" hidden="1" customHeight="1">
      <c r="B303" s="728"/>
      <c r="C303" s="728"/>
      <c r="D303" s="728"/>
      <c r="E303" s="728"/>
      <c r="F303" s="728"/>
      <c r="G303" s="728"/>
      <c r="H303" s="728"/>
      <c r="I303" s="728"/>
      <c r="J303" s="728"/>
      <c r="K303" s="728"/>
      <c r="L303" s="728"/>
      <c r="M303" s="728"/>
      <c r="N303" s="728"/>
      <c r="O303" s="728"/>
      <c r="P303" s="728"/>
      <c r="Q303" s="728"/>
      <c r="R303" s="728"/>
      <c r="S303" s="728"/>
      <c r="T303" s="728"/>
      <c r="U303" s="728"/>
      <c r="V303" s="728"/>
      <c r="W303" s="728"/>
      <c r="X303" s="728"/>
      <c r="Y303" s="728"/>
      <c r="Z303" s="728"/>
      <c r="AA303" s="728"/>
      <c r="AB303" s="728"/>
    </row>
    <row r="304" spans="2:28" ht="12.75" hidden="1" customHeight="1">
      <c r="B304" s="728"/>
      <c r="C304" s="728"/>
      <c r="D304" s="728"/>
      <c r="E304" s="728"/>
      <c r="F304" s="728"/>
      <c r="G304" s="728"/>
      <c r="H304" s="728"/>
      <c r="I304" s="728"/>
      <c r="J304" s="728"/>
      <c r="K304" s="728"/>
      <c r="L304" s="728"/>
      <c r="M304" s="728"/>
      <c r="N304" s="728"/>
      <c r="O304" s="728"/>
      <c r="P304" s="728"/>
      <c r="Q304" s="728"/>
      <c r="R304" s="728"/>
      <c r="S304" s="728"/>
      <c r="T304" s="728"/>
      <c r="U304" s="728"/>
      <c r="V304" s="728"/>
      <c r="W304" s="728"/>
      <c r="X304" s="728"/>
      <c r="Y304" s="728"/>
      <c r="Z304" s="728"/>
      <c r="AA304" s="728"/>
      <c r="AB304" s="728"/>
    </row>
    <row r="305" spans="2:28" ht="12.75" hidden="1" customHeight="1">
      <c r="B305" s="728"/>
      <c r="C305" s="728"/>
      <c r="D305" s="728"/>
      <c r="E305" s="728"/>
      <c r="F305" s="728"/>
      <c r="G305" s="728"/>
      <c r="H305" s="728"/>
      <c r="I305" s="728"/>
      <c r="J305" s="728"/>
      <c r="K305" s="728"/>
      <c r="L305" s="728"/>
      <c r="M305" s="728"/>
      <c r="N305" s="728"/>
      <c r="O305" s="728"/>
      <c r="P305" s="728"/>
      <c r="Q305" s="728"/>
      <c r="R305" s="728"/>
      <c r="S305" s="728"/>
      <c r="T305" s="728"/>
      <c r="U305" s="728"/>
      <c r="V305" s="728"/>
      <c r="W305" s="728"/>
      <c r="X305" s="728"/>
      <c r="Y305" s="728"/>
      <c r="Z305" s="728"/>
      <c r="AA305" s="728"/>
      <c r="AB305" s="728"/>
    </row>
    <row r="306" spans="2:28" ht="12.75" hidden="1" customHeight="1">
      <c r="B306" s="728"/>
      <c r="C306" s="728"/>
      <c r="D306" s="728"/>
      <c r="E306" s="728"/>
      <c r="F306" s="728"/>
      <c r="G306" s="728"/>
      <c r="H306" s="728"/>
      <c r="I306" s="728"/>
      <c r="J306" s="728"/>
      <c r="K306" s="728"/>
      <c r="L306" s="728"/>
      <c r="M306" s="728"/>
      <c r="N306" s="728"/>
      <c r="O306" s="728"/>
      <c r="P306" s="728"/>
      <c r="Q306" s="728"/>
      <c r="R306" s="728"/>
      <c r="S306" s="728"/>
      <c r="T306" s="728"/>
      <c r="U306" s="728"/>
      <c r="V306" s="728"/>
      <c r="W306" s="728"/>
      <c r="X306" s="728"/>
      <c r="Y306" s="728"/>
      <c r="Z306" s="728"/>
      <c r="AA306" s="728"/>
      <c r="AB306" s="728"/>
    </row>
    <row r="307" spans="2:28" ht="12.75" hidden="1" customHeight="1">
      <c r="B307" s="728"/>
      <c r="C307" s="728"/>
      <c r="D307" s="728"/>
      <c r="E307" s="728"/>
      <c r="F307" s="728"/>
      <c r="G307" s="728"/>
      <c r="H307" s="728"/>
      <c r="I307" s="728"/>
      <c r="J307" s="728"/>
      <c r="K307" s="728"/>
      <c r="L307" s="728"/>
      <c r="M307" s="728"/>
      <c r="N307" s="728"/>
      <c r="O307" s="728"/>
      <c r="P307" s="728"/>
      <c r="Q307" s="728"/>
      <c r="R307" s="728"/>
      <c r="S307" s="728"/>
      <c r="T307" s="728"/>
      <c r="U307" s="728"/>
      <c r="V307" s="728"/>
      <c r="W307" s="728"/>
      <c r="X307" s="728"/>
      <c r="Y307" s="728"/>
      <c r="Z307" s="728"/>
      <c r="AA307" s="728"/>
      <c r="AB307" s="728"/>
    </row>
    <row r="308" spans="2:28" ht="12.75" hidden="1" customHeight="1">
      <c r="B308" s="728"/>
      <c r="C308" s="728"/>
      <c r="D308" s="728"/>
      <c r="E308" s="728"/>
      <c r="F308" s="728"/>
      <c r="G308" s="728"/>
      <c r="H308" s="728"/>
      <c r="I308" s="728"/>
      <c r="J308" s="728"/>
      <c r="K308" s="728"/>
      <c r="L308" s="728"/>
      <c r="M308" s="728"/>
      <c r="N308" s="728"/>
      <c r="O308" s="728"/>
      <c r="P308" s="728"/>
      <c r="Q308" s="728"/>
      <c r="R308" s="728"/>
      <c r="S308" s="728"/>
      <c r="T308" s="728"/>
      <c r="U308" s="728"/>
      <c r="V308" s="728"/>
      <c r="W308" s="728"/>
      <c r="X308" s="728"/>
      <c r="Y308" s="728"/>
      <c r="Z308" s="728"/>
      <c r="AA308" s="728"/>
      <c r="AB308" s="728"/>
    </row>
    <row r="309" spans="2:28" ht="12.75" hidden="1" customHeight="1">
      <c r="B309" s="728"/>
      <c r="C309" s="728"/>
      <c r="D309" s="728"/>
      <c r="E309" s="728"/>
      <c r="F309" s="728"/>
      <c r="G309" s="728"/>
      <c r="H309" s="728"/>
      <c r="I309" s="728"/>
      <c r="J309" s="728"/>
      <c r="K309" s="728"/>
      <c r="L309" s="728"/>
      <c r="M309" s="728"/>
      <c r="N309" s="728"/>
      <c r="O309" s="728"/>
      <c r="P309" s="728"/>
      <c r="Q309" s="728"/>
      <c r="R309" s="728"/>
      <c r="S309" s="728"/>
      <c r="T309" s="728"/>
      <c r="U309" s="728"/>
      <c r="V309" s="728"/>
      <c r="W309" s="728"/>
      <c r="X309" s="728"/>
      <c r="Y309" s="728"/>
      <c r="Z309" s="728"/>
      <c r="AA309" s="728"/>
      <c r="AB309" s="728"/>
    </row>
    <row r="310" spans="2:28" ht="12.75" hidden="1" customHeight="1">
      <c r="B310" s="728"/>
      <c r="C310" s="728"/>
      <c r="D310" s="728"/>
      <c r="E310" s="728"/>
      <c r="F310" s="728"/>
      <c r="G310" s="728"/>
      <c r="H310" s="728"/>
      <c r="I310" s="728"/>
      <c r="J310" s="728"/>
      <c r="K310" s="728"/>
      <c r="L310" s="728"/>
      <c r="M310" s="728"/>
      <c r="N310" s="728"/>
      <c r="O310" s="728"/>
      <c r="P310" s="728"/>
      <c r="Q310" s="728"/>
      <c r="R310" s="728"/>
      <c r="S310" s="728"/>
      <c r="T310" s="728"/>
      <c r="U310" s="728"/>
      <c r="V310" s="728"/>
      <c r="W310" s="728"/>
      <c r="X310" s="728"/>
      <c r="Y310" s="728"/>
      <c r="Z310" s="728"/>
      <c r="AA310" s="728"/>
      <c r="AB310" s="728"/>
    </row>
    <row r="311" spans="2:28" ht="12.75" hidden="1" customHeight="1">
      <c r="B311" s="728"/>
      <c r="C311" s="728"/>
      <c r="D311" s="728"/>
      <c r="E311" s="728"/>
      <c r="F311" s="728"/>
      <c r="G311" s="728"/>
      <c r="H311" s="728"/>
      <c r="I311" s="728"/>
      <c r="J311" s="728"/>
      <c r="K311" s="728"/>
      <c r="L311" s="728"/>
      <c r="M311" s="728"/>
      <c r="N311" s="728"/>
      <c r="O311" s="728"/>
      <c r="P311" s="728"/>
      <c r="Q311" s="728"/>
      <c r="R311" s="728"/>
      <c r="S311" s="728"/>
      <c r="T311" s="728"/>
      <c r="U311" s="728"/>
      <c r="V311" s="728"/>
      <c r="W311" s="728"/>
      <c r="X311" s="728"/>
      <c r="Y311" s="728"/>
      <c r="Z311" s="728"/>
      <c r="AA311" s="728"/>
      <c r="AB311" s="728"/>
    </row>
    <row r="312" spans="2:28" ht="12.75" hidden="1" customHeight="1">
      <c r="B312" s="728"/>
      <c r="C312" s="728"/>
      <c r="D312" s="728"/>
      <c r="E312" s="728"/>
      <c r="F312" s="728"/>
      <c r="G312" s="728"/>
      <c r="H312" s="728"/>
      <c r="I312" s="728"/>
      <c r="J312" s="728"/>
      <c r="K312" s="728"/>
      <c r="L312" s="728"/>
      <c r="M312" s="728"/>
      <c r="N312" s="728"/>
      <c r="O312" s="728"/>
      <c r="P312" s="728"/>
      <c r="Q312" s="728"/>
      <c r="R312" s="728"/>
      <c r="S312" s="728"/>
      <c r="T312" s="728"/>
      <c r="U312" s="728"/>
      <c r="V312" s="728"/>
      <c r="W312" s="728"/>
      <c r="X312" s="728"/>
      <c r="Y312" s="728"/>
      <c r="Z312" s="728"/>
      <c r="AA312" s="728"/>
      <c r="AB312" s="728"/>
    </row>
    <row r="313" spans="2:28" ht="12.75" hidden="1" customHeight="1">
      <c r="B313" s="728"/>
      <c r="C313" s="728"/>
      <c r="D313" s="728"/>
      <c r="E313" s="728"/>
      <c r="F313" s="728"/>
      <c r="G313" s="728"/>
      <c r="H313" s="728"/>
      <c r="I313" s="728"/>
      <c r="J313" s="728"/>
      <c r="K313" s="728"/>
      <c r="L313" s="728"/>
      <c r="M313" s="728"/>
      <c r="N313" s="728"/>
      <c r="O313" s="728"/>
      <c r="P313" s="728"/>
      <c r="Q313" s="728"/>
      <c r="R313" s="728"/>
      <c r="S313" s="728"/>
      <c r="T313" s="728"/>
      <c r="U313" s="728"/>
      <c r="V313" s="728"/>
      <c r="W313" s="728"/>
      <c r="X313" s="728"/>
      <c r="Y313" s="728"/>
      <c r="Z313" s="728"/>
      <c r="AA313" s="728"/>
      <c r="AB313" s="728"/>
    </row>
    <row r="314" spans="2:28" ht="12.75" hidden="1" customHeight="1">
      <c r="B314" s="728"/>
      <c r="C314" s="728"/>
      <c r="D314" s="728"/>
      <c r="E314" s="728"/>
      <c r="F314" s="728"/>
      <c r="G314" s="728"/>
      <c r="H314" s="728"/>
      <c r="I314" s="728"/>
      <c r="J314" s="728"/>
      <c r="K314" s="728"/>
      <c r="L314" s="728"/>
      <c r="M314" s="728"/>
      <c r="N314" s="728"/>
      <c r="O314" s="728"/>
      <c r="P314" s="728"/>
      <c r="Q314" s="728"/>
      <c r="R314" s="728"/>
      <c r="S314" s="728"/>
      <c r="T314" s="728"/>
      <c r="U314" s="728"/>
      <c r="V314" s="728"/>
      <c r="W314" s="728"/>
      <c r="X314" s="728"/>
      <c r="Y314" s="728"/>
      <c r="Z314" s="728"/>
      <c r="AA314" s="728"/>
      <c r="AB314" s="728"/>
    </row>
    <row r="315" spans="2:28" ht="12.75" hidden="1" customHeight="1">
      <c r="B315" s="728"/>
      <c r="C315" s="728"/>
      <c r="D315" s="728"/>
      <c r="E315" s="728"/>
      <c r="F315" s="728"/>
      <c r="G315" s="728"/>
      <c r="H315" s="728"/>
      <c r="I315" s="728"/>
      <c r="J315" s="728"/>
      <c r="K315" s="728"/>
      <c r="L315" s="728"/>
      <c r="M315" s="728"/>
      <c r="N315" s="728"/>
      <c r="O315" s="728"/>
      <c r="P315" s="728"/>
      <c r="Q315" s="728"/>
      <c r="R315" s="728"/>
      <c r="S315" s="728"/>
      <c r="T315" s="728"/>
      <c r="U315" s="728"/>
      <c r="V315" s="728"/>
      <c r="W315" s="728"/>
      <c r="X315" s="728"/>
      <c r="Y315" s="728"/>
      <c r="Z315" s="728"/>
      <c r="AA315" s="728"/>
      <c r="AB315" s="728"/>
    </row>
    <row r="316" spans="2:28" ht="12.75" hidden="1" customHeight="1">
      <c r="B316" s="728"/>
      <c r="C316" s="728"/>
      <c r="D316" s="728"/>
      <c r="E316" s="728"/>
      <c r="F316" s="728"/>
      <c r="G316" s="728"/>
      <c r="H316" s="728"/>
      <c r="I316" s="728"/>
      <c r="J316" s="728"/>
      <c r="K316" s="728"/>
      <c r="L316" s="728"/>
      <c r="M316" s="728"/>
      <c r="N316" s="728"/>
      <c r="O316" s="728"/>
      <c r="P316" s="728"/>
      <c r="Q316" s="728"/>
      <c r="R316" s="728"/>
      <c r="S316" s="728"/>
      <c r="T316" s="728"/>
      <c r="U316" s="728"/>
      <c r="V316" s="728"/>
      <c r="W316" s="728"/>
      <c r="X316" s="728"/>
      <c r="Y316" s="728"/>
      <c r="Z316" s="728"/>
      <c r="AA316" s="728"/>
      <c r="AB316" s="728"/>
    </row>
    <row r="317" spans="2:28" ht="15.75" hidden="1" customHeight="1">
      <c r="F317" s="727"/>
    </row>
    <row r="318" spans="2:28" ht="15.75" hidden="1" customHeight="1">
      <c r="F318" s="727"/>
    </row>
    <row r="319" spans="2:28" ht="15.75" hidden="1" customHeight="1">
      <c r="F319" s="727"/>
    </row>
    <row r="320" spans="2:28" ht="15.75" hidden="1" customHeight="1">
      <c r="F320" s="727"/>
    </row>
    <row r="321" spans="6:6" ht="15.75" hidden="1" customHeight="1">
      <c r="F321" s="727"/>
    </row>
    <row r="322" spans="6:6" ht="15.75" hidden="1" customHeight="1">
      <c r="F322" s="727"/>
    </row>
    <row r="323" spans="6:6" ht="15.75" hidden="1" customHeight="1">
      <c r="F323" s="727"/>
    </row>
    <row r="324" spans="6:6" ht="15.75" hidden="1" customHeight="1">
      <c r="F324" s="727"/>
    </row>
    <row r="325" spans="6:6" ht="15.75" hidden="1" customHeight="1">
      <c r="F325" s="727"/>
    </row>
    <row r="326" spans="6:6" ht="15.75" hidden="1" customHeight="1">
      <c r="F326" s="727"/>
    </row>
    <row r="327" spans="6:6" ht="15.75" hidden="1" customHeight="1">
      <c r="F327" s="727"/>
    </row>
    <row r="328" spans="6:6" ht="15.75" hidden="1" customHeight="1">
      <c r="F328" s="727"/>
    </row>
    <row r="329" spans="6:6" ht="15.75" hidden="1" customHeight="1">
      <c r="F329" s="727"/>
    </row>
    <row r="330" spans="6:6" ht="15.75" hidden="1" customHeight="1">
      <c r="F330" s="727"/>
    </row>
    <row r="331" spans="6:6" ht="15.75" hidden="1" customHeight="1">
      <c r="F331" s="727"/>
    </row>
    <row r="332" spans="6:6" ht="15.75" hidden="1" customHeight="1">
      <c r="F332" s="727"/>
    </row>
    <row r="333" spans="6:6" ht="15.75" hidden="1" customHeight="1">
      <c r="F333" s="727"/>
    </row>
    <row r="334" spans="6:6" ht="15.75" hidden="1" customHeight="1">
      <c r="F334" s="727"/>
    </row>
    <row r="335" spans="6:6" ht="15.75" hidden="1" customHeight="1">
      <c r="F335" s="727"/>
    </row>
    <row r="336" spans="6:6" ht="15.75" hidden="1" customHeight="1">
      <c r="F336" s="727"/>
    </row>
    <row r="337" spans="6:6" ht="15.75" hidden="1" customHeight="1">
      <c r="F337" s="727"/>
    </row>
    <row r="338" spans="6:6" ht="15.75" hidden="1" customHeight="1">
      <c r="F338" s="727"/>
    </row>
    <row r="339" spans="6:6" ht="15.75" hidden="1" customHeight="1">
      <c r="F339" s="727"/>
    </row>
    <row r="340" spans="6:6" ht="15.75" hidden="1" customHeight="1">
      <c r="F340" s="727"/>
    </row>
    <row r="341" spans="6:6" ht="15.75" hidden="1" customHeight="1">
      <c r="F341" s="727"/>
    </row>
    <row r="342" spans="6:6" ht="15.75" hidden="1" customHeight="1">
      <c r="F342" s="727"/>
    </row>
    <row r="343" spans="6:6" ht="15.75" hidden="1" customHeight="1">
      <c r="F343" s="727"/>
    </row>
    <row r="344" spans="6:6" ht="15.75" hidden="1" customHeight="1">
      <c r="F344" s="727"/>
    </row>
    <row r="345" spans="6:6" ht="15.75" hidden="1" customHeight="1">
      <c r="F345" s="727"/>
    </row>
    <row r="346" spans="6:6" ht="15.75" hidden="1" customHeight="1">
      <c r="F346" s="727"/>
    </row>
    <row r="347" spans="6:6" ht="15.75" hidden="1" customHeight="1">
      <c r="F347" s="727"/>
    </row>
    <row r="348" spans="6:6" ht="15.75" hidden="1" customHeight="1">
      <c r="F348" s="727"/>
    </row>
    <row r="349" spans="6:6" ht="15.75" hidden="1" customHeight="1">
      <c r="F349" s="727"/>
    </row>
    <row r="350" spans="6:6" ht="15.75" hidden="1" customHeight="1">
      <c r="F350" s="727"/>
    </row>
    <row r="351" spans="6:6" ht="15.75" hidden="1" customHeight="1">
      <c r="F351" s="727"/>
    </row>
    <row r="352" spans="6:6" ht="15.75" hidden="1" customHeight="1">
      <c r="F352" s="727"/>
    </row>
    <row r="353" spans="6:6" ht="15.75" hidden="1" customHeight="1">
      <c r="F353" s="727"/>
    </row>
    <row r="354" spans="6:6" ht="15.75" hidden="1" customHeight="1">
      <c r="F354" s="727"/>
    </row>
    <row r="355" spans="6:6" ht="15.75" hidden="1" customHeight="1">
      <c r="F355" s="727"/>
    </row>
    <row r="356" spans="6:6" ht="15.75" hidden="1" customHeight="1">
      <c r="F356" s="727"/>
    </row>
    <row r="357" spans="6:6" ht="15.75" hidden="1" customHeight="1">
      <c r="F357" s="727"/>
    </row>
    <row r="358" spans="6:6" ht="15.75" hidden="1" customHeight="1">
      <c r="F358" s="727"/>
    </row>
    <row r="359" spans="6:6" ht="15.75" hidden="1" customHeight="1">
      <c r="F359" s="727"/>
    </row>
    <row r="360" spans="6:6" ht="15.75" hidden="1" customHeight="1">
      <c r="F360" s="727"/>
    </row>
    <row r="361" spans="6:6" ht="15.75" hidden="1" customHeight="1">
      <c r="F361" s="727"/>
    </row>
    <row r="362" spans="6:6" ht="15.75" hidden="1" customHeight="1">
      <c r="F362" s="727"/>
    </row>
    <row r="363" spans="6:6" ht="15.75" hidden="1" customHeight="1">
      <c r="F363" s="727"/>
    </row>
    <row r="364" spans="6:6" ht="15.75" hidden="1" customHeight="1">
      <c r="F364" s="727"/>
    </row>
    <row r="365" spans="6:6" ht="15.75" hidden="1" customHeight="1">
      <c r="F365" s="727"/>
    </row>
    <row r="366" spans="6:6" ht="15.75" hidden="1" customHeight="1">
      <c r="F366" s="727"/>
    </row>
    <row r="367" spans="6:6" ht="15.75" hidden="1" customHeight="1">
      <c r="F367" s="727"/>
    </row>
    <row r="368" spans="6:6" ht="15.75" hidden="1" customHeight="1">
      <c r="F368" s="727"/>
    </row>
    <row r="369" spans="6:6" ht="15.75" hidden="1" customHeight="1">
      <c r="F369" s="727"/>
    </row>
    <row r="370" spans="6:6" ht="15.75" hidden="1" customHeight="1">
      <c r="F370" s="727"/>
    </row>
    <row r="371" spans="6:6" ht="15.75" hidden="1" customHeight="1">
      <c r="F371" s="727"/>
    </row>
    <row r="372" spans="6:6" ht="15.75" hidden="1" customHeight="1">
      <c r="F372" s="727"/>
    </row>
    <row r="373" spans="6:6" ht="15.75" hidden="1" customHeight="1">
      <c r="F373" s="727"/>
    </row>
    <row r="374" spans="6:6" ht="15.75" hidden="1" customHeight="1">
      <c r="F374" s="727"/>
    </row>
    <row r="375" spans="6:6" ht="15.75" hidden="1" customHeight="1">
      <c r="F375" s="727"/>
    </row>
    <row r="376" spans="6:6" ht="15.75" hidden="1" customHeight="1">
      <c r="F376" s="727"/>
    </row>
    <row r="377" spans="6:6" ht="15.75" hidden="1" customHeight="1">
      <c r="F377" s="727"/>
    </row>
    <row r="378" spans="6:6" ht="15.75" hidden="1" customHeight="1">
      <c r="F378" s="727"/>
    </row>
    <row r="379" spans="6:6" ht="15.75" hidden="1" customHeight="1">
      <c r="F379" s="727"/>
    </row>
    <row r="380" spans="6:6" ht="15.75" hidden="1" customHeight="1">
      <c r="F380" s="727"/>
    </row>
    <row r="381" spans="6:6" ht="15.75" hidden="1" customHeight="1">
      <c r="F381" s="727"/>
    </row>
    <row r="382" spans="6:6" ht="15.75" hidden="1" customHeight="1">
      <c r="F382" s="727"/>
    </row>
    <row r="383" spans="6:6" ht="15.75" hidden="1" customHeight="1">
      <c r="F383" s="727"/>
    </row>
    <row r="384" spans="6:6" ht="15.75" hidden="1" customHeight="1">
      <c r="F384" s="727"/>
    </row>
    <row r="385" spans="6:6" ht="15.75" hidden="1" customHeight="1">
      <c r="F385" s="727"/>
    </row>
    <row r="386" spans="6:6" ht="15.75" hidden="1" customHeight="1">
      <c r="F386" s="727"/>
    </row>
    <row r="387" spans="6:6" ht="15.75" hidden="1" customHeight="1">
      <c r="F387" s="727"/>
    </row>
    <row r="388" spans="6:6" ht="15.75" hidden="1" customHeight="1">
      <c r="F388" s="727"/>
    </row>
    <row r="389" spans="6:6" ht="15.75" hidden="1" customHeight="1">
      <c r="F389" s="727"/>
    </row>
    <row r="390" spans="6:6" ht="15.75" hidden="1" customHeight="1">
      <c r="F390" s="727"/>
    </row>
    <row r="391" spans="6:6" ht="15.75" hidden="1" customHeight="1">
      <c r="F391" s="727"/>
    </row>
    <row r="392" spans="6:6" ht="15.75" hidden="1" customHeight="1">
      <c r="F392" s="727"/>
    </row>
    <row r="393" spans="6:6" ht="15.75" hidden="1" customHeight="1">
      <c r="F393" s="727"/>
    </row>
    <row r="394" spans="6:6" ht="15.75" hidden="1" customHeight="1">
      <c r="F394" s="727"/>
    </row>
    <row r="395" spans="6:6" ht="15.75" hidden="1" customHeight="1">
      <c r="F395" s="727"/>
    </row>
    <row r="396" spans="6:6" ht="15.75" hidden="1" customHeight="1">
      <c r="F396" s="727"/>
    </row>
    <row r="397" spans="6:6" ht="15.75" hidden="1" customHeight="1">
      <c r="F397" s="727"/>
    </row>
    <row r="398" spans="6:6" ht="15.75" hidden="1" customHeight="1">
      <c r="F398" s="727"/>
    </row>
    <row r="399" spans="6:6" ht="15.75" hidden="1" customHeight="1">
      <c r="F399" s="727"/>
    </row>
    <row r="400" spans="6:6" ht="15.75" hidden="1" customHeight="1">
      <c r="F400" s="727"/>
    </row>
    <row r="401" spans="6:6" ht="15.75" hidden="1" customHeight="1">
      <c r="F401" s="727"/>
    </row>
    <row r="402" spans="6:6" ht="15.75" hidden="1" customHeight="1">
      <c r="F402" s="727"/>
    </row>
    <row r="403" spans="6:6" ht="15.75" hidden="1" customHeight="1">
      <c r="F403" s="727"/>
    </row>
    <row r="404" spans="6:6" ht="15.75" hidden="1" customHeight="1">
      <c r="F404" s="727"/>
    </row>
    <row r="405" spans="6:6" ht="15.75" hidden="1" customHeight="1">
      <c r="F405" s="727"/>
    </row>
    <row r="406" spans="6:6" ht="15.75" hidden="1" customHeight="1">
      <c r="F406" s="727"/>
    </row>
    <row r="407" spans="6:6" ht="15.75" hidden="1" customHeight="1">
      <c r="F407" s="727"/>
    </row>
    <row r="408" spans="6:6" ht="15.75" hidden="1" customHeight="1">
      <c r="F408" s="727"/>
    </row>
    <row r="409" spans="6:6" ht="15.75" hidden="1" customHeight="1">
      <c r="F409" s="727"/>
    </row>
    <row r="410" spans="6:6" ht="15.75" hidden="1" customHeight="1">
      <c r="F410" s="727"/>
    </row>
    <row r="411" spans="6:6" ht="15.75" hidden="1" customHeight="1">
      <c r="F411" s="727"/>
    </row>
    <row r="412" spans="6:6" ht="15.75" hidden="1" customHeight="1">
      <c r="F412" s="727"/>
    </row>
    <row r="413" spans="6:6" ht="15.75" hidden="1" customHeight="1">
      <c r="F413" s="727"/>
    </row>
    <row r="414" spans="6:6" ht="15.75" hidden="1" customHeight="1">
      <c r="F414" s="727"/>
    </row>
    <row r="415" spans="6:6" ht="15.75" hidden="1" customHeight="1">
      <c r="F415" s="727"/>
    </row>
    <row r="416" spans="6:6" ht="15.75" hidden="1" customHeight="1">
      <c r="F416" s="727"/>
    </row>
    <row r="417" spans="6:6" ht="15.75" hidden="1" customHeight="1">
      <c r="F417" s="727"/>
    </row>
    <row r="418" spans="6:6" ht="15.75" hidden="1" customHeight="1">
      <c r="F418" s="727"/>
    </row>
    <row r="419" spans="6:6" ht="15.75" hidden="1" customHeight="1">
      <c r="F419" s="727"/>
    </row>
    <row r="420" spans="6:6" ht="15.75" hidden="1" customHeight="1">
      <c r="F420" s="727"/>
    </row>
    <row r="421" spans="6:6" ht="15.75" hidden="1" customHeight="1">
      <c r="F421" s="727"/>
    </row>
    <row r="422" spans="6:6" ht="15.75" hidden="1" customHeight="1">
      <c r="F422" s="727"/>
    </row>
    <row r="423" spans="6:6" ht="15.75" hidden="1" customHeight="1">
      <c r="F423" s="727"/>
    </row>
    <row r="424" spans="6:6" ht="15.75" hidden="1" customHeight="1">
      <c r="F424" s="727"/>
    </row>
    <row r="425" spans="6:6" ht="15.75" hidden="1" customHeight="1">
      <c r="F425" s="727"/>
    </row>
    <row r="426" spans="6:6" ht="15.75" hidden="1" customHeight="1">
      <c r="F426" s="727"/>
    </row>
    <row r="427" spans="6:6" ht="15.75" hidden="1" customHeight="1">
      <c r="F427" s="727"/>
    </row>
    <row r="428" spans="6:6" ht="15.75" hidden="1" customHeight="1">
      <c r="F428" s="727"/>
    </row>
    <row r="429" spans="6:6" ht="15.75" hidden="1" customHeight="1">
      <c r="F429" s="727"/>
    </row>
    <row r="430" spans="6:6" ht="15.75" hidden="1" customHeight="1">
      <c r="F430" s="727"/>
    </row>
    <row r="431" spans="6:6" ht="15.75" hidden="1" customHeight="1">
      <c r="F431" s="727"/>
    </row>
    <row r="432" spans="6:6" ht="15.75" hidden="1" customHeight="1">
      <c r="F432" s="727"/>
    </row>
    <row r="433" spans="6:6" ht="15.75" hidden="1" customHeight="1">
      <c r="F433" s="727"/>
    </row>
    <row r="434" spans="6:6" ht="15.75" hidden="1" customHeight="1">
      <c r="F434" s="727"/>
    </row>
    <row r="435" spans="6:6" ht="15.75" hidden="1" customHeight="1">
      <c r="F435" s="727"/>
    </row>
    <row r="436" spans="6:6" ht="15.75" hidden="1" customHeight="1">
      <c r="F436" s="727"/>
    </row>
    <row r="437" spans="6:6" ht="15.75" hidden="1" customHeight="1">
      <c r="F437" s="727"/>
    </row>
    <row r="438" spans="6:6" ht="15.75" hidden="1" customHeight="1">
      <c r="F438" s="727"/>
    </row>
    <row r="439" spans="6:6" ht="15.75" hidden="1" customHeight="1">
      <c r="F439" s="727"/>
    </row>
    <row r="440" spans="6:6" ht="15.75" hidden="1" customHeight="1">
      <c r="F440" s="727"/>
    </row>
    <row r="441" spans="6:6" ht="15.75" hidden="1" customHeight="1">
      <c r="F441" s="727"/>
    </row>
    <row r="442" spans="6:6" ht="15.75" hidden="1" customHeight="1">
      <c r="F442" s="727"/>
    </row>
    <row r="443" spans="6:6" ht="15.75" hidden="1" customHeight="1">
      <c r="F443" s="727"/>
    </row>
    <row r="444" spans="6:6" ht="15.75" hidden="1" customHeight="1">
      <c r="F444" s="727"/>
    </row>
    <row r="445" spans="6:6" ht="15.75" hidden="1" customHeight="1">
      <c r="F445" s="727"/>
    </row>
    <row r="446" spans="6:6" ht="15.75" hidden="1" customHeight="1">
      <c r="F446" s="727"/>
    </row>
    <row r="447" spans="6:6" ht="15.75" hidden="1" customHeight="1">
      <c r="F447" s="727"/>
    </row>
    <row r="448" spans="6:6" ht="15.75" hidden="1" customHeight="1">
      <c r="F448" s="727"/>
    </row>
    <row r="449" spans="6:6" ht="15.75" hidden="1" customHeight="1">
      <c r="F449" s="727"/>
    </row>
    <row r="450" spans="6:6" ht="15.75" hidden="1" customHeight="1">
      <c r="F450" s="727"/>
    </row>
    <row r="451" spans="6:6" ht="15.75" hidden="1" customHeight="1">
      <c r="F451" s="727"/>
    </row>
    <row r="452" spans="6:6" ht="15.75" hidden="1" customHeight="1">
      <c r="F452" s="727"/>
    </row>
    <row r="453" spans="6:6" ht="15.75" hidden="1" customHeight="1">
      <c r="F453" s="727"/>
    </row>
    <row r="454" spans="6:6" ht="15.75" hidden="1" customHeight="1">
      <c r="F454" s="727"/>
    </row>
    <row r="455" spans="6:6" ht="15.75" hidden="1" customHeight="1">
      <c r="F455" s="727"/>
    </row>
    <row r="456" spans="6:6" ht="15.75" hidden="1" customHeight="1">
      <c r="F456" s="727"/>
    </row>
    <row r="457" spans="6:6" ht="15.75" hidden="1" customHeight="1">
      <c r="F457" s="727"/>
    </row>
    <row r="458" spans="6:6" ht="15.75" hidden="1" customHeight="1">
      <c r="F458" s="727"/>
    </row>
    <row r="459" spans="6:6" ht="15.75" hidden="1" customHeight="1">
      <c r="F459" s="727"/>
    </row>
    <row r="460" spans="6:6" ht="15.75" hidden="1" customHeight="1">
      <c r="F460" s="727"/>
    </row>
    <row r="461" spans="6:6" ht="15.75" hidden="1" customHeight="1">
      <c r="F461" s="727"/>
    </row>
    <row r="462" spans="6:6" ht="15.75" hidden="1" customHeight="1">
      <c r="F462" s="727"/>
    </row>
    <row r="463" spans="6:6" ht="15.75" hidden="1" customHeight="1">
      <c r="F463" s="727"/>
    </row>
    <row r="464" spans="6:6" ht="15.75" hidden="1" customHeight="1">
      <c r="F464" s="727"/>
    </row>
    <row r="465" spans="6:6" ht="15.75" hidden="1" customHeight="1">
      <c r="F465" s="727"/>
    </row>
    <row r="466" spans="6:6" ht="15.75" hidden="1" customHeight="1">
      <c r="F466" s="727"/>
    </row>
    <row r="467" spans="6:6" ht="15.75" hidden="1" customHeight="1">
      <c r="F467" s="727"/>
    </row>
    <row r="468" spans="6:6" ht="15.75" hidden="1" customHeight="1">
      <c r="F468" s="727"/>
    </row>
    <row r="469" spans="6:6" ht="15.75" hidden="1" customHeight="1">
      <c r="F469" s="727"/>
    </row>
    <row r="470" spans="6:6" ht="15.75" hidden="1" customHeight="1">
      <c r="F470" s="727"/>
    </row>
    <row r="471" spans="6:6" ht="15.75" hidden="1" customHeight="1">
      <c r="F471" s="727"/>
    </row>
    <row r="472" spans="6:6" ht="15.75" hidden="1" customHeight="1">
      <c r="F472" s="727"/>
    </row>
    <row r="473" spans="6:6" ht="15.75" hidden="1" customHeight="1">
      <c r="F473" s="727"/>
    </row>
    <row r="474" spans="6:6" ht="15.75" hidden="1" customHeight="1">
      <c r="F474" s="727"/>
    </row>
    <row r="475" spans="6:6" ht="15.75" hidden="1" customHeight="1">
      <c r="F475" s="727"/>
    </row>
    <row r="476" spans="6:6" ht="15.75" hidden="1" customHeight="1">
      <c r="F476" s="727"/>
    </row>
    <row r="477" spans="6:6" ht="15.75" hidden="1" customHeight="1">
      <c r="F477" s="727"/>
    </row>
    <row r="478" spans="6:6" ht="15.75" hidden="1" customHeight="1">
      <c r="F478" s="727"/>
    </row>
    <row r="479" spans="6:6" ht="15.75" hidden="1" customHeight="1">
      <c r="F479" s="727"/>
    </row>
    <row r="480" spans="6:6" ht="15.75" hidden="1" customHeight="1">
      <c r="F480" s="727"/>
    </row>
    <row r="481" spans="6:6" ht="15.75" hidden="1" customHeight="1">
      <c r="F481" s="727"/>
    </row>
    <row r="482" spans="6:6" ht="15.75" hidden="1" customHeight="1">
      <c r="F482" s="727"/>
    </row>
    <row r="483" spans="6:6" ht="15.75" hidden="1" customHeight="1">
      <c r="F483" s="727"/>
    </row>
    <row r="484" spans="6:6" ht="15.75" hidden="1" customHeight="1">
      <c r="F484" s="727"/>
    </row>
    <row r="485" spans="6:6" ht="15.75" hidden="1" customHeight="1">
      <c r="F485" s="727"/>
    </row>
    <row r="486" spans="6:6" ht="15.75" hidden="1" customHeight="1">
      <c r="F486" s="727"/>
    </row>
    <row r="487" spans="6:6" ht="15.75" hidden="1" customHeight="1">
      <c r="F487" s="727"/>
    </row>
    <row r="488" spans="6:6" ht="15.75" hidden="1" customHeight="1">
      <c r="F488" s="727"/>
    </row>
    <row r="489" spans="6:6" ht="15.75" hidden="1" customHeight="1">
      <c r="F489" s="727"/>
    </row>
    <row r="490" spans="6:6" ht="15.75" hidden="1" customHeight="1">
      <c r="F490" s="727"/>
    </row>
    <row r="491" spans="6:6" ht="15.75" hidden="1" customHeight="1">
      <c r="F491" s="727"/>
    </row>
    <row r="492" spans="6:6" ht="15.75" hidden="1" customHeight="1">
      <c r="F492" s="727"/>
    </row>
    <row r="493" spans="6:6" ht="15.75" hidden="1" customHeight="1">
      <c r="F493" s="727"/>
    </row>
    <row r="494" spans="6:6" ht="15.75" hidden="1" customHeight="1">
      <c r="F494" s="727"/>
    </row>
    <row r="495" spans="6:6" ht="15.75" hidden="1" customHeight="1">
      <c r="F495" s="727"/>
    </row>
    <row r="496" spans="6:6" ht="15.75" hidden="1" customHeight="1">
      <c r="F496" s="727"/>
    </row>
    <row r="497" spans="6:6" ht="15.75" hidden="1" customHeight="1">
      <c r="F497" s="727"/>
    </row>
    <row r="498" spans="6:6" ht="15.75" hidden="1" customHeight="1">
      <c r="F498" s="727"/>
    </row>
    <row r="499" spans="6:6" ht="15.75" hidden="1" customHeight="1">
      <c r="F499" s="727"/>
    </row>
    <row r="500" spans="6:6" ht="15.75" hidden="1" customHeight="1">
      <c r="F500" s="727"/>
    </row>
    <row r="501" spans="6:6" ht="15.75" hidden="1" customHeight="1">
      <c r="F501" s="727"/>
    </row>
    <row r="502" spans="6:6" ht="15.75" hidden="1" customHeight="1">
      <c r="F502" s="727"/>
    </row>
    <row r="503" spans="6:6" ht="15.75" hidden="1" customHeight="1">
      <c r="F503" s="727"/>
    </row>
    <row r="504" spans="6:6" ht="15.75" hidden="1" customHeight="1">
      <c r="F504" s="727"/>
    </row>
    <row r="505" spans="6:6" ht="15.75" hidden="1" customHeight="1">
      <c r="F505" s="727"/>
    </row>
    <row r="506" spans="6:6" ht="15.75" hidden="1" customHeight="1">
      <c r="F506" s="727"/>
    </row>
    <row r="507" spans="6:6" ht="15.75" hidden="1" customHeight="1">
      <c r="F507" s="727"/>
    </row>
    <row r="508" spans="6:6" ht="15.75" hidden="1" customHeight="1">
      <c r="F508" s="727"/>
    </row>
    <row r="509" spans="6:6" ht="15.75" hidden="1" customHeight="1">
      <c r="F509" s="727"/>
    </row>
    <row r="510" spans="6:6" ht="15.75" hidden="1" customHeight="1">
      <c r="F510" s="727"/>
    </row>
    <row r="511" spans="6:6" ht="15.75" hidden="1" customHeight="1">
      <c r="F511" s="727"/>
    </row>
    <row r="512" spans="6:6" ht="15.75" hidden="1" customHeight="1">
      <c r="F512" s="727"/>
    </row>
    <row r="513" spans="6:6" ht="15.75" hidden="1" customHeight="1">
      <c r="F513" s="727"/>
    </row>
    <row r="514" spans="6:6" ht="15.75" hidden="1" customHeight="1">
      <c r="F514" s="727"/>
    </row>
    <row r="515" spans="6:6" ht="15.75" hidden="1" customHeight="1">
      <c r="F515" s="727"/>
    </row>
    <row r="516" spans="6:6" ht="15.75" hidden="1" customHeight="1">
      <c r="F516" s="727"/>
    </row>
    <row r="517" spans="6:6" ht="15.75" hidden="1" customHeight="1">
      <c r="F517" s="727"/>
    </row>
    <row r="518" spans="6:6" ht="15.75" hidden="1" customHeight="1">
      <c r="F518" s="727"/>
    </row>
    <row r="519" spans="6:6" ht="15.75" hidden="1" customHeight="1">
      <c r="F519" s="727"/>
    </row>
    <row r="520" spans="6:6" ht="15.75" hidden="1" customHeight="1">
      <c r="F520" s="727"/>
    </row>
    <row r="521" spans="6:6" ht="15.75" hidden="1" customHeight="1">
      <c r="F521" s="727"/>
    </row>
    <row r="522" spans="6:6" ht="15.75" hidden="1" customHeight="1">
      <c r="F522" s="727"/>
    </row>
    <row r="523" spans="6:6" ht="15.75" hidden="1" customHeight="1">
      <c r="F523" s="727"/>
    </row>
    <row r="524" spans="6:6" ht="15.75" hidden="1" customHeight="1">
      <c r="F524" s="727"/>
    </row>
    <row r="525" spans="6:6" ht="15.75" hidden="1" customHeight="1">
      <c r="F525" s="727"/>
    </row>
    <row r="526" spans="6:6" ht="15.75" hidden="1" customHeight="1">
      <c r="F526" s="727"/>
    </row>
    <row r="527" spans="6:6" ht="15.75" hidden="1" customHeight="1">
      <c r="F527" s="727"/>
    </row>
    <row r="528" spans="6:6" ht="15.75" hidden="1" customHeight="1">
      <c r="F528" s="727"/>
    </row>
    <row r="529" spans="6:6" ht="15.75" hidden="1" customHeight="1">
      <c r="F529" s="727"/>
    </row>
    <row r="530" spans="6:6" ht="15.75" hidden="1" customHeight="1">
      <c r="F530" s="727"/>
    </row>
    <row r="531" spans="6:6" ht="15.75" hidden="1" customHeight="1">
      <c r="F531" s="727"/>
    </row>
    <row r="532" spans="6:6" ht="15.75" hidden="1" customHeight="1">
      <c r="F532" s="727"/>
    </row>
    <row r="533" spans="6:6" ht="15.75" hidden="1" customHeight="1">
      <c r="F533" s="727"/>
    </row>
    <row r="534" spans="6:6" ht="15.75" hidden="1" customHeight="1">
      <c r="F534" s="727"/>
    </row>
    <row r="535" spans="6:6" ht="15.75" hidden="1" customHeight="1">
      <c r="F535" s="727"/>
    </row>
    <row r="536" spans="6:6" ht="15.75" hidden="1" customHeight="1">
      <c r="F536" s="727"/>
    </row>
    <row r="537" spans="6:6" ht="15.75" hidden="1" customHeight="1">
      <c r="F537" s="727"/>
    </row>
    <row r="538" spans="6:6" ht="15.75" hidden="1" customHeight="1">
      <c r="F538" s="727"/>
    </row>
    <row r="539" spans="6:6" ht="15.75" hidden="1" customHeight="1">
      <c r="F539" s="727"/>
    </row>
    <row r="540" spans="6:6" ht="15.75" hidden="1" customHeight="1">
      <c r="F540" s="727"/>
    </row>
    <row r="541" spans="6:6" ht="15.75" hidden="1" customHeight="1">
      <c r="F541" s="727"/>
    </row>
    <row r="542" spans="6:6" ht="15.75" hidden="1" customHeight="1">
      <c r="F542" s="727"/>
    </row>
    <row r="543" spans="6:6" ht="15.75" hidden="1" customHeight="1">
      <c r="F543" s="727"/>
    </row>
    <row r="544" spans="6:6" ht="15.75" hidden="1" customHeight="1">
      <c r="F544" s="727"/>
    </row>
    <row r="545" spans="6:6" ht="15.75" hidden="1" customHeight="1">
      <c r="F545" s="727"/>
    </row>
    <row r="546" spans="6:6" ht="15.75" hidden="1" customHeight="1">
      <c r="F546" s="727"/>
    </row>
    <row r="547" spans="6:6" ht="15.75" hidden="1" customHeight="1">
      <c r="F547" s="727"/>
    </row>
    <row r="548" spans="6:6" ht="15.75" hidden="1" customHeight="1">
      <c r="F548" s="727"/>
    </row>
    <row r="549" spans="6:6" ht="15.75" hidden="1" customHeight="1">
      <c r="F549" s="727"/>
    </row>
    <row r="550" spans="6:6" ht="15.75" hidden="1" customHeight="1">
      <c r="F550" s="727"/>
    </row>
    <row r="551" spans="6:6" ht="15.75" hidden="1" customHeight="1">
      <c r="F551" s="727"/>
    </row>
    <row r="552" spans="6:6" ht="15.75" hidden="1" customHeight="1">
      <c r="F552" s="727"/>
    </row>
    <row r="553" spans="6:6" ht="15.75" hidden="1" customHeight="1">
      <c r="F553" s="727"/>
    </row>
    <row r="554" spans="6:6" ht="15.75" hidden="1" customHeight="1">
      <c r="F554" s="727"/>
    </row>
    <row r="555" spans="6:6" ht="15.75" hidden="1" customHeight="1">
      <c r="F555" s="727"/>
    </row>
    <row r="556" spans="6:6" ht="15.75" hidden="1" customHeight="1">
      <c r="F556" s="727"/>
    </row>
    <row r="557" spans="6:6" ht="15.75" hidden="1" customHeight="1">
      <c r="F557" s="727"/>
    </row>
    <row r="558" spans="6:6" ht="15.75" hidden="1" customHeight="1">
      <c r="F558" s="727"/>
    </row>
    <row r="559" spans="6:6" ht="15.75" hidden="1" customHeight="1">
      <c r="F559" s="727"/>
    </row>
    <row r="560" spans="6:6" ht="15.75" hidden="1" customHeight="1">
      <c r="F560" s="727"/>
    </row>
    <row r="561" spans="6:6" ht="15.75" hidden="1" customHeight="1">
      <c r="F561" s="727"/>
    </row>
    <row r="562" spans="6:6" ht="15.75" hidden="1" customHeight="1">
      <c r="F562" s="727"/>
    </row>
    <row r="563" spans="6:6" ht="15.75" hidden="1" customHeight="1">
      <c r="F563" s="727"/>
    </row>
    <row r="564" spans="6:6" ht="15.75" hidden="1" customHeight="1">
      <c r="F564" s="727"/>
    </row>
    <row r="565" spans="6:6" ht="15.75" hidden="1" customHeight="1">
      <c r="F565" s="727"/>
    </row>
    <row r="566" spans="6:6" ht="15.75" hidden="1" customHeight="1">
      <c r="F566" s="727"/>
    </row>
    <row r="567" spans="6:6" ht="15.75" hidden="1" customHeight="1">
      <c r="F567" s="727"/>
    </row>
    <row r="568" spans="6:6" ht="15.75" hidden="1" customHeight="1">
      <c r="F568" s="727"/>
    </row>
    <row r="569" spans="6:6" ht="15.75" hidden="1" customHeight="1">
      <c r="F569" s="727"/>
    </row>
    <row r="570" spans="6:6" ht="15.75" hidden="1" customHeight="1">
      <c r="F570" s="727"/>
    </row>
    <row r="571" spans="6:6" ht="15.75" hidden="1" customHeight="1">
      <c r="F571" s="727"/>
    </row>
    <row r="572" spans="6:6" ht="15.75" hidden="1" customHeight="1">
      <c r="F572" s="727"/>
    </row>
    <row r="573" spans="6:6" ht="15.75" hidden="1" customHeight="1">
      <c r="F573" s="727"/>
    </row>
    <row r="574" spans="6:6" ht="15.75" hidden="1" customHeight="1">
      <c r="F574" s="727"/>
    </row>
    <row r="575" spans="6:6" ht="15.75" hidden="1" customHeight="1">
      <c r="F575" s="727"/>
    </row>
    <row r="576" spans="6:6" ht="15.75" hidden="1" customHeight="1">
      <c r="F576" s="727"/>
    </row>
    <row r="577" spans="6:6" ht="15.75" hidden="1" customHeight="1">
      <c r="F577" s="727"/>
    </row>
    <row r="578" spans="6:6" ht="15.75" hidden="1" customHeight="1">
      <c r="F578" s="727"/>
    </row>
    <row r="579" spans="6:6" ht="15.75" hidden="1" customHeight="1">
      <c r="F579" s="727"/>
    </row>
    <row r="580" spans="6:6" ht="15.75" hidden="1" customHeight="1">
      <c r="F580" s="727"/>
    </row>
    <row r="581" spans="6:6" ht="15.75" hidden="1" customHeight="1">
      <c r="F581" s="727"/>
    </row>
    <row r="582" spans="6:6" ht="15.75" hidden="1" customHeight="1">
      <c r="F582" s="727"/>
    </row>
    <row r="583" spans="6:6" ht="15.75" hidden="1" customHeight="1">
      <c r="F583" s="727"/>
    </row>
    <row r="584" spans="6:6" ht="15.75" hidden="1" customHeight="1">
      <c r="F584" s="727"/>
    </row>
    <row r="585" spans="6:6" ht="15.75" hidden="1" customHeight="1">
      <c r="F585" s="727"/>
    </row>
    <row r="586" spans="6:6" ht="15.75" hidden="1" customHeight="1">
      <c r="F586" s="727"/>
    </row>
    <row r="587" spans="6:6" ht="15.75" hidden="1" customHeight="1">
      <c r="F587" s="727"/>
    </row>
    <row r="588" spans="6:6" ht="15.75" hidden="1" customHeight="1">
      <c r="F588" s="727"/>
    </row>
    <row r="589" spans="6:6" ht="15.75" hidden="1" customHeight="1">
      <c r="F589" s="727"/>
    </row>
    <row r="590" spans="6:6" ht="15.75" hidden="1" customHeight="1">
      <c r="F590" s="727"/>
    </row>
    <row r="591" spans="6:6" ht="15.75" hidden="1" customHeight="1">
      <c r="F591" s="727"/>
    </row>
    <row r="592" spans="6:6" ht="15.75" hidden="1" customHeight="1">
      <c r="F592" s="727"/>
    </row>
    <row r="593" spans="6:6" ht="15.75" hidden="1" customHeight="1">
      <c r="F593" s="727"/>
    </row>
    <row r="594" spans="6:6" ht="15.75" hidden="1" customHeight="1">
      <c r="F594" s="727"/>
    </row>
    <row r="595" spans="6:6" ht="15.75" hidden="1" customHeight="1">
      <c r="F595" s="727"/>
    </row>
    <row r="596" spans="6:6" ht="15.75" hidden="1" customHeight="1">
      <c r="F596" s="727"/>
    </row>
    <row r="597" spans="6:6" ht="15.75" hidden="1" customHeight="1">
      <c r="F597" s="727"/>
    </row>
    <row r="598" spans="6:6" ht="15.75" hidden="1" customHeight="1">
      <c r="F598" s="727"/>
    </row>
    <row r="599" spans="6:6" ht="15.75" hidden="1" customHeight="1">
      <c r="F599" s="727"/>
    </row>
    <row r="600" spans="6:6" ht="15.75" hidden="1" customHeight="1">
      <c r="F600" s="727"/>
    </row>
    <row r="601" spans="6:6" ht="15.75" hidden="1" customHeight="1">
      <c r="F601" s="727"/>
    </row>
    <row r="602" spans="6:6" ht="15.75" hidden="1" customHeight="1">
      <c r="F602" s="727"/>
    </row>
    <row r="603" spans="6:6" ht="15.75" hidden="1" customHeight="1">
      <c r="F603" s="727"/>
    </row>
    <row r="604" spans="6:6" ht="15.75" hidden="1" customHeight="1">
      <c r="F604" s="727"/>
    </row>
    <row r="605" spans="6:6" ht="15.75" hidden="1" customHeight="1">
      <c r="F605" s="727"/>
    </row>
    <row r="606" spans="6:6" ht="15.75" hidden="1" customHeight="1">
      <c r="F606" s="727"/>
    </row>
    <row r="607" spans="6:6" ht="15.75" hidden="1" customHeight="1">
      <c r="F607" s="727"/>
    </row>
    <row r="608" spans="6:6" ht="15.75" hidden="1" customHeight="1">
      <c r="F608" s="727"/>
    </row>
    <row r="609" spans="6:6" ht="15.75" hidden="1" customHeight="1">
      <c r="F609" s="727"/>
    </row>
    <row r="610" spans="6:6" ht="15.75" hidden="1" customHeight="1">
      <c r="F610" s="727"/>
    </row>
    <row r="611" spans="6:6" ht="15.75" hidden="1" customHeight="1">
      <c r="F611" s="727"/>
    </row>
    <row r="612" spans="6:6" ht="15.75" hidden="1" customHeight="1">
      <c r="F612" s="727"/>
    </row>
    <row r="613" spans="6:6" ht="15.75" hidden="1" customHeight="1">
      <c r="F613" s="727"/>
    </row>
    <row r="614" spans="6:6" ht="15.75" hidden="1" customHeight="1">
      <c r="F614" s="727"/>
    </row>
    <row r="615" spans="6:6" ht="15.75" hidden="1" customHeight="1">
      <c r="F615" s="727"/>
    </row>
    <row r="616" spans="6:6" ht="15.75" hidden="1" customHeight="1">
      <c r="F616" s="727"/>
    </row>
    <row r="617" spans="6:6" ht="15.75" hidden="1" customHeight="1">
      <c r="F617" s="727"/>
    </row>
    <row r="618" spans="6:6" ht="15.75" hidden="1" customHeight="1">
      <c r="F618" s="727"/>
    </row>
    <row r="619" spans="6:6" ht="15.75" hidden="1" customHeight="1">
      <c r="F619" s="727"/>
    </row>
    <row r="620" spans="6:6" ht="15.75" hidden="1" customHeight="1">
      <c r="F620" s="727"/>
    </row>
    <row r="621" spans="6:6" ht="15.75" hidden="1" customHeight="1">
      <c r="F621" s="727"/>
    </row>
    <row r="622" spans="6:6" ht="15.75" hidden="1" customHeight="1">
      <c r="F622" s="727"/>
    </row>
    <row r="623" spans="6:6" ht="15.75" hidden="1" customHeight="1">
      <c r="F623" s="727"/>
    </row>
    <row r="624" spans="6:6" ht="15.75" hidden="1" customHeight="1">
      <c r="F624" s="727"/>
    </row>
    <row r="625" spans="6:6" ht="15.75" hidden="1" customHeight="1">
      <c r="F625" s="727"/>
    </row>
    <row r="626" spans="6:6" ht="15.75" hidden="1" customHeight="1">
      <c r="F626" s="727"/>
    </row>
    <row r="627" spans="6:6" ht="15.75" hidden="1" customHeight="1">
      <c r="F627" s="727"/>
    </row>
    <row r="628" spans="6:6" ht="15.75" hidden="1" customHeight="1">
      <c r="F628" s="727"/>
    </row>
    <row r="629" spans="6:6" ht="15.75" hidden="1" customHeight="1">
      <c r="F629" s="727"/>
    </row>
    <row r="630" spans="6:6" ht="15.75" hidden="1" customHeight="1">
      <c r="F630" s="727"/>
    </row>
    <row r="631" spans="6:6" ht="15.75" hidden="1" customHeight="1">
      <c r="F631" s="727"/>
    </row>
    <row r="632" spans="6:6" ht="15.75" hidden="1" customHeight="1">
      <c r="F632" s="727"/>
    </row>
    <row r="633" spans="6:6" ht="15.75" hidden="1" customHeight="1">
      <c r="F633" s="727"/>
    </row>
    <row r="634" spans="6:6" ht="15.75" hidden="1" customHeight="1">
      <c r="F634" s="727"/>
    </row>
    <row r="635" spans="6:6" ht="15.75" hidden="1" customHeight="1">
      <c r="F635" s="727"/>
    </row>
    <row r="636" spans="6:6" ht="15.75" hidden="1" customHeight="1">
      <c r="F636" s="727"/>
    </row>
    <row r="637" spans="6:6" ht="15.75" hidden="1" customHeight="1">
      <c r="F637" s="727"/>
    </row>
    <row r="638" spans="6:6" ht="15.75" hidden="1" customHeight="1">
      <c r="F638" s="727"/>
    </row>
    <row r="639" spans="6:6" ht="15.75" hidden="1" customHeight="1">
      <c r="F639" s="727"/>
    </row>
    <row r="640" spans="6:6" ht="15.75" hidden="1" customHeight="1">
      <c r="F640" s="727"/>
    </row>
    <row r="641" spans="6:6" ht="15.75" hidden="1" customHeight="1">
      <c r="F641" s="727"/>
    </row>
    <row r="642" spans="6:6" ht="15.75" hidden="1" customHeight="1">
      <c r="F642" s="727"/>
    </row>
    <row r="643" spans="6:6" ht="15.75" hidden="1" customHeight="1">
      <c r="F643" s="727"/>
    </row>
    <row r="644" spans="6:6" ht="15.75" hidden="1" customHeight="1">
      <c r="F644" s="727"/>
    </row>
    <row r="645" spans="6:6" ht="15.75" hidden="1" customHeight="1">
      <c r="F645" s="727"/>
    </row>
    <row r="646" spans="6:6" ht="15.75" hidden="1" customHeight="1">
      <c r="F646" s="727"/>
    </row>
    <row r="647" spans="6:6" ht="15.75" hidden="1" customHeight="1">
      <c r="F647" s="727"/>
    </row>
    <row r="648" spans="6:6" ht="15.75" hidden="1" customHeight="1">
      <c r="F648" s="727"/>
    </row>
    <row r="649" spans="6:6" ht="15.75" hidden="1" customHeight="1">
      <c r="F649" s="727"/>
    </row>
    <row r="650" spans="6:6" ht="15.75" hidden="1" customHeight="1">
      <c r="F650" s="727"/>
    </row>
    <row r="651" spans="6:6" ht="15.75" hidden="1" customHeight="1">
      <c r="F651" s="727"/>
    </row>
    <row r="652" spans="6:6" ht="15.75" hidden="1" customHeight="1">
      <c r="F652" s="727"/>
    </row>
    <row r="653" spans="6:6" ht="15.75" hidden="1" customHeight="1">
      <c r="F653" s="727"/>
    </row>
    <row r="654" spans="6:6" ht="15.75" hidden="1" customHeight="1">
      <c r="F654" s="727"/>
    </row>
    <row r="655" spans="6:6" ht="15.75" hidden="1" customHeight="1">
      <c r="F655" s="727"/>
    </row>
    <row r="656" spans="6:6" ht="15.75" hidden="1" customHeight="1">
      <c r="F656" s="727"/>
    </row>
    <row r="657" spans="6:6" ht="15.75" hidden="1" customHeight="1">
      <c r="F657" s="727"/>
    </row>
    <row r="658" spans="6:6" ht="15.75" hidden="1" customHeight="1">
      <c r="F658" s="727"/>
    </row>
    <row r="659" spans="6:6" ht="15.75" hidden="1" customHeight="1">
      <c r="F659" s="727"/>
    </row>
    <row r="660" spans="6:6" ht="15.75" hidden="1" customHeight="1">
      <c r="F660" s="727"/>
    </row>
    <row r="661" spans="6:6" ht="15.75" hidden="1" customHeight="1">
      <c r="F661" s="727"/>
    </row>
    <row r="662" spans="6:6" ht="15.75" hidden="1" customHeight="1">
      <c r="F662" s="727"/>
    </row>
    <row r="663" spans="6:6" ht="15.75" hidden="1" customHeight="1">
      <c r="F663" s="727"/>
    </row>
    <row r="664" spans="6:6" ht="15.75" hidden="1" customHeight="1">
      <c r="F664" s="727"/>
    </row>
    <row r="665" spans="6:6" ht="15.75" hidden="1" customHeight="1">
      <c r="F665" s="727"/>
    </row>
    <row r="666" spans="6:6" ht="15.75" hidden="1" customHeight="1">
      <c r="F666" s="727"/>
    </row>
    <row r="667" spans="6:6" ht="15.75" hidden="1" customHeight="1">
      <c r="F667" s="727"/>
    </row>
    <row r="668" spans="6:6" ht="15.75" hidden="1" customHeight="1">
      <c r="F668" s="727"/>
    </row>
    <row r="669" spans="6:6" ht="15.75" hidden="1" customHeight="1">
      <c r="F669" s="727"/>
    </row>
    <row r="670" spans="6:6" ht="15.75" hidden="1" customHeight="1">
      <c r="F670" s="727"/>
    </row>
    <row r="671" spans="6:6" ht="15.75" hidden="1" customHeight="1">
      <c r="F671" s="727"/>
    </row>
    <row r="672" spans="6:6" ht="15.75" hidden="1" customHeight="1">
      <c r="F672" s="727"/>
    </row>
    <row r="673" spans="6:6" ht="15.75" hidden="1" customHeight="1">
      <c r="F673" s="727"/>
    </row>
    <row r="674" spans="6:6" ht="15.75" hidden="1" customHeight="1">
      <c r="F674" s="727"/>
    </row>
    <row r="675" spans="6:6" ht="15.75" hidden="1" customHeight="1">
      <c r="F675" s="727"/>
    </row>
    <row r="676" spans="6:6" ht="15.75" hidden="1" customHeight="1">
      <c r="F676" s="727"/>
    </row>
    <row r="677" spans="6:6" ht="15.75" hidden="1" customHeight="1">
      <c r="F677" s="727"/>
    </row>
    <row r="678" spans="6:6" ht="15.75" hidden="1" customHeight="1">
      <c r="F678" s="727"/>
    </row>
    <row r="679" spans="6:6" ht="15.75" hidden="1" customHeight="1">
      <c r="F679" s="727"/>
    </row>
    <row r="680" spans="6:6" ht="15.75" hidden="1" customHeight="1">
      <c r="F680" s="727"/>
    </row>
    <row r="681" spans="6:6" ht="15.75" hidden="1" customHeight="1">
      <c r="F681" s="727"/>
    </row>
    <row r="682" spans="6:6" ht="15.75" hidden="1" customHeight="1">
      <c r="F682" s="727"/>
    </row>
    <row r="683" spans="6:6" ht="15.75" hidden="1" customHeight="1">
      <c r="F683" s="727"/>
    </row>
    <row r="684" spans="6:6" ht="15.75" hidden="1" customHeight="1">
      <c r="F684" s="727"/>
    </row>
    <row r="685" spans="6:6" ht="15.75" hidden="1" customHeight="1">
      <c r="F685" s="727"/>
    </row>
    <row r="686" spans="6:6" ht="15.75" hidden="1" customHeight="1">
      <c r="F686" s="727"/>
    </row>
    <row r="687" spans="6:6" ht="15.75" hidden="1" customHeight="1">
      <c r="F687" s="727"/>
    </row>
    <row r="688" spans="6:6" ht="15.75" hidden="1" customHeight="1">
      <c r="F688" s="727"/>
    </row>
    <row r="689" spans="6:6" ht="15.75" hidden="1" customHeight="1">
      <c r="F689" s="727"/>
    </row>
    <row r="690" spans="6:6" ht="15.75" hidden="1" customHeight="1">
      <c r="F690" s="727"/>
    </row>
    <row r="691" spans="6:6" ht="15.75" hidden="1" customHeight="1">
      <c r="F691" s="727"/>
    </row>
    <row r="692" spans="6:6" ht="15.75" hidden="1" customHeight="1">
      <c r="F692" s="727"/>
    </row>
    <row r="693" spans="6:6" ht="15.75" hidden="1" customHeight="1">
      <c r="F693" s="727"/>
    </row>
    <row r="694" spans="6:6" ht="15.75" hidden="1" customHeight="1">
      <c r="F694" s="727"/>
    </row>
    <row r="695" spans="6:6" ht="15.75" hidden="1" customHeight="1">
      <c r="F695" s="727"/>
    </row>
    <row r="696" spans="6:6" ht="15.75" hidden="1" customHeight="1">
      <c r="F696" s="727"/>
    </row>
    <row r="697" spans="6:6" ht="15.75" hidden="1" customHeight="1">
      <c r="F697" s="727"/>
    </row>
    <row r="698" spans="6:6" ht="15.75" hidden="1" customHeight="1">
      <c r="F698" s="727"/>
    </row>
    <row r="699" spans="6:6" ht="15.75" hidden="1" customHeight="1">
      <c r="F699" s="727"/>
    </row>
    <row r="700" spans="6:6" ht="15.75" hidden="1" customHeight="1">
      <c r="F700" s="727"/>
    </row>
    <row r="701" spans="6:6" ht="15.75" hidden="1" customHeight="1">
      <c r="F701" s="727"/>
    </row>
    <row r="702" spans="6:6" ht="15.75" hidden="1" customHeight="1">
      <c r="F702" s="727"/>
    </row>
    <row r="703" spans="6:6" ht="15.75" hidden="1" customHeight="1">
      <c r="F703" s="727"/>
    </row>
    <row r="704" spans="6:6" ht="15.75" hidden="1" customHeight="1">
      <c r="F704" s="727"/>
    </row>
    <row r="705" spans="6:6" ht="15.75" hidden="1" customHeight="1">
      <c r="F705" s="727"/>
    </row>
    <row r="706" spans="6:6" ht="15.75" hidden="1" customHeight="1">
      <c r="F706" s="727"/>
    </row>
    <row r="707" spans="6:6" ht="15.75" hidden="1" customHeight="1">
      <c r="F707" s="727"/>
    </row>
    <row r="708" spans="6:6" ht="15.75" hidden="1" customHeight="1">
      <c r="F708" s="727"/>
    </row>
    <row r="709" spans="6:6" ht="15.75" hidden="1" customHeight="1">
      <c r="F709" s="727"/>
    </row>
    <row r="710" spans="6:6" ht="15.75" hidden="1" customHeight="1">
      <c r="F710" s="727"/>
    </row>
    <row r="711" spans="6:6" ht="15.75" hidden="1" customHeight="1">
      <c r="F711" s="727"/>
    </row>
    <row r="712" spans="6:6" ht="15.75" hidden="1" customHeight="1">
      <c r="F712" s="727"/>
    </row>
    <row r="713" spans="6:6" ht="15.75" hidden="1" customHeight="1">
      <c r="F713" s="727"/>
    </row>
    <row r="714" spans="6:6" ht="15.75" hidden="1" customHeight="1">
      <c r="F714" s="727"/>
    </row>
    <row r="715" spans="6:6" ht="15.75" hidden="1" customHeight="1">
      <c r="F715" s="727"/>
    </row>
    <row r="716" spans="6:6" ht="15.75" hidden="1" customHeight="1">
      <c r="F716" s="727"/>
    </row>
    <row r="717" spans="6:6" ht="15.75" hidden="1" customHeight="1">
      <c r="F717" s="727"/>
    </row>
    <row r="718" spans="6:6" ht="15.75" hidden="1" customHeight="1">
      <c r="F718" s="727"/>
    </row>
    <row r="719" spans="6:6" ht="15.75" hidden="1" customHeight="1">
      <c r="F719" s="727"/>
    </row>
    <row r="720" spans="6:6" ht="15.75" hidden="1" customHeight="1">
      <c r="F720" s="727"/>
    </row>
    <row r="721" spans="6:6" ht="15.75" hidden="1" customHeight="1">
      <c r="F721" s="727"/>
    </row>
    <row r="722" spans="6:6" ht="15.75" hidden="1" customHeight="1">
      <c r="F722" s="727"/>
    </row>
    <row r="723" spans="6:6" ht="15.75" hidden="1" customHeight="1">
      <c r="F723" s="727"/>
    </row>
    <row r="724" spans="6:6" ht="15.75" hidden="1" customHeight="1">
      <c r="F724" s="727"/>
    </row>
    <row r="725" spans="6:6" ht="15.75" hidden="1" customHeight="1">
      <c r="F725" s="727"/>
    </row>
    <row r="726" spans="6:6" ht="15.75" hidden="1" customHeight="1">
      <c r="F726" s="727"/>
    </row>
    <row r="727" spans="6:6" ht="15.75" hidden="1" customHeight="1">
      <c r="F727" s="727"/>
    </row>
    <row r="728" spans="6:6" ht="15.75" hidden="1" customHeight="1">
      <c r="F728" s="727"/>
    </row>
    <row r="729" spans="6:6" ht="15.75" hidden="1" customHeight="1">
      <c r="F729" s="727"/>
    </row>
    <row r="730" spans="6:6" ht="15.75" hidden="1" customHeight="1">
      <c r="F730" s="727"/>
    </row>
    <row r="731" spans="6:6" ht="15.75" hidden="1" customHeight="1">
      <c r="F731" s="727"/>
    </row>
    <row r="732" spans="6:6" ht="15.75" hidden="1" customHeight="1">
      <c r="F732" s="727"/>
    </row>
    <row r="733" spans="6:6" ht="15.75" hidden="1" customHeight="1">
      <c r="F733" s="727"/>
    </row>
    <row r="734" spans="6:6" ht="15.75" hidden="1" customHeight="1">
      <c r="F734" s="727"/>
    </row>
    <row r="735" spans="6:6" ht="15.75" hidden="1" customHeight="1">
      <c r="F735" s="727"/>
    </row>
    <row r="736" spans="6:6" ht="15.75" hidden="1" customHeight="1">
      <c r="F736" s="727"/>
    </row>
    <row r="737" spans="6:6" ht="15.75" hidden="1" customHeight="1">
      <c r="F737" s="727"/>
    </row>
    <row r="738" spans="6:6" ht="15.75" hidden="1" customHeight="1">
      <c r="F738" s="727"/>
    </row>
    <row r="739" spans="6:6" ht="15.75" hidden="1" customHeight="1">
      <c r="F739" s="727"/>
    </row>
    <row r="740" spans="6:6" ht="15.75" hidden="1" customHeight="1">
      <c r="F740" s="727"/>
    </row>
    <row r="741" spans="6:6" ht="15.75" hidden="1" customHeight="1">
      <c r="F741" s="727"/>
    </row>
    <row r="742" spans="6:6" ht="15.75" hidden="1" customHeight="1">
      <c r="F742" s="727"/>
    </row>
    <row r="743" spans="6:6" ht="15.75" hidden="1" customHeight="1">
      <c r="F743" s="727"/>
    </row>
    <row r="744" spans="6:6" ht="15.75" hidden="1" customHeight="1">
      <c r="F744" s="727"/>
    </row>
    <row r="745" spans="6:6" ht="15.75" hidden="1" customHeight="1">
      <c r="F745" s="727"/>
    </row>
    <row r="746" spans="6:6" ht="15.75" hidden="1" customHeight="1">
      <c r="F746" s="727"/>
    </row>
    <row r="747" spans="6:6" ht="15.75" hidden="1" customHeight="1">
      <c r="F747" s="727"/>
    </row>
    <row r="748" spans="6:6" ht="15.75" hidden="1" customHeight="1">
      <c r="F748" s="727"/>
    </row>
    <row r="749" spans="6:6" ht="15.75" hidden="1" customHeight="1">
      <c r="F749" s="727"/>
    </row>
    <row r="750" spans="6:6" ht="15.75" hidden="1" customHeight="1">
      <c r="F750" s="727"/>
    </row>
    <row r="751" spans="6:6" ht="15.75" hidden="1" customHeight="1">
      <c r="F751" s="727"/>
    </row>
    <row r="752" spans="6:6" ht="15.75" hidden="1" customHeight="1">
      <c r="F752" s="727"/>
    </row>
    <row r="753" spans="6:6" ht="15.75" hidden="1" customHeight="1">
      <c r="F753" s="727"/>
    </row>
    <row r="754" spans="6:6" ht="15.75" hidden="1" customHeight="1">
      <c r="F754" s="727"/>
    </row>
    <row r="755" spans="6:6" ht="15.75" hidden="1" customHeight="1">
      <c r="F755" s="727"/>
    </row>
    <row r="756" spans="6:6" ht="15.75" hidden="1" customHeight="1">
      <c r="F756" s="727"/>
    </row>
    <row r="757" spans="6:6" ht="15.75" hidden="1" customHeight="1">
      <c r="F757" s="727"/>
    </row>
    <row r="758" spans="6:6" ht="15.75" hidden="1" customHeight="1">
      <c r="F758" s="727"/>
    </row>
    <row r="759" spans="6:6" ht="15.75" hidden="1" customHeight="1">
      <c r="F759" s="727"/>
    </row>
    <row r="760" spans="6:6" ht="15.75" hidden="1" customHeight="1">
      <c r="F760" s="727"/>
    </row>
    <row r="761" spans="6:6" ht="15.75" hidden="1" customHeight="1">
      <c r="F761" s="727"/>
    </row>
    <row r="762" spans="6:6" ht="15.75" hidden="1" customHeight="1">
      <c r="F762" s="727"/>
    </row>
    <row r="763" spans="6:6" ht="15.75" hidden="1" customHeight="1">
      <c r="F763" s="727"/>
    </row>
    <row r="764" spans="6:6" ht="15.75" hidden="1" customHeight="1">
      <c r="F764" s="727"/>
    </row>
    <row r="765" spans="6:6" ht="15.75" hidden="1" customHeight="1">
      <c r="F765" s="727"/>
    </row>
    <row r="766" spans="6:6" ht="15.75" hidden="1" customHeight="1">
      <c r="F766" s="727"/>
    </row>
    <row r="767" spans="6:6" ht="15.75" hidden="1" customHeight="1">
      <c r="F767" s="727"/>
    </row>
    <row r="768" spans="6:6" ht="15.75" hidden="1" customHeight="1">
      <c r="F768" s="727"/>
    </row>
    <row r="769" spans="6:6" ht="15.75" hidden="1" customHeight="1">
      <c r="F769" s="727"/>
    </row>
    <row r="770" spans="6:6" ht="15.75" hidden="1" customHeight="1">
      <c r="F770" s="727"/>
    </row>
    <row r="771" spans="6:6" ht="15.75" hidden="1" customHeight="1">
      <c r="F771" s="727"/>
    </row>
    <row r="772" spans="6:6" ht="15.75" hidden="1" customHeight="1">
      <c r="F772" s="727"/>
    </row>
    <row r="773" spans="6:6" ht="15.75" hidden="1" customHeight="1">
      <c r="F773" s="727"/>
    </row>
    <row r="774" spans="6:6" ht="15.75" hidden="1" customHeight="1">
      <c r="F774" s="727"/>
    </row>
    <row r="775" spans="6:6" ht="15.75" hidden="1" customHeight="1">
      <c r="F775" s="727"/>
    </row>
    <row r="776" spans="6:6" ht="15.75" hidden="1" customHeight="1">
      <c r="F776" s="727"/>
    </row>
    <row r="777" spans="6:6" ht="15.75" hidden="1" customHeight="1">
      <c r="F777" s="727"/>
    </row>
    <row r="778" spans="6:6" ht="15.75" hidden="1" customHeight="1">
      <c r="F778" s="727"/>
    </row>
    <row r="779" spans="6:6" ht="15.75" hidden="1" customHeight="1">
      <c r="F779" s="727"/>
    </row>
    <row r="780" spans="6:6" ht="15.75" hidden="1" customHeight="1">
      <c r="F780" s="727"/>
    </row>
    <row r="781" spans="6:6" ht="15.75" hidden="1" customHeight="1">
      <c r="F781" s="727"/>
    </row>
    <row r="782" spans="6:6" ht="15.75" hidden="1" customHeight="1">
      <c r="F782" s="727"/>
    </row>
    <row r="783" spans="6:6" ht="15.75" hidden="1" customHeight="1">
      <c r="F783" s="727"/>
    </row>
    <row r="784" spans="6:6" ht="15.75" hidden="1" customHeight="1">
      <c r="F784" s="727"/>
    </row>
    <row r="785" spans="6:6" ht="15.75" hidden="1" customHeight="1">
      <c r="F785" s="727"/>
    </row>
    <row r="786" spans="6:6" ht="15.75" hidden="1" customHeight="1">
      <c r="F786" s="727"/>
    </row>
    <row r="787" spans="6:6" ht="15.75" hidden="1" customHeight="1">
      <c r="F787" s="727"/>
    </row>
    <row r="788" spans="6:6" ht="15.75" hidden="1" customHeight="1">
      <c r="F788" s="727"/>
    </row>
    <row r="789" spans="6:6" ht="15.75" hidden="1" customHeight="1">
      <c r="F789" s="727"/>
    </row>
    <row r="790" spans="6:6" ht="15.75" hidden="1" customHeight="1">
      <c r="F790" s="727"/>
    </row>
    <row r="791" spans="6:6" ht="15.75" hidden="1" customHeight="1">
      <c r="F791" s="727"/>
    </row>
    <row r="792" spans="6:6" ht="15.75" hidden="1" customHeight="1">
      <c r="F792" s="727"/>
    </row>
    <row r="793" spans="6:6" ht="15.75" hidden="1" customHeight="1">
      <c r="F793" s="727"/>
    </row>
    <row r="794" spans="6:6" ht="15.75" hidden="1" customHeight="1">
      <c r="F794" s="727"/>
    </row>
    <row r="795" spans="6:6" ht="15.75" hidden="1" customHeight="1">
      <c r="F795" s="727"/>
    </row>
    <row r="796" spans="6:6" ht="15.75" hidden="1" customHeight="1">
      <c r="F796" s="727"/>
    </row>
    <row r="797" spans="6:6" ht="15.75" hidden="1" customHeight="1">
      <c r="F797" s="727"/>
    </row>
    <row r="798" spans="6:6" ht="15.75" hidden="1" customHeight="1">
      <c r="F798" s="727"/>
    </row>
    <row r="799" spans="6:6" ht="15.75" hidden="1" customHeight="1">
      <c r="F799" s="727"/>
    </row>
    <row r="800" spans="6:6" ht="15.75" hidden="1" customHeight="1">
      <c r="F800" s="727"/>
    </row>
    <row r="801" spans="6:6" ht="15.75" hidden="1" customHeight="1">
      <c r="F801" s="727"/>
    </row>
    <row r="802" spans="6:6" ht="15.75" hidden="1" customHeight="1">
      <c r="F802" s="727"/>
    </row>
    <row r="803" spans="6:6" ht="15.75" hidden="1" customHeight="1">
      <c r="F803" s="727"/>
    </row>
    <row r="804" spans="6:6" ht="15.75" hidden="1" customHeight="1">
      <c r="F804" s="727"/>
    </row>
    <row r="805" spans="6:6" ht="15.75" hidden="1" customHeight="1">
      <c r="F805" s="727"/>
    </row>
    <row r="806" spans="6:6" ht="15.75" hidden="1" customHeight="1">
      <c r="F806" s="727"/>
    </row>
    <row r="807" spans="6:6" ht="15.75" hidden="1" customHeight="1">
      <c r="F807" s="727"/>
    </row>
    <row r="808" spans="6:6" ht="15.75" hidden="1" customHeight="1">
      <c r="F808" s="727"/>
    </row>
    <row r="809" spans="6:6" ht="15.75" hidden="1" customHeight="1">
      <c r="F809" s="727"/>
    </row>
    <row r="810" spans="6:6" ht="15.75" hidden="1" customHeight="1">
      <c r="F810" s="727"/>
    </row>
    <row r="811" spans="6:6" ht="15.75" hidden="1" customHeight="1">
      <c r="F811" s="727"/>
    </row>
    <row r="812" spans="6:6" ht="15.75" hidden="1" customHeight="1">
      <c r="F812" s="727"/>
    </row>
    <row r="813" spans="6:6" ht="15.75" hidden="1" customHeight="1">
      <c r="F813" s="727"/>
    </row>
    <row r="814" spans="6:6" ht="15.75" hidden="1" customHeight="1">
      <c r="F814" s="727"/>
    </row>
    <row r="815" spans="6:6" ht="15.75" hidden="1" customHeight="1">
      <c r="F815" s="727"/>
    </row>
    <row r="816" spans="6:6" ht="15.75" hidden="1" customHeight="1">
      <c r="F816" s="727"/>
    </row>
    <row r="817" spans="6:6" ht="15.75" hidden="1" customHeight="1">
      <c r="F817" s="727"/>
    </row>
    <row r="818" spans="6:6" ht="15.75" hidden="1" customHeight="1">
      <c r="F818" s="727"/>
    </row>
    <row r="819" spans="6:6" ht="15.75" hidden="1" customHeight="1">
      <c r="F819" s="727"/>
    </row>
    <row r="820" spans="6:6" ht="15.75" hidden="1" customHeight="1">
      <c r="F820" s="727"/>
    </row>
    <row r="821" spans="6:6" ht="15.75" hidden="1" customHeight="1">
      <c r="F821" s="727"/>
    </row>
    <row r="822" spans="6:6" ht="15.75" hidden="1" customHeight="1">
      <c r="F822" s="727"/>
    </row>
    <row r="823" spans="6:6" ht="15.75" hidden="1" customHeight="1">
      <c r="F823" s="727"/>
    </row>
    <row r="824" spans="6:6" ht="15.75" hidden="1" customHeight="1">
      <c r="F824" s="727"/>
    </row>
    <row r="825" spans="6:6" ht="15.75" hidden="1" customHeight="1">
      <c r="F825" s="727"/>
    </row>
    <row r="826" spans="6:6" ht="15.75" hidden="1" customHeight="1">
      <c r="F826" s="727"/>
    </row>
    <row r="827" spans="6:6" ht="15.75" hidden="1" customHeight="1">
      <c r="F827" s="727"/>
    </row>
    <row r="828" spans="6:6" ht="15.75" hidden="1" customHeight="1">
      <c r="F828" s="727"/>
    </row>
    <row r="829" spans="6:6" ht="15.75" hidden="1" customHeight="1">
      <c r="F829" s="727"/>
    </row>
    <row r="830" spans="6:6" ht="15.75" hidden="1" customHeight="1">
      <c r="F830" s="727"/>
    </row>
    <row r="831" spans="6:6" ht="15.75" hidden="1" customHeight="1">
      <c r="F831" s="727"/>
    </row>
    <row r="832" spans="6:6" ht="15.75" hidden="1" customHeight="1">
      <c r="F832" s="727"/>
    </row>
    <row r="833" spans="6:6" ht="15.75" hidden="1" customHeight="1">
      <c r="F833" s="727"/>
    </row>
    <row r="834" spans="6:6" ht="15.75" hidden="1" customHeight="1">
      <c r="F834" s="727"/>
    </row>
    <row r="835" spans="6:6" ht="15.75" hidden="1" customHeight="1">
      <c r="F835" s="727"/>
    </row>
    <row r="836" spans="6:6" ht="15.75" hidden="1" customHeight="1">
      <c r="F836" s="727"/>
    </row>
    <row r="837" spans="6:6" ht="15.75" hidden="1" customHeight="1">
      <c r="F837" s="727"/>
    </row>
    <row r="838" spans="6:6" ht="15.75" hidden="1" customHeight="1">
      <c r="F838" s="727"/>
    </row>
    <row r="839" spans="6:6" ht="15.75" hidden="1" customHeight="1">
      <c r="F839" s="727"/>
    </row>
    <row r="840" spans="6:6" ht="15.75" hidden="1" customHeight="1">
      <c r="F840" s="727"/>
    </row>
    <row r="841" spans="6:6" ht="15.75" hidden="1" customHeight="1">
      <c r="F841" s="727"/>
    </row>
    <row r="842" spans="6:6" ht="15.75" hidden="1" customHeight="1">
      <c r="F842" s="727"/>
    </row>
    <row r="843" spans="6:6" ht="15.75" hidden="1" customHeight="1">
      <c r="F843" s="727"/>
    </row>
    <row r="844" spans="6:6" ht="15.75" hidden="1" customHeight="1">
      <c r="F844" s="727"/>
    </row>
    <row r="845" spans="6:6" ht="15.75" hidden="1" customHeight="1">
      <c r="F845" s="727"/>
    </row>
    <row r="846" spans="6:6" ht="15.75" hidden="1" customHeight="1">
      <c r="F846" s="727"/>
    </row>
    <row r="847" spans="6:6" ht="15.75" hidden="1" customHeight="1">
      <c r="F847" s="727"/>
    </row>
    <row r="848" spans="6:6" ht="15.75" hidden="1" customHeight="1">
      <c r="F848" s="727"/>
    </row>
    <row r="849" spans="6:6" ht="15.75" hidden="1" customHeight="1">
      <c r="F849" s="727"/>
    </row>
    <row r="850" spans="6:6" ht="15.75" hidden="1" customHeight="1">
      <c r="F850" s="727"/>
    </row>
    <row r="851" spans="6:6" ht="15.75" hidden="1" customHeight="1">
      <c r="F851" s="727"/>
    </row>
    <row r="852" spans="6:6" ht="15.75" hidden="1" customHeight="1">
      <c r="F852" s="727"/>
    </row>
    <row r="853" spans="6:6" ht="15.75" hidden="1" customHeight="1">
      <c r="F853" s="727"/>
    </row>
    <row r="854" spans="6:6" ht="15.75" hidden="1" customHeight="1">
      <c r="F854" s="727"/>
    </row>
    <row r="855" spans="6:6" ht="15.75" hidden="1" customHeight="1">
      <c r="F855" s="727"/>
    </row>
    <row r="856" spans="6:6" ht="15.75" hidden="1" customHeight="1">
      <c r="F856" s="727"/>
    </row>
    <row r="857" spans="6:6" ht="15.75" hidden="1" customHeight="1">
      <c r="F857" s="727"/>
    </row>
    <row r="858" spans="6:6" ht="15.75" hidden="1" customHeight="1">
      <c r="F858" s="727"/>
    </row>
    <row r="859" spans="6:6" ht="15.75" hidden="1" customHeight="1">
      <c r="F859" s="727"/>
    </row>
    <row r="860" spans="6:6" ht="15.75" hidden="1" customHeight="1">
      <c r="F860" s="727"/>
    </row>
    <row r="861" spans="6:6" ht="15.75" hidden="1" customHeight="1">
      <c r="F861" s="727"/>
    </row>
    <row r="862" spans="6:6" ht="15.75" hidden="1" customHeight="1">
      <c r="F862" s="727"/>
    </row>
    <row r="863" spans="6:6" ht="15.75" hidden="1" customHeight="1">
      <c r="F863" s="727"/>
    </row>
    <row r="864" spans="6:6" ht="15.75" hidden="1" customHeight="1">
      <c r="F864" s="727"/>
    </row>
    <row r="865" spans="6:6" ht="15.75" hidden="1" customHeight="1">
      <c r="F865" s="727"/>
    </row>
    <row r="866" spans="6:6" ht="15.75" hidden="1" customHeight="1">
      <c r="F866" s="727"/>
    </row>
    <row r="867" spans="6:6" ht="15.75" hidden="1" customHeight="1">
      <c r="F867" s="727"/>
    </row>
    <row r="868" spans="6:6" ht="15.75" hidden="1" customHeight="1">
      <c r="F868" s="727"/>
    </row>
    <row r="869" spans="6:6" ht="15.75" hidden="1" customHeight="1">
      <c r="F869" s="727"/>
    </row>
    <row r="870" spans="6:6" ht="15.75" hidden="1" customHeight="1">
      <c r="F870" s="727"/>
    </row>
    <row r="871" spans="6:6" ht="15.75" hidden="1" customHeight="1">
      <c r="F871" s="727"/>
    </row>
    <row r="872" spans="6:6" ht="15.75" hidden="1" customHeight="1">
      <c r="F872" s="727"/>
    </row>
    <row r="873" spans="6:6" ht="15.75" hidden="1" customHeight="1">
      <c r="F873" s="727"/>
    </row>
    <row r="874" spans="6:6" ht="15.75" hidden="1" customHeight="1">
      <c r="F874" s="727"/>
    </row>
    <row r="875" spans="6:6" ht="15.75" hidden="1" customHeight="1">
      <c r="F875" s="727"/>
    </row>
    <row r="876" spans="6:6" ht="15.75" hidden="1" customHeight="1">
      <c r="F876" s="727"/>
    </row>
    <row r="877" spans="6:6" ht="15.75" hidden="1" customHeight="1">
      <c r="F877" s="727"/>
    </row>
    <row r="878" spans="6:6" ht="15.75" hidden="1" customHeight="1">
      <c r="F878" s="727"/>
    </row>
    <row r="879" spans="6:6" ht="15.75" hidden="1" customHeight="1">
      <c r="F879" s="727"/>
    </row>
    <row r="880" spans="6:6" ht="15.75" hidden="1" customHeight="1">
      <c r="F880" s="727"/>
    </row>
    <row r="881" spans="6:6" ht="15.75" hidden="1" customHeight="1">
      <c r="F881" s="727"/>
    </row>
    <row r="882" spans="6:6" ht="15.75" hidden="1" customHeight="1">
      <c r="F882" s="727"/>
    </row>
    <row r="883" spans="6:6" ht="15.75" hidden="1" customHeight="1">
      <c r="F883" s="727"/>
    </row>
    <row r="884" spans="6:6" ht="15.75" hidden="1" customHeight="1">
      <c r="F884" s="727"/>
    </row>
    <row r="885" spans="6:6" ht="15.75" hidden="1" customHeight="1">
      <c r="F885" s="727"/>
    </row>
    <row r="886" spans="6:6" ht="15.75" hidden="1" customHeight="1">
      <c r="F886" s="727"/>
    </row>
    <row r="887" spans="6:6" ht="15.75" hidden="1" customHeight="1">
      <c r="F887" s="727"/>
    </row>
    <row r="888" spans="6:6" ht="15.75" hidden="1" customHeight="1">
      <c r="F888" s="727"/>
    </row>
    <row r="889" spans="6:6" ht="15.75" hidden="1" customHeight="1">
      <c r="F889" s="727"/>
    </row>
    <row r="890" spans="6:6" ht="15.75" hidden="1" customHeight="1">
      <c r="F890" s="727"/>
    </row>
    <row r="891" spans="6:6" ht="15.75" hidden="1" customHeight="1">
      <c r="F891" s="727"/>
    </row>
    <row r="892" spans="6:6" ht="15.75" hidden="1" customHeight="1">
      <c r="F892" s="727"/>
    </row>
    <row r="893" spans="6:6" ht="15.75" hidden="1" customHeight="1">
      <c r="F893" s="727"/>
    </row>
    <row r="894" spans="6:6" ht="15.75" hidden="1" customHeight="1">
      <c r="F894" s="727"/>
    </row>
    <row r="895" spans="6:6" ht="15.75" hidden="1" customHeight="1">
      <c r="F895" s="727"/>
    </row>
    <row r="896" spans="6:6" ht="15.75" hidden="1" customHeight="1">
      <c r="F896" s="727"/>
    </row>
    <row r="897" spans="6:6" ht="15.75" hidden="1" customHeight="1">
      <c r="F897" s="727"/>
    </row>
    <row r="898" spans="6:6" ht="15.75" hidden="1" customHeight="1">
      <c r="F898" s="727"/>
    </row>
    <row r="899" spans="6:6" ht="15.75" hidden="1" customHeight="1">
      <c r="F899" s="727"/>
    </row>
    <row r="900" spans="6:6" ht="15.75" hidden="1" customHeight="1">
      <c r="F900" s="727"/>
    </row>
    <row r="901" spans="6:6" ht="15.75" hidden="1" customHeight="1">
      <c r="F901" s="727"/>
    </row>
    <row r="902" spans="6:6" ht="15.75" hidden="1" customHeight="1">
      <c r="F902" s="727"/>
    </row>
    <row r="903" spans="6:6" ht="15.75" hidden="1" customHeight="1">
      <c r="F903" s="727"/>
    </row>
    <row r="904" spans="6:6" ht="15.75" hidden="1" customHeight="1">
      <c r="F904" s="727"/>
    </row>
    <row r="905" spans="6:6" ht="15.75" hidden="1" customHeight="1">
      <c r="F905" s="727"/>
    </row>
    <row r="906" spans="6:6" ht="15.75" hidden="1" customHeight="1">
      <c r="F906" s="727"/>
    </row>
    <row r="907" spans="6:6" ht="15.75" hidden="1" customHeight="1">
      <c r="F907" s="727"/>
    </row>
    <row r="908" spans="6:6" ht="15.75" hidden="1" customHeight="1">
      <c r="F908" s="727"/>
    </row>
    <row r="909" spans="6:6" ht="15.75" hidden="1" customHeight="1">
      <c r="F909" s="727"/>
    </row>
    <row r="910" spans="6:6" ht="15.75" hidden="1" customHeight="1">
      <c r="F910" s="727"/>
    </row>
    <row r="911" spans="6:6" ht="15.75" hidden="1" customHeight="1">
      <c r="F911" s="727"/>
    </row>
    <row r="912" spans="6:6" ht="15.75" hidden="1" customHeight="1">
      <c r="F912" s="727"/>
    </row>
    <row r="913" spans="6:6" ht="15.75" hidden="1" customHeight="1">
      <c r="F913" s="727"/>
    </row>
    <row r="914" spans="6:6" ht="15.75" hidden="1" customHeight="1">
      <c r="F914" s="727"/>
    </row>
    <row r="915" spans="6:6" ht="15.75" hidden="1" customHeight="1">
      <c r="F915" s="727"/>
    </row>
    <row r="916" spans="6:6" ht="15.75" hidden="1" customHeight="1">
      <c r="F916" s="727"/>
    </row>
    <row r="917" spans="6:6" ht="15.75" hidden="1" customHeight="1">
      <c r="F917" s="727"/>
    </row>
    <row r="918" spans="6:6" ht="15.75" hidden="1" customHeight="1">
      <c r="F918" s="727"/>
    </row>
    <row r="919" spans="6:6" ht="15.75" hidden="1" customHeight="1">
      <c r="F919" s="727"/>
    </row>
    <row r="920" spans="6:6" ht="15.75" hidden="1" customHeight="1">
      <c r="F920" s="727"/>
    </row>
    <row r="921" spans="6:6" ht="15.75" hidden="1" customHeight="1">
      <c r="F921" s="727"/>
    </row>
    <row r="922" spans="6:6" ht="15.75" hidden="1" customHeight="1">
      <c r="F922" s="727"/>
    </row>
    <row r="923" spans="6:6" ht="15.75" hidden="1" customHeight="1">
      <c r="F923" s="727"/>
    </row>
    <row r="924" spans="6:6" ht="15.75" hidden="1" customHeight="1">
      <c r="F924" s="727"/>
    </row>
    <row r="925" spans="6:6" ht="15.75" hidden="1" customHeight="1">
      <c r="F925" s="727"/>
    </row>
    <row r="926" spans="6:6" ht="15.75" hidden="1" customHeight="1">
      <c r="F926" s="727"/>
    </row>
    <row r="927" spans="6:6" ht="15.75" hidden="1" customHeight="1">
      <c r="F927" s="727"/>
    </row>
    <row r="928" spans="6:6" ht="15.75" hidden="1" customHeight="1">
      <c r="F928" s="727"/>
    </row>
    <row r="929" spans="6:6" ht="15.75" hidden="1" customHeight="1">
      <c r="F929" s="727"/>
    </row>
    <row r="930" spans="6:6" ht="15.75" hidden="1" customHeight="1">
      <c r="F930" s="727"/>
    </row>
    <row r="931" spans="6:6" ht="15.75" hidden="1" customHeight="1">
      <c r="F931" s="727"/>
    </row>
    <row r="932" spans="6:6" ht="15.75" hidden="1" customHeight="1">
      <c r="F932" s="727"/>
    </row>
    <row r="933" spans="6:6" ht="15.75" hidden="1" customHeight="1">
      <c r="F933" s="727"/>
    </row>
    <row r="934" spans="6:6" ht="15.75" hidden="1" customHeight="1">
      <c r="F934" s="727"/>
    </row>
    <row r="935" spans="6:6" ht="15.75" hidden="1" customHeight="1">
      <c r="F935" s="727"/>
    </row>
    <row r="936" spans="6:6" ht="15.75" hidden="1" customHeight="1">
      <c r="F936" s="727"/>
    </row>
    <row r="937" spans="6:6" ht="15.75" hidden="1" customHeight="1">
      <c r="F937" s="727"/>
    </row>
    <row r="938" spans="6:6" ht="15.75" hidden="1" customHeight="1">
      <c r="F938" s="727"/>
    </row>
    <row r="939" spans="6:6" ht="15.75" hidden="1" customHeight="1">
      <c r="F939" s="727"/>
    </row>
    <row r="940" spans="6:6" ht="15.75" hidden="1" customHeight="1">
      <c r="F940" s="727"/>
    </row>
    <row r="941" spans="6:6" ht="15.75" hidden="1" customHeight="1">
      <c r="F941" s="727"/>
    </row>
    <row r="942" spans="6:6" ht="15.75" hidden="1" customHeight="1">
      <c r="F942" s="727"/>
    </row>
    <row r="943" spans="6:6" ht="15.75" hidden="1" customHeight="1">
      <c r="F943" s="727"/>
    </row>
    <row r="944" spans="6:6" ht="15.75" hidden="1" customHeight="1">
      <c r="F944" s="727"/>
    </row>
    <row r="945" spans="6:6" ht="15.75" hidden="1" customHeight="1">
      <c r="F945" s="727"/>
    </row>
    <row r="946" spans="6:6" ht="15.75" hidden="1" customHeight="1">
      <c r="F946" s="727"/>
    </row>
    <row r="947" spans="6:6" ht="15.75" hidden="1" customHeight="1">
      <c r="F947" s="727"/>
    </row>
    <row r="948" spans="6:6" ht="15.75" hidden="1" customHeight="1">
      <c r="F948" s="727"/>
    </row>
    <row r="949" spans="6:6" ht="15.75" hidden="1" customHeight="1">
      <c r="F949" s="727"/>
    </row>
    <row r="950" spans="6:6" ht="15.75" hidden="1" customHeight="1">
      <c r="F950" s="727"/>
    </row>
    <row r="951" spans="6:6" ht="15.75" hidden="1" customHeight="1">
      <c r="F951" s="727"/>
    </row>
    <row r="952" spans="6:6" ht="15.75" hidden="1" customHeight="1">
      <c r="F952" s="727"/>
    </row>
    <row r="953" spans="6:6" ht="15.75" hidden="1" customHeight="1">
      <c r="F953" s="727"/>
    </row>
    <row r="954" spans="6:6" ht="15.75" hidden="1" customHeight="1">
      <c r="F954" s="727"/>
    </row>
    <row r="955" spans="6:6" ht="15.75" hidden="1" customHeight="1">
      <c r="F955" s="727"/>
    </row>
    <row r="956" spans="6:6" ht="15.75" hidden="1" customHeight="1">
      <c r="F956" s="727"/>
    </row>
    <row r="957" spans="6:6" ht="15.75" hidden="1" customHeight="1">
      <c r="F957" s="727"/>
    </row>
    <row r="958" spans="6:6" ht="15.75" hidden="1" customHeight="1">
      <c r="F958" s="727"/>
    </row>
    <row r="959" spans="6:6" ht="15.75" hidden="1" customHeight="1">
      <c r="F959" s="727"/>
    </row>
    <row r="960" spans="6:6" ht="15.75" hidden="1" customHeight="1">
      <c r="F960" s="727"/>
    </row>
    <row r="961" spans="6:6" ht="15.75" hidden="1" customHeight="1">
      <c r="F961" s="727"/>
    </row>
    <row r="962" spans="6:6" ht="15.75" hidden="1" customHeight="1">
      <c r="F962" s="727"/>
    </row>
    <row r="963" spans="6:6" ht="15.75" hidden="1" customHeight="1">
      <c r="F963" s="727"/>
    </row>
    <row r="964" spans="6:6" ht="15.75" hidden="1" customHeight="1">
      <c r="F964" s="727"/>
    </row>
    <row r="965" spans="6:6" ht="15.75" hidden="1" customHeight="1">
      <c r="F965" s="727"/>
    </row>
    <row r="966" spans="6:6" ht="15.75" hidden="1" customHeight="1">
      <c r="F966" s="727"/>
    </row>
    <row r="967" spans="6:6" ht="15.75" hidden="1" customHeight="1">
      <c r="F967" s="727"/>
    </row>
    <row r="968" spans="6:6" ht="15.75" hidden="1" customHeight="1">
      <c r="F968" s="727"/>
    </row>
    <row r="969" spans="6:6" ht="15.75" hidden="1" customHeight="1">
      <c r="F969" s="727"/>
    </row>
    <row r="970" spans="6:6" ht="15.75" hidden="1" customHeight="1">
      <c r="F970" s="727"/>
    </row>
    <row r="971" spans="6:6" ht="15.75" hidden="1" customHeight="1">
      <c r="F971" s="727"/>
    </row>
    <row r="972" spans="6:6" ht="15.75" hidden="1" customHeight="1">
      <c r="F972" s="727"/>
    </row>
    <row r="973" spans="6:6" ht="15.75" hidden="1" customHeight="1">
      <c r="F973" s="727"/>
    </row>
    <row r="974" spans="6:6" ht="15.75" hidden="1" customHeight="1">
      <c r="F974" s="727"/>
    </row>
    <row r="975" spans="6:6" ht="15.75" hidden="1" customHeight="1">
      <c r="F975" s="727"/>
    </row>
    <row r="976" spans="6:6" ht="15.75" hidden="1" customHeight="1">
      <c r="F976" s="727"/>
    </row>
    <row r="977" spans="6:6" ht="15.75" hidden="1" customHeight="1">
      <c r="F977" s="727"/>
    </row>
    <row r="978" spans="6:6" ht="15.75" hidden="1" customHeight="1">
      <c r="F978" s="727"/>
    </row>
    <row r="979" spans="6:6" ht="15.75" hidden="1" customHeight="1">
      <c r="F979" s="727"/>
    </row>
    <row r="980" spans="6:6" ht="15.75" hidden="1" customHeight="1">
      <c r="F980" s="727"/>
    </row>
    <row r="981" spans="6:6" ht="15.75" hidden="1" customHeight="1">
      <c r="F981" s="727"/>
    </row>
    <row r="982" spans="6:6" ht="15.75" hidden="1" customHeight="1">
      <c r="F982" s="727"/>
    </row>
    <row r="983" spans="6:6" ht="15.75" hidden="1" customHeight="1">
      <c r="F983" s="727"/>
    </row>
    <row r="984" spans="6:6" ht="15.75" hidden="1" customHeight="1">
      <c r="F984" s="727"/>
    </row>
    <row r="985" spans="6:6" ht="15.75" hidden="1" customHeight="1">
      <c r="F985" s="727"/>
    </row>
    <row r="986" spans="6:6" ht="15.75" hidden="1" customHeight="1">
      <c r="F986" s="727"/>
    </row>
    <row r="987" spans="6:6" ht="15.75" hidden="1" customHeight="1">
      <c r="F987" s="727"/>
    </row>
    <row r="988" spans="6:6" ht="15.75" hidden="1" customHeight="1">
      <c r="F988" s="727"/>
    </row>
    <row r="989" spans="6:6" ht="15.75" hidden="1" customHeight="1">
      <c r="F989" s="727"/>
    </row>
    <row r="990" spans="6:6" ht="15.75" hidden="1" customHeight="1">
      <c r="F990" s="727"/>
    </row>
    <row r="991" spans="6:6" ht="15.75" hidden="1" customHeight="1">
      <c r="F991" s="727"/>
    </row>
    <row r="992" spans="6:6" ht="15.75" hidden="1" customHeight="1">
      <c r="F992" s="727"/>
    </row>
    <row r="993" spans="6:6" ht="15.75" hidden="1" customHeight="1">
      <c r="F993" s="727"/>
    </row>
    <row r="994" spans="6:6" ht="15.75" hidden="1" customHeight="1">
      <c r="F994" s="727"/>
    </row>
    <row r="995" spans="6:6" ht="15.75" hidden="1" customHeight="1">
      <c r="F995" s="727"/>
    </row>
    <row r="996" spans="6:6" ht="15.75" hidden="1" customHeight="1">
      <c r="F996" s="727"/>
    </row>
    <row r="997" spans="6:6" ht="15.75" hidden="1" customHeight="1">
      <c r="F997" s="727"/>
    </row>
    <row r="998" spans="6:6" ht="15.75" hidden="1" customHeight="1">
      <c r="F998" s="727"/>
    </row>
    <row r="999" spans="6:6" ht="15.75" hidden="1" customHeight="1">
      <c r="F999" s="727"/>
    </row>
    <row r="1000" spans="6:6" ht="15.75" hidden="1" customHeight="1">
      <c r="F1000" s="727"/>
    </row>
    <row r="1001" spans="6:6" ht="15.75" hidden="1" customHeight="1">
      <c r="F1001" s="727"/>
    </row>
    <row r="1002" spans="6:6" ht="15" hidden="1" customHeight="1"/>
    <row r="1003" spans="6:6" ht="15" hidden="1" customHeight="1"/>
    <row r="1004" spans="6:6" ht="15" hidden="1" customHeight="1"/>
    <row r="1005" spans="6:6" ht="15" hidden="1" customHeight="1"/>
    <row r="1006" spans="6:6" ht="15" hidden="1" customHeight="1"/>
  </sheetData>
  <mergeCells count="202">
    <mergeCell ref="B117:B123"/>
    <mergeCell ref="C117:K123"/>
    <mergeCell ref="B2:K7"/>
    <mergeCell ref="B99:I99"/>
    <mergeCell ref="B100:I100"/>
    <mergeCell ref="B101:J101"/>
    <mergeCell ref="B102:K102"/>
    <mergeCell ref="B103:K114"/>
    <mergeCell ref="B115:K116"/>
    <mergeCell ref="B97:D97"/>
    <mergeCell ref="E97:H97"/>
    <mergeCell ref="I97:K97"/>
    <mergeCell ref="B98:D98"/>
    <mergeCell ref="E98:H98"/>
    <mergeCell ref="I98:K98"/>
    <mergeCell ref="E93:G93"/>
    <mergeCell ref="B94:D94"/>
    <mergeCell ref="E94:G94"/>
    <mergeCell ref="I94:K94"/>
    <mergeCell ref="B95:I95"/>
    <mergeCell ref="B96:J96"/>
    <mergeCell ref="B89:I89"/>
    <mergeCell ref="B90:J90"/>
    <mergeCell ref="B91:D91"/>
    <mergeCell ref="E91:G91"/>
    <mergeCell ref="I91:K91"/>
    <mergeCell ref="B92:D92"/>
    <mergeCell ref="E92:G92"/>
    <mergeCell ref="H92:H93"/>
    <mergeCell ref="I92:K93"/>
    <mergeCell ref="B93:D93"/>
    <mergeCell ref="B87:D87"/>
    <mergeCell ref="E87:G87"/>
    <mergeCell ref="I87:K87"/>
    <mergeCell ref="B88:D88"/>
    <mergeCell ref="E88:G88"/>
    <mergeCell ref="I88:K88"/>
    <mergeCell ref="B85:D85"/>
    <mergeCell ref="E85:G85"/>
    <mergeCell ref="I85:K85"/>
    <mergeCell ref="B86:D86"/>
    <mergeCell ref="E86:G86"/>
    <mergeCell ref="I86:K86"/>
    <mergeCell ref="B80:I80"/>
    <mergeCell ref="B81:G81"/>
    <mergeCell ref="B82:G82"/>
    <mergeCell ref="I82:K82"/>
    <mergeCell ref="B83:I83"/>
    <mergeCell ref="B84:G84"/>
    <mergeCell ref="B76:H76"/>
    <mergeCell ref="I76:K76"/>
    <mergeCell ref="B77:I77"/>
    <mergeCell ref="B78:G79"/>
    <mergeCell ref="H78:H79"/>
    <mergeCell ref="I78:K79"/>
    <mergeCell ref="B73:D73"/>
    <mergeCell ref="I73:K73"/>
    <mergeCell ref="B74:D74"/>
    <mergeCell ref="I74:K74"/>
    <mergeCell ref="B75:H75"/>
    <mergeCell ref="I75:J75"/>
    <mergeCell ref="B69:D69"/>
    <mergeCell ref="I69:K69"/>
    <mergeCell ref="B70:D70"/>
    <mergeCell ref="I70:K70"/>
    <mergeCell ref="B71:K71"/>
    <mergeCell ref="B72:D72"/>
    <mergeCell ref="I72:K72"/>
    <mergeCell ref="B65:D65"/>
    <mergeCell ref="I65:K65"/>
    <mergeCell ref="B66:D66"/>
    <mergeCell ref="I66:K66"/>
    <mergeCell ref="B67:K67"/>
    <mergeCell ref="B68:D68"/>
    <mergeCell ref="I68:K68"/>
    <mergeCell ref="B61:D61"/>
    <mergeCell ref="I61:K61"/>
    <mergeCell ref="B62:D62"/>
    <mergeCell ref="I62:K62"/>
    <mergeCell ref="B63:K63"/>
    <mergeCell ref="B64:D64"/>
    <mergeCell ref="I64:K64"/>
    <mergeCell ref="B57:D57"/>
    <mergeCell ref="I57:K57"/>
    <mergeCell ref="B58:K58"/>
    <mergeCell ref="B59:D59"/>
    <mergeCell ref="I59:K59"/>
    <mergeCell ref="B60:D60"/>
    <mergeCell ref="I60:K60"/>
    <mergeCell ref="B54:D54"/>
    <mergeCell ref="I54:K54"/>
    <mergeCell ref="B55:D55"/>
    <mergeCell ref="I55:K55"/>
    <mergeCell ref="B56:D56"/>
    <mergeCell ref="I56:K56"/>
    <mergeCell ref="B50:K50"/>
    <mergeCell ref="B51:D51"/>
    <mergeCell ref="I51:K51"/>
    <mergeCell ref="B52:D52"/>
    <mergeCell ref="I52:K52"/>
    <mergeCell ref="B53:K53"/>
    <mergeCell ref="B47:D47"/>
    <mergeCell ref="I47:K47"/>
    <mergeCell ref="B48:D48"/>
    <mergeCell ref="I48:K48"/>
    <mergeCell ref="B49:D49"/>
    <mergeCell ref="I49:K49"/>
    <mergeCell ref="B43:D43"/>
    <mergeCell ref="I43:K43"/>
    <mergeCell ref="B44:D44"/>
    <mergeCell ref="I44:K44"/>
    <mergeCell ref="B45:K45"/>
    <mergeCell ref="B46:D46"/>
    <mergeCell ref="I46:K46"/>
    <mergeCell ref="B39:D39"/>
    <mergeCell ref="I39:K39"/>
    <mergeCell ref="B40:D40"/>
    <mergeCell ref="I40:K40"/>
    <mergeCell ref="B41:K41"/>
    <mergeCell ref="B42:D42"/>
    <mergeCell ref="I42:K42"/>
    <mergeCell ref="B35:H35"/>
    <mergeCell ref="I35:K35"/>
    <mergeCell ref="B36:K36"/>
    <mergeCell ref="B37:D37"/>
    <mergeCell ref="I37:K37"/>
    <mergeCell ref="B38:D38"/>
    <mergeCell ref="I38:K38"/>
    <mergeCell ref="B33:D33"/>
    <mergeCell ref="E33:F33"/>
    <mergeCell ref="G33:H33"/>
    <mergeCell ref="I33:K33"/>
    <mergeCell ref="B34:H34"/>
    <mergeCell ref="I34:J34"/>
    <mergeCell ref="B31:D31"/>
    <mergeCell ref="E31:F31"/>
    <mergeCell ref="G31:H31"/>
    <mergeCell ref="I31:K31"/>
    <mergeCell ref="B32:D32"/>
    <mergeCell ref="E32:F32"/>
    <mergeCell ref="G32:H32"/>
    <mergeCell ref="I32:K32"/>
    <mergeCell ref="B29:D29"/>
    <mergeCell ref="E29:F29"/>
    <mergeCell ref="G29:H29"/>
    <mergeCell ref="I29:K29"/>
    <mergeCell ref="B30:D30"/>
    <mergeCell ref="E30:F30"/>
    <mergeCell ref="G30:H30"/>
    <mergeCell ref="I30:K30"/>
    <mergeCell ref="B27:D27"/>
    <mergeCell ref="E27:F27"/>
    <mergeCell ref="G27:H27"/>
    <mergeCell ref="I27:K27"/>
    <mergeCell ref="B28:D28"/>
    <mergeCell ref="E28:F28"/>
    <mergeCell ref="G28:H28"/>
    <mergeCell ref="I28:K28"/>
    <mergeCell ref="B25:D25"/>
    <mergeCell ref="E25:F25"/>
    <mergeCell ref="G25:H25"/>
    <mergeCell ref="I25:K25"/>
    <mergeCell ref="B26:D26"/>
    <mergeCell ref="E26:F26"/>
    <mergeCell ref="G26:H26"/>
    <mergeCell ref="I26:K26"/>
    <mergeCell ref="B23:D23"/>
    <mergeCell ref="E23:F23"/>
    <mergeCell ref="G23:H23"/>
    <mergeCell ref="I23:K23"/>
    <mergeCell ref="B24:D24"/>
    <mergeCell ref="E24:F24"/>
    <mergeCell ref="G24:H24"/>
    <mergeCell ref="I24:K24"/>
    <mergeCell ref="B21:D21"/>
    <mergeCell ref="E21:F21"/>
    <mergeCell ref="G21:H21"/>
    <mergeCell ref="I21:K21"/>
    <mergeCell ref="B22:D22"/>
    <mergeCell ref="E22:F22"/>
    <mergeCell ref="G22:H22"/>
    <mergeCell ref="I22:K22"/>
    <mergeCell ref="B19:G19"/>
    <mergeCell ref="I19:K19"/>
    <mergeCell ref="B20:D20"/>
    <mergeCell ref="E20:F20"/>
    <mergeCell ref="G20:H20"/>
    <mergeCell ref="I20:K20"/>
    <mergeCell ref="B15:K15"/>
    <mergeCell ref="B16:K16"/>
    <mergeCell ref="B17:D18"/>
    <mergeCell ref="E17:K17"/>
    <mergeCell ref="E18:F18"/>
    <mergeCell ref="G18:H18"/>
    <mergeCell ref="I18:K18"/>
    <mergeCell ref="B8:K9"/>
    <mergeCell ref="B10:K10"/>
    <mergeCell ref="B11:K11"/>
    <mergeCell ref="B12:K12"/>
    <mergeCell ref="B13:K13"/>
    <mergeCell ref="B14:F14"/>
    <mergeCell ref="G14:K14"/>
  </mergeCells>
  <printOptions horizontalCentered="1"/>
  <pageMargins left="0.39370078740157483" right="0.39370078740157483" top="0.39370078740157483" bottom="0.39370078740157483" header="0" footer="0"/>
  <pageSetup scale="57" orientation="portrait" r:id="rId1"/>
  <rowBreaks count="1" manualBreakCount="1">
    <brk id="80" min="1" max="10" man="1"/>
  </rowBreaks>
  <colBreaks count="1" manualBreakCount="1">
    <brk id="13" max="126"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57"/>
  <sheetViews>
    <sheetView topLeftCell="A163" zoomScaleNormal="100" workbookViewId="0">
      <selection activeCell="B14" sqref="B14:F14"/>
    </sheetView>
  </sheetViews>
  <sheetFormatPr baseColWidth="10" defaultColWidth="0" defaultRowHeight="0" customHeight="1" zeroHeight="1"/>
  <cols>
    <col min="1" max="1" width="3.5703125" style="1167" customWidth="1"/>
    <col min="2" max="3" width="15.5703125" style="1167" customWidth="1"/>
    <col min="4" max="4" width="22.5703125" style="1167" customWidth="1"/>
    <col min="5" max="5" width="16.42578125" style="1167" customWidth="1"/>
    <col min="6" max="6" width="19.140625" style="1167" customWidth="1"/>
    <col min="7" max="8" width="16" style="1167" customWidth="1"/>
    <col min="9" max="9" width="20.28515625" style="1167" customWidth="1"/>
    <col min="10" max="10" width="17.7109375" style="1167" customWidth="1"/>
    <col min="11" max="11" width="43.28515625" style="1167" customWidth="1"/>
    <col min="12" max="12" width="13.42578125" style="1167" customWidth="1"/>
    <col min="13" max="14" width="11.42578125" style="1167" hidden="1"/>
    <col min="15" max="28" width="10.7109375" style="1167" hidden="1"/>
    <col min="29" max="16384" width="14.42578125" style="1167" hidden="1"/>
  </cols>
  <sheetData>
    <row r="1" spans="1:28" ht="15" customHeight="1" thickBot="1">
      <c r="A1" s="1166"/>
      <c r="B1" s="1166"/>
      <c r="C1" s="1166"/>
      <c r="D1" s="1166"/>
      <c r="E1" s="1166"/>
      <c r="F1" s="1166"/>
      <c r="G1" s="1166"/>
      <c r="H1" s="1166"/>
      <c r="I1" s="1166"/>
      <c r="J1" s="1166"/>
      <c r="K1" s="1166"/>
      <c r="L1" s="1166"/>
    </row>
    <row r="2" spans="1:28" ht="12.75" customHeight="1">
      <c r="A2" s="1166"/>
      <c r="B2" s="1219"/>
      <c r="C2" s="1220"/>
      <c r="D2" s="1220"/>
      <c r="E2" s="1220"/>
      <c r="F2" s="1220"/>
      <c r="G2" s="1220"/>
      <c r="H2" s="1220"/>
      <c r="I2" s="1220"/>
      <c r="J2" s="1220"/>
      <c r="K2" s="1221"/>
      <c r="L2" s="831"/>
      <c r="M2" s="730"/>
      <c r="N2" s="730"/>
      <c r="O2" s="730"/>
      <c r="P2" s="730"/>
      <c r="Q2" s="730"/>
      <c r="R2" s="730"/>
      <c r="S2" s="730"/>
      <c r="T2" s="730"/>
      <c r="U2" s="730"/>
      <c r="V2" s="730"/>
      <c r="W2" s="730"/>
      <c r="X2" s="730"/>
      <c r="Y2" s="730"/>
      <c r="Z2" s="730"/>
      <c r="AA2" s="730"/>
      <c r="AB2" s="730"/>
    </row>
    <row r="3" spans="1:28" ht="12.75" customHeight="1">
      <c r="A3" s="1166"/>
      <c r="B3" s="1222"/>
      <c r="C3" s="1223"/>
      <c r="D3" s="1223"/>
      <c r="E3" s="1223"/>
      <c r="F3" s="1223"/>
      <c r="G3" s="1223"/>
      <c r="H3" s="1223"/>
      <c r="I3" s="1223"/>
      <c r="J3" s="1223"/>
      <c r="K3" s="1224"/>
      <c r="L3" s="831"/>
      <c r="M3" s="730"/>
      <c r="N3" s="730"/>
      <c r="O3" s="730"/>
      <c r="P3" s="730"/>
      <c r="Q3" s="730"/>
      <c r="R3" s="730"/>
      <c r="S3" s="730"/>
      <c r="T3" s="730"/>
      <c r="U3" s="730"/>
      <c r="V3" s="730"/>
      <c r="W3" s="730"/>
      <c r="X3" s="730"/>
      <c r="Y3" s="730"/>
      <c r="Z3" s="730"/>
      <c r="AA3" s="730"/>
      <c r="AB3" s="730"/>
    </row>
    <row r="4" spans="1:28" ht="12.75" customHeight="1">
      <c r="A4" s="1166"/>
      <c r="B4" s="1222"/>
      <c r="C4" s="1223"/>
      <c r="D4" s="1223"/>
      <c r="E4" s="1223"/>
      <c r="F4" s="1223"/>
      <c r="G4" s="1223"/>
      <c r="H4" s="1223"/>
      <c r="I4" s="1223"/>
      <c r="J4" s="1223"/>
      <c r="K4" s="1224"/>
      <c r="L4" s="831"/>
      <c r="M4" s="730"/>
      <c r="N4" s="730"/>
      <c r="O4" s="730"/>
      <c r="P4" s="730"/>
      <c r="Q4" s="730"/>
      <c r="R4" s="730"/>
      <c r="S4" s="730"/>
      <c r="T4" s="730"/>
      <c r="U4" s="730"/>
      <c r="V4" s="730"/>
      <c r="W4" s="730"/>
      <c r="X4" s="730"/>
      <c r="Y4" s="730"/>
      <c r="Z4" s="730"/>
      <c r="AA4" s="730"/>
      <c r="AB4" s="730"/>
    </row>
    <row r="5" spans="1:28" ht="12.75" customHeight="1">
      <c r="A5" s="1166"/>
      <c r="B5" s="1222"/>
      <c r="C5" s="1223"/>
      <c r="D5" s="1223"/>
      <c r="E5" s="1223"/>
      <c r="F5" s="1223"/>
      <c r="G5" s="1223"/>
      <c r="H5" s="1223"/>
      <c r="I5" s="1223"/>
      <c r="J5" s="1223"/>
      <c r="K5" s="1224"/>
      <c r="L5" s="831"/>
      <c r="M5" s="730"/>
      <c r="N5" s="730"/>
      <c r="O5" s="730"/>
      <c r="P5" s="730"/>
      <c r="Q5" s="730"/>
      <c r="R5" s="730"/>
      <c r="S5" s="730"/>
      <c r="T5" s="730"/>
      <c r="U5" s="730"/>
      <c r="V5" s="730"/>
      <c r="W5" s="730"/>
      <c r="X5" s="730"/>
      <c r="Y5" s="730"/>
      <c r="Z5" s="730"/>
      <c r="AA5" s="730"/>
      <c r="AB5" s="730"/>
    </row>
    <row r="6" spans="1:28" ht="12.75" customHeight="1">
      <c r="A6" s="1166"/>
      <c r="B6" s="1222"/>
      <c r="C6" s="1223"/>
      <c r="D6" s="1223"/>
      <c r="E6" s="1223"/>
      <c r="F6" s="1223"/>
      <c r="G6" s="1223"/>
      <c r="H6" s="1223"/>
      <c r="I6" s="1223"/>
      <c r="J6" s="1223"/>
      <c r="K6" s="1224"/>
      <c r="L6" s="831"/>
      <c r="M6" s="730"/>
      <c r="N6" s="730"/>
      <c r="O6" s="730"/>
      <c r="P6" s="730"/>
      <c r="Q6" s="730"/>
      <c r="R6" s="730"/>
      <c r="S6" s="730"/>
      <c r="T6" s="730"/>
      <c r="U6" s="730"/>
      <c r="V6" s="730"/>
      <c r="W6" s="730"/>
      <c r="X6" s="730"/>
      <c r="Y6" s="730"/>
      <c r="Z6" s="730"/>
      <c r="AA6" s="730"/>
      <c r="AB6" s="730"/>
    </row>
    <row r="7" spans="1:28" ht="12.75" customHeight="1">
      <c r="A7" s="1166"/>
      <c r="B7" s="1222"/>
      <c r="C7" s="1223"/>
      <c r="D7" s="1223"/>
      <c r="E7" s="1223"/>
      <c r="F7" s="1223"/>
      <c r="G7" s="1223"/>
      <c r="H7" s="1223"/>
      <c r="I7" s="1223"/>
      <c r="J7" s="1223"/>
      <c r="K7" s="1224"/>
      <c r="L7" s="831"/>
      <c r="M7" s="730"/>
      <c r="N7" s="730"/>
      <c r="O7" s="730"/>
      <c r="P7" s="730"/>
      <c r="Q7" s="730"/>
      <c r="R7" s="730"/>
      <c r="S7" s="730"/>
      <c r="T7" s="730"/>
      <c r="U7" s="730"/>
      <c r="V7" s="730"/>
      <c r="W7" s="730"/>
      <c r="X7" s="730"/>
      <c r="Y7" s="730"/>
      <c r="Z7" s="730"/>
      <c r="AA7" s="730"/>
      <c r="AB7" s="730"/>
    </row>
    <row r="8" spans="1:28" ht="15" customHeight="1">
      <c r="A8" s="1166"/>
      <c r="B8" s="1225" t="s">
        <v>0</v>
      </c>
      <c r="C8" s="1168"/>
      <c r="D8" s="1168"/>
      <c r="E8" s="1168"/>
      <c r="F8" s="1168"/>
      <c r="G8" s="1168"/>
      <c r="H8" s="1168"/>
      <c r="I8" s="1168"/>
      <c r="J8" s="1168"/>
      <c r="K8" s="1169"/>
      <c r="L8" s="831"/>
      <c r="M8" s="730"/>
      <c r="N8" s="730"/>
      <c r="O8" s="730"/>
      <c r="P8" s="730"/>
      <c r="Q8" s="730"/>
      <c r="R8" s="730"/>
      <c r="S8" s="730"/>
      <c r="T8" s="730"/>
      <c r="U8" s="730"/>
      <c r="V8" s="730"/>
      <c r="W8" s="730"/>
      <c r="X8" s="730"/>
      <c r="Y8" s="730"/>
      <c r="Z8" s="730"/>
      <c r="AA8" s="730"/>
      <c r="AB8" s="730"/>
    </row>
    <row r="9" spans="1:28" ht="12.75" customHeight="1">
      <c r="A9" s="1166"/>
      <c r="B9" s="1170"/>
      <c r="C9" s="1168"/>
      <c r="D9" s="1168"/>
      <c r="E9" s="1168"/>
      <c r="F9" s="1168"/>
      <c r="G9" s="1168"/>
      <c r="H9" s="1168"/>
      <c r="I9" s="1168"/>
      <c r="J9" s="1168"/>
      <c r="K9" s="1169"/>
      <c r="L9" s="831"/>
      <c r="M9" s="730"/>
      <c r="N9" s="730"/>
      <c r="O9" s="730"/>
      <c r="P9" s="730"/>
      <c r="Q9" s="730"/>
      <c r="R9" s="730"/>
      <c r="S9" s="730"/>
      <c r="T9" s="730"/>
      <c r="U9" s="730"/>
      <c r="V9" s="730"/>
      <c r="W9" s="730"/>
      <c r="X9" s="730"/>
      <c r="Y9" s="730"/>
      <c r="Z9" s="730"/>
      <c r="AA9" s="730"/>
      <c r="AB9" s="730"/>
    </row>
    <row r="10" spans="1:28" ht="12.75" customHeight="1">
      <c r="A10" s="1166"/>
      <c r="B10" s="1226" t="s">
        <v>1</v>
      </c>
      <c r="C10" s="1168"/>
      <c r="D10" s="1168"/>
      <c r="E10" s="1168"/>
      <c r="F10" s="1168"/>
      <c r="G10" s="1168"/>
      <c r="H10" s="1168"/>
      <c r="I10" s="1168"/>
      <c r="J10" s="1168"/>
      <c r="K10" s="1169"/>
      <c r="L10" s="831"/>
      <c r="M10" s="730"/>
      <c r="N10" s="730"/>
      <c r="O10" s="730"/>
      <c r="P10" s="730"/>
      <c r="Q10" s="730"/>
      <c r="R10" s="730"/>
      <c r="S10" s="730"/>
      <c r="T10" s="730"/>
      <c r="U10" s="730"/>
      <c r="V10" s="730"/>
      <c r="W10" s="730"/>
      <c r="X10" s="730"/>
      <c r="Y10" s="730"/>
      <c r="Z10" s="730"/>
      <c r="AA10" s="730"/>
      <c r="AB10" s="730"/>
    </row>
    <row r="11" spans="1:28" ht="12.75" customHeight="1">
      <c r="A11" s="1166"/>
      <c r="B11" s="1225" t="s">
        <v>2</v>
      </c>
      <c r="C11" s="1168"/>
      <c r="D11" s="1168"/>
      <c r="E11" s="1168"/>
      <c r="F11" s="1168"/>
      <c r="G11" s="1168"/>
      <c r="H11" s="1168"/>
      <c r="I11" s="1168"/>
      <c r="J11" s="1168"/>
      <c r="K11" s="1169"/>
      <c r="L11" s="831"/>
      <c r="M11" s="730"/>
      <c r="N11" s="730"/>
      <c r="O11" s="730"/>
      <c r="P11" s="730"/>
      <c r="Q11" s="730"/>
      <c r="R11" s="730"/>
      <c r="S11" s="730"/>
      <c r="T11" s="730"/>
      <c r="U11" s="730"/>
      <c r="V11" s="730"/>
      <c r="W11" s="730"/>
      <c r="X11" s="730"/>
      <c r="Y11" s="730"/>
      <c r="Z11" s="730"/>
      <c r="AA11" s="730"/>
      <c r="AB11" s="730"/>
    </row>
    <row r="12" spans="1:28" ht="12.75" customHeight="1">
      <c r="A12" s="1166"/>
      <c r="B12" s="1225" t="s">
        <v>3</v>
      </c>
      <c r="C12" s="1168"/>
      <c r="D12" s="1168"/>
      <c r="E12" s="1168"/>
      <c r="F12" s="1168"/>
      <c r="G12" s="1168"/>
      <c r="H12" s="1168"/>
      <c r="I12" s="1168"/>
      <c r="J12" s="1168"/>
      <c r="K12" s="1169"/>
      <c r="L12" s="831"/>
      <c r="M12" s="730"/>
      <c r="N12" s="730"/>
      <c r="O12" s="730"/>
      <c r="P12" s="730"/>
      <c r="Q12" s="730"/>
      <c r="R12" s="730"/>
      <c r="S12" s="730"/>
      <c r="T12" s="730"/>
      <c r="U12" s="730"/>
      <c r="V12" s="730"/>
      <c r="W12" s="730"/>
      <c r="X12" s="730"/>
      <c r="Y12" s="730"/>
      <c r="Z12" s="730"/>
      <c r="AA12" s="730"/>
      <c r="AB12" s="730"/>
    </row>
    <row r="13" spans="1:28" ht="12.75" customHeight="1" thickBot="1">
      <c r="A13" s="1166"/>
      <c r="B13" s="1227" t="s">
        <v>4</v>
      </c>
      <c r="C13" s="1171"/>
      <c r="D13" s="1171"/>
      <c r="E13" s="1171"/>
      <c r="F13" s="1171"/>
      <c r="G13" s="1171"/>
      <c r="H13" s="1171"/>
      <c r="I13" s="1171"/>
      <c r="J13" s="1171"/>
      <c r="K13" s="1172"/>
      <c r="L13" s="831"/>
      <c r="M13" s="730"/>
      <c r="N13" s="730"/>
      <c r="O13" s="730"/>
      <c r="P13" s="730"/>
      <c r="Q13" s="730"/>
      <c r="R13" s="730"/>
      <c r="S13" s="730"/>
      <c r="T13" s="730"/>
      <c r="U13" s="730"/>
      <c r="V13" s="730"/>
      <c r="W13" s="730"/>
      <c r="X13" s="730"/>
      <c r="Y13" s="730"/>
      <c r="Z13" s="730"/>
      <c r="AA13" s="730"/>
      <c r="AB13" s="730"/>
    </row>
    <row r="14" spans="1:28" ht="29.25" customHeight="1" thickBot="1">
      <c r="A14" s="1166"/>
      <c r="B14" s="674" t="s">
        <v>79</v>
      </c>
      <c r="C14" s="774"/>
      <c r="D14" s="774"/>
      <c r="E14" s="774"/>
      <c r="F14" s="773"/>
      <c r="G14" s="674" t="s">
        <v>431</v>
      </c>
      <c r="H14" s="1173"/>
      <c r="I14" s="1173"/>
      <c r="J14" s="1173"/>
      <c r="K14" s="1174"/>
      <c r="L14" s="831"/>
      <c r="M14" s="730"/>
      <c r="N14" s="730"/>
      <c r="O14" s="730"/>
      <c r="P14" s="730"/>
      <c r="Q14" s="730"/>
      <c r="R14" s="730"/>
      <c r="S14" s="730"/>
      <c r="T14" s="730"/>
      <c r="U14" s="730"/>
      <c r="V14" s="730"/>
      <c r="W14" s="730"/>
      <c r="X14" s="730"/>
      <c r="Y14" s="730"/>
      <c r="Z14" s="730"/>
      <c r="AA14" s="730"/>
      <c r="AB14" s="730"/>
    </row>
    <row r="15" spans="1:28" ht="81.75" customHeight="1" thickBot="1">
      <c r="A15" s="1166"/>
      <c r="B15" s="674" t="s">
        <v>432</v>
      </c>
      <c r="C15" s="1173"/>
      <c r="D15" s="1173"/>
      <c r="E15" s="1173"/>
      <c r="F15" s="1173"/>
      <c r="G15" s="1173"/>
      <c r="H15" s="1173"/>
      <c r="I15" s="1173"/>
      <c r="J15" s="1173"/>
      <c r="K15" s="1174"/>
      <c r="L15" s="831"/>
      <c r="M15" s="730"/>
      <c r="N15" s="730"/>
      <c r="O15" s="730"/>
      <c r="P15" s="730"/>
      <c r="Q15" s="730"/>
      <c r="R15" s="730"/>
      <c r="S15" s="730"/>
      <c r="T15" s="730"/>
      <c r="U15" s="730"/>
      <c r="V15" s="730"/>
      <c r="W15" s="730"/>
      <c r="X15" s="730"/>
      <c r="Y15" s="730"/>
      <c r="Z15" s="730"/>
      <c r="AA15" s="730"/>
      <c r="AB15" s="730"/>
    </row>
    <row r="16" spans="1:28" ht="29.25" customHeight="1" thickBot="1">
      <c r="A16" s="1166"/>
      <c r="B16" s="674" t="s">
        <v>81</v>
      </c>
      <c r="C16" s="1173"/>
      <c r="D16" s="1173"/>
      <c r="E16" s="1173"/>
      <c r="F16" s="1173"/>
      <c r="G16" s="1173"/>
      <c r="H16" s="1173"/>
      <c r="I16" s="1173"/>
      <c r="J16" s="1173"/>
      <c r="K16" s="1174"/>
      <c r="L16" s="831"/>
      <c r="M16" s="730"/>
      <c r="N16" s="730"/>
      <c r="O16" s="730"/>
      <c r="P16" s="730"/>
      <c r="Q16" s="730"/>
      <c r="R16" s="730"/>
      <c r="S16" s="730"/>
      <c r="T16" s="730"/>
      <c r="U16" s="730"/>
      <c r="V16" s="730"/>
      <c r="W16" s="730"/>
      <c r="X16" s="730"/>
      <c r="Y16" s="730"/>
      <c r="Z16" s="730"/>
      <c r="AA16" s="730"/>
      <c r="AB16" s="730"/>
    </row>
    <row r="17" spans="1:28" ht="24" customHeight="1">
      <c r="A17" s="1166"/>
      <c r="B17" s="1228" t="s">
        <v>5</v>
      </c>
      <c r="C17" s="1175"/>
      <c r="D17" s="1176"/>
      <c r="E17" s="1229" t="s">
        <v>7</v>
      </c>
      <c r="F17" s="1175"/>
      <c r="G17" s="1175"/>
      <c r="H17" s="1175"/>
      <c r="I17" s="1177"/>
      <c r="J17" s="1177"/>
      <c r="K17" s="1178"/>
      <c r="L17" s="831"/>
      <c r="M17" s="730"/>
      <c r="N17" s="730"/>
      <c r="O17" s="730"/>
      <c r="P17" s="730"/>
      <c r="Q17" s="730"/>
      <c r="R17" s="730"/>
      <c r="S17" s="730"/>
      <c r="T17" s="730"/>
      <c r="U17" s="730"/>
      <c r="V17" s="730"/>
      <c r="W17" s="730"/>
      <c r="X17" s="730"/>
      <c r="Y17" s="730"/>
      <c r="Z17" s="730"/>
      <c r="AA17" s="730"/>
      <c r="AB17" s="730"/>
    </row>
    <row r="18" spans="1:28" ht="29.25" customHeight="1">
      <c r="A18" s="1166"/>
      <c r="B18" s="1179"/>
      <c r="C18" s="1180"/>
      <c r="D18" s="1180"/>
      <c r="E18" s="1230" t="s">
        <v>8</v>
      </c>
      <c r="F18" s="1230"/>
      <c r="G18" s="1230" t="s">
        <v>9</v>
      </c>
      <c r="H18" s="1230"/>
      <c r="I18" s="1231" t="s">
        <v>10</v>
      </c>
      <c r="J18" s="1044"/>
      <c r="K18" s="1181"/>
      <c r="L18" s="831"/>
      <c r="M18" s="730"/>
      <c r="N18" s="730"/>
      <c r="O18" s="730"/>
      <c r="P18" s="730"/>
      <c r="Q18" s="730"/>
      <c r="R18" s="730"/>
      <c r="S18" s="730"/>
      <c r="T18" s="730"/>
      <c r="U18" s="730"/>
      <c r="V18" s="730"/>
      <c r="W18" s="730"/>
      <c r="X18" s="730"/>
      <c r="Y18" s="730"/>
      <c r="Z18" s="730"/>
      <c r="AA18" s="730"/>
      <c r="AB18" s="730"/>
    </row>
    <row r="19" spans="1:28" ht="24" customHeight="1">
      <c r="A19" s="1166"/>
      <c r="B19" s="1232" t="s">
        <v>12</v>
      </c>
      <c r="C19" s="1044"/>
      <c r="D19" s="1044"/>
      <c r="E19" s="1180"/>
      <c r="F19" s="1180"/>
      <c r="G19" s="1180"/>
      <c r="H19" s="1180"/>
      <c r="I19" s="1233">
        <v>0.33</v>
      </c>
      <c r="J19" s="1044"/>
      <c r="K19" s="1181"/>
      <c r="L19" s="831"/>
      <c r="M19" s="730"/>
      <c r="N19" s="730"/>
      <c r="O19" s="730"/>
      <c r="P19" s="730"/>
      <c r="Q19" s="730"/>
      <c r="R19" s="730"/>
      <c r="S19" s="730"/>
      <c r="T19" s="730"/>
      <c r="U19" s="730"/>
      <c r="V19" s="730"/>
      <c r="W19" s="730"/>
      <c r="X19" s="730"/>
      <c r="Y19" s="730"/>
      <c r="Z19" s="730"/>
      <c r="AA19" s="730"/>
      <c r="AB19" s="730"/>
    </row>
    <row r="20" spans="1:28" ht="18" customHeight="1">
      <c r="A20" s="1166"/>
      <c r="B20" s="1234" t="s">
        <v>13</v>
      </c>
      <c r="C20" s="1044"/>
      <c r="D20" s="1044"/>
      <c r="E20" s="1044"/>
      <c r="F20" s="1044"/>
      <c r="G20" s="1044"/>
      <c r="H20" s="1044"/>
      <c r="I20" s="1044"/>
      <c r="J20" s="1044"/>
      <c r="K20" s="1181"/>
      <c r="L20" s="831"/>
      <c r="M20" s="730"/>
      <c r="N20" s="730"/>
      <c r="O20" s="730"/>
      <c r="P20" s="730"/>
      <c r="Q20" s="730"/>
      <c r="R20" s="730"/>
      <c r="S20" s="730"/>
      <c r="T20" s="730"/>
      <c r="U20" s="730"/>
      <c r="V20" s="730"/>
      <c r="W20" s="730"/>
      <c r="X20" s="730"/>
      <c r="Y20" s="730"/>
      <c r="Z20" s="730"/>
      <c r="AA20" s="730"/>
      <c r="AB20" s="730"/>
    </row>
    <row r="21" spans="1:28" ht="30" customHeight="1">
      <c r="A21" s="1166"/>
      <c r="B21" s="1235" t="s">
        <v>14</v>
      </c>
      <c r="C21" s="1044"/>
      <c r="D21" s="1044"/>
      <c r="E21" s="1236" t="s">
        <v>15</v>
      </c>
      <c r="F21" s="1236" t="s">
        <v>17</v>
      </c>
      <c r="G21" s="1236" t="s">
        <v>18</v>
      </c>
      <c r="H21" s="1237" t="s">
        <v>19</v>
      </c>
      <c r="I21" s="1238"/>
      <c r="J21" s="1044"/>
      <c r="K21" s="1181"/>
      <c r="L21" s="831"/>
      <c r="M21" s="730"/>
      <c r="N21" s="730"/>
      <c r="O21" s="730"/>
      <c r="P21" s="730"/>
      <c r="Q21" s="730"/>
      <c r="R21" s="730"/>
      <c r="S21" s="730"/>
      <c r="T21" s="730"/>
      <c r="U21" s="730"/>
      <c r="V21" s="730"/>
      <c r="W21" s="730"/>
      <c r="X21" s="730"/>
      <c r="Y21" s="730"/>
      <c r="Z21" s="730"/>
      <c r="AA21" s="730"/>
      <c r="AB21" s="730"/>
    </row>
    <row r="22" spans="1:28" ht="132.75" customHeight="1">
      <c r="A22" s="1166"/>
      <c r="B22" s="800" t="s">
        <v>433</v>
      </c>
      <c r="C22" s="1047"/>
      <c r="D22" s="1047"/>
      <c r="E22" s="1182"/>
      <c r="F22" s="1182" t="s">
        <v>69</v>
      </c>
      <c r="G22" s="1183"/>
      <c r="H22" s="766">
        <v>0.5</v>
      </c>
      <c r="I22" s="1121" t="s">
        <v>434</v>
      </c>
      <c r="J22" s="1184"/>
      <c r="K22" s="1185"/>
      <c r="L22" s="831"/>
      <c r="M22" s="730"/>
      <c r="N22" s="730"/>
      <c r="O22" s="730"/>
      <c r="P22" s="730"/>
      <c r="Q22" s="730"/>
      <c r="R22" s="730"/>
      <c r="S22" s="730"/>
      <c r="T22" s="730"/>
      <c r="U22" s="730"/>
      <c r="V22" s="730"/>
      <c r="W22" s="730"/>
      <c r="X22" s="730"/>
      <c r="Y22" s="730"/>
      <c r="Z22" s="730"/>
      <c r="AA22" s="730"/>
      <c r="AB22" s="730"/>
    </row>
    <row r="23" spans="1:28" ht="18" customHeight="1">
      <c r="A23" s="1166"/>
      <c r="B23" s="1234" t="s">
        <v>21</v>
      </c>
      <c r="C23" s="1044"/>
      <c r="D23" s="1044"/>
      <c r="E23" s="1044"/>
      <c r="F23" s="1044"/>
      <c r="G23" s="1044"/>
      <c r="H23" s="1044"/>
      <c r="I23" s="1044"/>
      <c r="J23" s="1044"/>
      <c r="K23" s="1181"/>
      <c r="L23" s="831"/>
      <c r="M23" s="730"/>
      <c r="N23" s="730"/>
      <c r="O23" s="730"/>
      <c r="P23" s="730"/>
      <c r="Q23" s="730"/>
      <c r="R23" s="730"/>
      <c r="S23" s="730"/>
      <c r="T23" s="730"/>
      <c r="U23" s="730"/>
      <c r="V23" s="730"/>
      <c r="W23" s="730"/>
      <c r="X23" s="730"/>
      <c r="Y23" s="730"/>
      <c r="Z23" s="730"/>
      <c r="AA23" s="730"/>
      <c r="AB23" s="730"/>
    </row>
    <row r="24" spans="1:28" ht="27" customHeight="1">
      <c r="A24" s="1166"/>
      <c r="B24" s="1235" t="s">
        <v>14</v>
      </c>
      <c r="C24" s="1044"/>
      <c r="D24" s="1044"/>
      <c r="E24" s="1236" t="s">
        <v>15</v>
      </c>
      <c r="F24" s="1236" t="s">
        <v>17</v>
      </c>
      <c r="G24" s="1236" t="s">
        <v>18</v>
      </c>
      <c r="H24" s="1237" t="s">
        <v>19</v>
      </c>
      <c r="I24" s="1238"/>
      <c r="J24" s="1044"/>
      <c r="K24" s="1181"/>
      <c r="L24" s="831"/>
      <c r="M24" s="730"/>
      <c r="N24" s="730"/>
      <c r="O24" s="730"/>
      <c r="P24" s="730"/>
      <c r="Q24" s="730"/>
      <c r="R24" s="730"/>
      <c r="S24" s="730"/>
      <c r="T24" s="730"/>
      <c r="U24" s="730"/>
      <c r="V24" s="730"/>
      <c r="W24" s="730"/>
      <c r="X24" s="730"/>
      <c r="Y24" s="730"/>
      <c r="Z24" s="730"/>
      <c r="AA24" s="730"/>
      <c r="AB24" s="730"/>
    </row>
    <row r="25" spans="1:28" ht="125.25" customHeight="1">
      <c r="A25" s="1166"/>
      <c r="B25" s="1149" t="s">
        <v>435</v>
      </c>
      <c r="C25" s="1044"/>
      <c r="D25" s="1044"/>
      <c r="E25" s="1182"/>
      <c r="F25" s="1183"/>
      <c r="G25" s="1182" t="s">
        <v>69</v>
      </c>
      <c r="H25" s="1122">
        <v>0</v>
      </c>
      <c r="I25" s="1121" t="s">
        <v>436</v>
      </c>
      <c r="J25" s="1184"/>
      <c r="K25" s="1185"/>
      <c r="L25" s="831"/>
      <c r="M25" s="730"/>
      <c r="N25" s="730"/>
      <c r="O25" s="730"/>
      <c r="P25" s="730"/>
      <c r="Q25" s="730"/>
      <c r="R25" s="730"/>
      <c r="S25" s="730"/>
      <c r="T25" s="730"/>
      <c r="U25" s="730"/>
      <c r="V25" s="730"/>
      <c r="W25" s="730"/>
      <c r="X25" s="730"/>
      <c r="Y25" s="730"/>
      <c r="Z25" s="730"/>
      <c r="AA25" s="730"/>
      <c r="AB25" s="730"/>
    </row>
    <row r="26" spans="1:28" ht="18" customHeight="1">
      <c r="A26" s="1166"/>
      <c r="B26" s="1234" t="s">
        <v>84</v>
      </c>
      <c r="C26" s="1044"/>
      <c r="D26" s="1044"/>
      <c r="E26" s="1044"/>
      <c r="F26" s="1044"/>
      <c r="G26" s="1044"/>
      <c r="H26" s="1044"/>
      <c r="I26" s="1044"/>
      <c r="J26" s="1044"/>
      <c r="K26" s="1181"/>
      <c r="L26" s="831"/>
      <c r="M26" s="730"/>
      <c r="N26" s="730"/>
      <c r="O26" s="730"/>
      <c r="P26" s="730"/>
      <c r="Q26" s="730"/>
      <c r="R26" s="730"/>
      <c r="S26" s="730"/>
      <c r="T26" s="730"/>
      <c r="U26" s="730"/>
      <c r="V26" s="730"/>
      <c r="W26" s="730"/>
      <c r="X26" s="730"/>
      <c r="Y26" s="730"/>
      <c r="Z26" s="730"/>
      <c r="AA26" s="730"/>
      <c r="AB26" s="730"/>
    </row>
    <row r="27" spans="1:28" ht="29.25" customHeight="1">
      <c r="A27" s="1166"/>
      <c r="B27" s="1235" t="s">
        <v>14</v>
      </c>
      <c r="C27" s="1044"/>
      <c r="D27" s="1044"/>
      <c r="E27" s="1236" t="s">
        <v>15</v>
      </c>
      <c r="F27" s="1236" t="s">
        <v>17</v>
      </c>
      <c r="G27" s="1236" t="s">
        <v>18</v>
      </c>
      <c r="H27" s="1237" t="s">
        <v>19</v>
      </c>
      <c r="I27" s="1238"/>
      <c r="J27" s="1044"/>
      <c r="K27" s="1181"/>
      <c r="L27" s="831"/>
      <c r="M27" s="730"/>
      <c r="N27" s="730"/>
      <c r="O27" s="730"/>
      <c r="P27" s="730"/>
      <c r="Q27" s="730"/>
      <c r="R27" s="730"/>
      <c r="S27" s="730"/>
      <c r="T27" s="730"/>
      <c r="U27" s="730"/>
      <c r="V27" s="730"/>
      <c r="W27" s="730"/>
      <c r="X27" s="730"/>
      <c r="Y27" s="730"/>
      <c r="Z27" s="730"/>
      <c r="AA27" s="730"/>
      <c r="AB27" s="730"/>
    </row>
    <row r="28" spans="1:28" ht="121.5" customHeight="1">
      <c r="A28" s="1166"/>
      <c r="B28" s="800" t="s">
        <v>437</v>
      </c>
      <c r="C28" s="1047"/>
      <c r="D28" s="1047"/>
      <c r="E28" s="1182"/>
      <c r="F28" s="1182" t="s">
        <v>69</v>
      </c>
      <c r="G28" s="1183"/>
      <c r="H28" s="766">
        <v>0.5</v>
      </c>
      <c r="I28" s="736" t="s">
        <v>438</v>
      </c>
      <c r="J28" s="1047"/>
      <c r="K28" s="1104"/>
      <c r="L28" s="831"/>
      <c r="M28" s="730"/>
      <c r="N28" s="730"/>
      <c r="O28" s="730"/>
      <c r="P28" s="730"/>
      <c r="Q28" s="730"/>
      <c r="R28" s="730"/>
      <c r="S28" s="730"/>
      <c r="T28" s="730"/>
      <c r="U28" s="730"/>
      <c r="V28" s="730"/>
      <c r="W28" s="730"/>
      <c r="X28" s="730"/>
      <c r="Y28" s="730"/>
      <c r="Z28" s="730"/>
      <c r="AA28" s="730"/>
      <c r="AB28" s="730"/>
    </row>
    <row r="29" spans="1:28" ht="18" customHeight="1">
      <c r="A29" s="1166"/>
      <c r="B29" s="1234" t="s">
        <v>65</v>
      </c>
      <c r="C29" s="1044"/>
      <c r="D29" s="1044"/>
      <c r="E29" s="1044"/>
      <c r="F29" s="1044"/>
      <c r="G29" s="1044"/>
      <c r="H29" s="1044"/>
      <c r="I29" s="1044"/>
      <c r="J29" s="1044"/>
      <c r="K29" s="1181"/>
      <c r="L29" s="831"/>
      <c r="M29" s="730"/>
      <c r="N29" s="730"/>
      <c r="O29" s="730"/>
      <c r="P29" s="730"/>
      <c r="Q29" s="730"/>
      <c r="R29" s="730"/>
      <c r="S29" s="730"/>
      <c r="T29" s="730"/>
      <c r="U29" s="730"/>
      <c r="V29" s="730"/>
      <c r="W29" s="730"/>
      <c r="X29" s="730"/>
      <c r="Y29" s="730"/>
      <c r="Z29" s="730"/>
      <c r="AA29" s="730"/>
      <c r="AB29" s="730"/>
    </row>
    <row r="30" spans="1:28" ht="34.5" customHeight="1">
      <c r="A30" s="1166"/>
      <c r="B30" s="1235" t="s">
        <v>14</v>
      </c>
      <c r="C30" s="1044"/>
      <c r="D30" s="1044"/>
      <c r="E30" s="1236" t="s">
        <v>15</v>
      </c>
      <c r="F30" s="1236" t="s">
        <v>17</v>
      </c>
      <c r="G30" s="1236" t="s">
        <v>18</v>
      </c>
      <c r="H30" s="1237" t="s">
        <v>19</v>
      </c>
      <c r="I30" s="1238"/>
      <c r="J30" s="1044"/>
      <c r="K30" s="1181"/>
      <c r="L30" s="831"/>
      <c r="M30" s="730"/>
      <c r="N30" s="730"/>
      <c r="O30" s="730"/>
      <c r="P30" s="730"/>
      <c r="Q30" s="730"/>
      <c r="R30" s="730"/>
      <c r="S30" s="730"/>
      <c r="T30" s="730"/>
      <c r="U30" s="730"/>
      <c r="V30" s="730"/>
      <c r="W30" s="730"/>
      <c r="X30" s="730"/>
      <c r="Y30" s="730"/>
      <c r="Z30" s="730"/>
      <c r="AA30" s="730"/>
      <c r="AB30" s="730"/>
    </row>
    <row r="31" spans="1:28" ht="146.25" customHeight="1">
      <c r="A31" s="1166"/>
      <c r="B31" s="1149" t="s">
        <v>439</v>
      </c>
      <c r="C31" s="1044"/>
      <c r="D31" s="1044"/>
      <c r="E31" s="1183"/>
      <c r="F31" s="1182"/>
      <c r="G31" s="1182" t="s">
        <v>69</v>
      </c>
      <c r="H31" s="1123">
        <v>0</v>
      </c>
      <c r="I31" s="1121" t="s">
        <v>440</v>
      </c>
      <c r="J31" s="1184"/>
      <c r="K31" s="1185"/>
      <c r="L31" s="831"/>
      <c r="M31" s="730"/>
      <c r="N31" s="730"/>
      <c r="O31" s="730"/>
      <c r="P31" s="730"/>
      <c r="Q31" s="730"/>
      <c r="R31" s="730"/>
      <c r="S31" s="730"/>
      <c r="T31" s="730"/>
      <c r="U31" s="730"/>
      <c r="V31" s="730"/>
      <c r="W31" s="730"/>
      <c r="X31" s="730"/>
      <c r="Y31" s="730"/>
      <c r="Z31" s="730"/>
      <c r="AA31" s="730"/>
      <c r="AB31" s="730"/>
    </row>
    <row r="32" spans="1:28" ht="18" customHeight="1">
      <c r="A32" s="1166"/>
      <c r="B32" s="1234" t="s">
        <v>66</v>
      </c>
      <c r="C32" s="1044"/>
      <c r="D32" s="1044"/>
      <c r="E32" s="1044"/>
      <c r="F32" s="1044"/>
      <c r="G32" s="1044"/>
      <c r="H32" s="1044"/>
      <c r="I32" s="1044"/>
      <c r="J32" s="1044"/>
      <c r="K32" s="1181"/>
      <c r="L32" s="831"/>
      <c r="M32" s="730"/>
      <c r="N32" s="730"/>
      <c r="O32" s="730"/>
      <c r="P32" s="730"/>
      <c r="Q32" s="730"/>
      <c r="R32" s="730"/>
      <c r="S32" s="730"/>
      <c r="T32" s="730"/>
      <c r="U32" s="730"/>
      <c r="V32" s="730"/>
      <c r="W32" s="730"/>
      <c r="X32" s="730"/>
      <c r="Y32" s="730"/>
      <c r="Z32" s="730"/>
      <c r="AA32" s="730"/>
      <c r="AB32" s="730"/>
    </row>
    <row r="33" spans="1:28" ht="19.5" customHeight="1">
      <c r="A33" s="1166"/>
      <c r="B33" s="1235" t="s">
        <v>14</v>
      </c>
      <c r="C33" s="1044"/>
      <c r="D33" s="1044"/>
      <c r="E33" s="1236" t="s">
        <v>15</v>
      </c>
      <c r="F33" s="1236" t="s">
        <v>17</v>
      </c>
      <c r="G33" s="1236" t="s">
        <v>18</v>
      </c>
      <c r="H33" s="1237" t="s">
        <v>19</v>
      </c>
      <c r="I33" s="1238"/>
      <c r="J33" s="1044"/>
      <c r="K33" s="1181"/>
      <c r="L33" s="831"/>
      <c r="M33" s="730"/>
      <c r="N33" s="730"/>
      <c r="O33" s="730"/>
      <c r="P33" s="730"/>
      <c r="Q33" s="730"/>
      <c r="R33" s="730"/>
      <c r="S33" s="730"/>
      <c r="T33" s="730"/>
      <c r="U33" s="730"/>
      <c r="V33" s="730"/>
      <c r="W33" s="730"/>
      <c r="X33" s="730"/>
      <c r="Y33" s="730"/>
      <c r="Z33" s="730"/>
      <c r="AA33" s="730"/>
      <c r="AB33" s="730"/>
    </row>
    <row r="34" spans="1:28" ht="102.75" customHeight="1">
      <c r="A34" s="1166"/>
      <c r="B34" s="1149" t="s">
        <v>441</v>
      </c>
      <c r="C34" s="1044"/>
      <c r="D34" s="1044"/>
      <c r="E34" s="1182" t="s">
        <v>69</v>
      </c>
      <c r="F34" s="1183"/>
      <c r="G34" s="1183"/>
      <c r="H34" s="766">
        <v>1</v>
      </c>
      <c r="I34" s="736" t="s">
        <v>442</v>
      </c>
      <c r="J34" s="1047"/>
      <c r="K34" s="1104"/>
      <c r="L34" s="831"/>
      <c r="M34" s="730"/>
      <c r="N34" s="730"/>
      <c r="O34" s="730"/>
      <c r="P34" s="730"/>
      <c r="Q34" s="730"/>
      <c r="R34" s="730"/>
      <c r="S34" s="730"/>
      <c r="T34" s="730"/>
      <c r="U34" s="730"/>
      <c r="V34" s="730"/>
      <c r="W34" s="730"/>
      <c r="X34" s="730"/>
      <c r="Y34" s="730"/>
      <c r="Z34" s="730"/>
      <c r="AA34" s="730"/>
      <c r="AB34" s="730"/>
    </row>
    <row r="35" spans="1:28" ht="24" customHeight="1">
      <c r="A35" s="1166"/>
      <c r="B35" s="1239" t="s">
        <v>25</v>
      </c>
      <c r="C35" s="1044"/>
      <c r="D35" s="1044"/>
      <c r="E35" s="1044"/>
      <c r="F35" s="1044"/>
      <c r="G35" s="1044"/>
      <c r="H35" s="1044"/>
      <c r="I35" s="1240">
        <f>AVERAGE(H22:H34)</f>
        <v>0.4</v>
      </c>
      <c r="J35" s="1044"/>
      <c r="K35" s="1241">
        <f>(I35*I19)</f>
        <v>0.13200000000000001</v>
      </c>
      <c r="L35" s="831"/>
      <c r="M35" s="730"/>
      <c r="N35" s="730"/>
      <c r="O35" s="730"/>
      <c r="P35" s="730"/>
      <c r="Q35" s="730"/>
      <c r="R35" s="730"/>
      <c r="S35" s="730"/>
      <c r="T35" s="730"/>
      <c r="U35" s="730"/>
      <c r="V35" s="730"/>
      <c r="W35" s="730"/>
      <c r="X35" s="730"/>
      <c r="Y35" s="730"/>
      <c r="Z35" s="730"/>
      <c r="AA35" s="730"/>
      <c r="AB35" s="730"/>
    </row>
    <row r="36" spans="1:28" ht="24" customHeight="1">
      <c r="A36" s="1166"/>
      <c r="B36" s="1232" t="s">
        <v>27</v>
      </c>
      <c r="C36" s="1044"/>
      <c r="D36" s="1044"/>
      <c r="E36" s="1044"/>
      <c r="F36" s="1044"/>
      <c r="G36" s="1044"/>
      <c r="H36" s="1044"/>
      <c r="I36" s="1233">
        <v>0.67</v>
      </c>
      <c r="J36" s="1044"/>
      <c r="K36" s="1181"/>
      <c r="L36" s="831"/>
      <c r="M36" s="730"/>
      <c r="N36" s="730"/>
      <c r="O36" s="730"/>
      <c r="P36" s="730"/>
      <c r="Q36" s="730"/>
      <c r="R36" s="730"/>
      <c r="S36" s="730"/>
      <c r="T36" s="730"/>
      <c r="U36" s="730"/>
      <c r="V36" s="730"/>
      <c r="W36" s="730"/>
      <c r="X36" s="730"/>
      <c r="Y36" s="730"/>
      <c r="Z36" s="730"/>
      <c r="AA36" s="730"/>
      <c r="AB36" s="730"/>
    </row>
    <row r="37" spans="1:28" ht="20.100000000000001" customHeight="1">
      <c r="A37" s="1166"/>
      <c r="B37" s="1088" t="s">
        <v>28</v>
      </c>
      <c r="C37" s="1125"/>
      <c r="D37" s="1125"/>
      <c r="E37" s="1125"/>
      <c r="F37" s="1125"/>
      <c r="G37" s="1125"/>
      <c r="H37" s="1125"/>
      <c r="I37" s="1125"/>
      <c r="J37" s="762"/>
      <c r="K37" s="804">
        <v>0.5</v>
      </c>
      <c r="L37" s="830" t="s">
        <v>30</v>
      </c>
      <c r="M37" s="730"/>
      <c r="N37" s="730"/>
      <c r="O37" s="730"/>
      <c r="P37" s="730"/>
      <c r="Q37" s="730"/>
      <c r="R37" s="730"/>
      <c r="S37" s="730"/>
      <c r="T37" s="730"/>
      <c r="U37" s="730"/>
      <c r="V37" s="730"/>
      <c r="W37" s="730"/>
      <c r="X37" s="730"/>
      <c r="Y37" s="730"/>
      <c r="Z37" s="730"/>
      <c r="AA37" s="730"/>
      <c r="AB37" s="730"/>
    </row>
    <row r="38" spans="1:28" ht="14.25">
      <c r="A38" s="1166"/>
      <c r="B38" s="1150" t="s">
        <v>443</v>
      </c>
      <c r="C38" s="1126"/>
      <c r="D38" s="1126"/>
      <c r="E38" s="1126"/>
      <c r="F38" s="1126"/>
      <c r="G38" s="1126"/>
      <c r="H38" s="1127">
        <v>0.88</v>
      </c>
      <c r="I38" s="1024" t="s">
        <v>444</v>
      </c>
      <c r="J38" s="1024"/>
      <c r="K38" s="1091"/>
      <c r="L38" s="831"/>
      <c r="M38" s="730"/>
      <c r="N38" s="730"/>
      <c r="O38" s="730"/>
      <c r="P38" s="730"/>
      <c r="Q38" s="730"/>
      <c r="R38" s="730"/>
      <c r="S38" s="730"/>
      <c r="T38" s="730"/>
      <c r="U38" s="730"/>
      <c r="V38" s="730"/>
      <c r="W38" s="730"/>
      <c r="X38" s="730"/>
      <c r="Y38" s="730"/>
      <c r="Z38" s="730"/>
      <c r="AA38" s="730"/>
      <c r="AB38" s="730"/>
    </row>
    <row r="39" spans="1:28" ht="14.25">
      <c r="A39" s="1166"/>
      <c r="B39" s="1150"/>
      <c r="C39" s="1126"/>
      <c r="D39" s="1126"/>
      <c r="E39" s="1126"/>
      <c r="F39" s="1126"/>
      <c r="G39" s="1126"/>
      <c r="H39" s="1127"/>
      <c r="I39" s="1024"/>
      <c r="J39" s="1024"/>
      <c r="K39" s="1091"/>
      <c r="L39" s="831"/>
      <c r="M39" s="730"/>
      <c r="N39" s="730"/>
      <c r="O39" s="730"/>
      <c r="P39" s="730"/>
      <c r="Q39" s="730"/>
      <c r="R39" s="730"/>
      <c r="S39" s="730"/>
      <c r="T39" s="730"/>
      <c r="U39" s="730"/>
      <c r="V39" s="730"/>
      <c r="W39" s="730"/>
      <c r="X39" s="730"/>
      <c r="Y39" s="730"/>
      <c r="Z39" s="730"/>
      <c r="AA39" s="730"/>
      <c r="AB39" s="730"/>
    </row>
    <row r="40" spans="1:28" ht="14.25">
      <c r="A40" s="1166"/>
      <c r="B40" s="1150"/>
      <c r="C40" s="1126"/>
      <c r="D40" s="1126"/>
      <c r="E40" s="1126"/>
      <c r="F40" s="1126"/>
      <c r="G40" s="1126"/>
      <c r="H40" s="1127"/>
      <c r="I40" s="1024"/>
      <c r="J40" s="1024"/>
      <c r="K40" s="1091"/>
      <c r="L40" s="831"/>
      <c r="M40" s="730"/>
      <c r="N40" s="730"/>
      <c r="O40" s="730"/>
      <c r="P40" s="730"/>
      <c r="Q40" s="730"/>
      <c r="R40" s="730"/>
      <c r="S40" s="730"/>
      <c r="T40" s="730"/>
      <c r="U40" s="730"/>
      <c r="V40" s="730"/>
      <c r="W40" s="730"/>
      <c r="X40" s="730"/>
      <c r="Y40" s="730"/>
      <c r="Z40" s="730"/>
      <c r="AA40" s="730"/>
      <c r="AB40" s="730"/>
    </row>
    <row r="41" spans="1:28" ht="14.25">
      <c r="A41" s="1166"/>
      <c r="B41" s="1150"/>
      <c r="C41" s="1126"/>
      <c r="D41" s="1126"/>
      <c r="E41" s="1126"/>
      <c r="F41" s="1126"/>
      <c r="G41" s="1126"/>
      <c r="H41" s="1127"/>
      <c r="I41" s="1024"/>
      <c r="J41" s="1024"/>
      <c r="K41" s="1091"/>
      <c r="L41" s="831"/>
      <c r="M41" s="730"/>
      <c r="N41" s="730"/>
      <c r="O41" s="730"/>
      <c r="P41" s="730"/>
      <c r="Q41" s="730"/>
      <c r="R41" s="730"/>
      <c r="S41" s="730"/>
      <c r="T41" s="730"/>
      <c r="U41" s="730"/>
      <c r="V41" s="730"/>
      <c r="W41" s="730"/>
      <c r="X41" s="730"/>
      <c r="Y41" s="730"/>
      <c r="Z41" s="730"/>
      <c r="AA41" s="730"/>
      <c r="AB41" s="730"/>
    </row>
    <row r="42" spans="1:28" ht="14.25">
      <c r="A42" s="1166"/>
      <c r="B42" s="1150"/>
      <c r="C42" s="1126"/>
      <c r="D42" s="1126"/>
      <c r="E42" s="1126"/>
      <c r="F42" s="1126"/>
      <c r="G42" s="1126"/>
      <c r="H42" s="1127"/>
      <c r="I42" s="1024"/>
      <c r="J42" s="1024"/>
      <c r="K42" s="1091"/>
      <c r="L42" s="831"/>
      <c r="M42" s="730"/>
      <c r="N42" s="730"/>
      <c r="O42" s="730"/>
      <c r="P42" s="730"/>
      <c r="Q42" s="730"/>
      <c r="R42" s="730"/>
      <c r="S42" s="730"/>
      <c r="T42" s="730"/>
      <c r="U42" s="730"/>
      <c r="V42" s="730"/>
      <c r="W42" s="730"/>
      <c r="X42" s="730"/>
      <c r="Y42" s="730"/>
      <c r="Z42" s="730"/>
      <c r="AA42" s="730"/>
      <c r="AB42" s="730"/>
    </row>
    <row r="43" spans="1:28" ht="14.25">
      <c r="A43" s="1166"/>
      <c r="B43" s="1150"/>
      <c r="C43" s="1126"/>
      <c r="D43" s="1126"/>
      <c r="E43" s="1126"/>
      <c r="F43" s="1126"/>
      <c r="G43" s="1126"/>
      <c r="H43" s="1127"/>
      <c r="I43" s="1024"/>
      <c r="J43" s="1024"/>
      <c r="K43" s="1091"/>
      <c r="L43" s="831"/>
      <c r="M43" s="730"/>
      <c r="N43" s="730"/>
      <c r="O43" s="730"/>
      <c r="P43" s="730"/>
      <c r="Q43" s="730"/>
      <c r="R43" s="730"/>
      <c r="S43" s="730"/>
      <c r="T43" s="730"/>
      <c r="U43" s="730"/>
      <c r="V43" s="730"/>
      <c r="W43" s="730"/>
      <c r="X43" s="730"/>
      <c r="Y43" s="730"/>
      <c r="Z43" s="730"/>
      <c r="AA43" s="730"/>
      <c r="AB43" s="730"/>
    </row>
    <row r="44" spans="1:28" ht="14.25">
      <c r="A44" s="1166"/>
      <c r="B44" s="1150"/>
      <c r="C44" s="1126"/>
      <c r="D44" s="1126"/>
      <c r="E44" s="1126"/>
      <c r="F44" s="1126"/>
      <c r="G44" s="1126"/>
      <c r="H44" s="1127"/>
      <c r="I44" s="1024"/>
      <c r="J44" s="1024"/>
      <c r="K44" s="1091"/>
      <c r="L44" s="831"/>
      <c r="M44" s="730"/>
      <c r="N44" s="730"/>
      <c r="O44" s="730"/>
      <c r="P44" s="730"/>
      <c r="Q44" s="730"/>
      <c r="R44" s="730"/>
      <c r="S44" s="730"/>
      <c r="T44" s="730"/>
      <c r="U44" s="730"/>
      <c r="V44" s="730"/>
      <c r="W44" s="730"/>
      <c r="X44" s="730"/>
      <c r="Y44" s="730"/>
      <c r="Z44" s="730"/>
      <c r="AA44" s="730"/>
      <c r="AB44" s="730"/>
    </row>
    <row r="45" spans="1:28" ht="14.25">
      <c r="A45" s="1166"/>
      <c r="B45" s="1150"/>
      <c r="C45" s="1126"/>
      <c r="D45" s="1126"/>
      <c r="E45" s="1126"/>
      <c r="F45" s="1126"/>
      <c r="G45" s="1126"/>
      <c r="H45" s="1127"/>
      <c r="I45" s="1024"/>
      <c r="J45" s="1024"/>
      <c r="K45" s="1091"/>
      <c r="L45" s="831"/>
      <c r="M45" s="730"/>
      <c r="N45" s="730"/>
      <c r="O45" s="730"/>
      <c r="P45" s="730"/>
      <c r="Q45" s="730"/>
      <c r="R45" s="730"/>
      <c r="S45" s="730"/>
      <c r="T45" s="730"/>
      <c r="U45" s="730"/>
      <c r="V45" s="730"/>
      <c r="W45" s="730"/>
      <c r="X45" s="730"/>
      <c r="Y45" s="730"/>
      <c r="Z45" s="730"/>
      <c r="AA45" s="730"/>
      <c r="AB45" s="730"/>
    </row>
    <row r="46" spans="1:28" ht="14.25">
      <c r="A46" s="1166"/>
      <c r="B46" s="1150"/>
      <c r="C46" s="1126"/>
      <c r="D46" s="1126"/>
      <c r="E46" s="1126"/>
      <c r="F46" s="1126"/>
      <c r="G46" s="1126"/>
      <c r="H46" s="1127"/>
      <c r="I46" s="1024"/>
      <c r="J46" s="1024"/>
      <c r="K46" s="1091"/>
      <c r="L46" s="831"/>
      <c r="M46" s="730"/>
      <c r="N46" s="730"/>
      <c r="O46" s="730"/>
      <c r="P46" s="730"/>
      <c r="Q46" s="730"/>
      <c r="R46" s="730"/>
      <c r="S46" s="730"/>
      <c r="T46" s="730"/>
      <c r="U46" s="730"/>
      <c r="V46" s="730"/>
      <c r="W46" s="730"/>
      <c r="X46" s="730"/>
      <c r="Y46" s="730"/>
      <c r="Z46" s="730"/>
      <c r="AA46" s="730"/>
      <c r="AB46" s="730"/>
    </row>
    <row r="47" spans="1:28" ht="14.25">
      <c r="A47" s="1166"/>
      <c r="B47" s="1150"/>
      <c r="C47" s="1126"/>
      <c r="D47" s="1126"/>
      <c r="E47" s="1126"/>
      <c r="F47" s="1126"/>
      <c r="G47" s="1126"/>
      <c r="H47" s="1127"/>
      <c r="I47" s="1024"/>
      <c r="J47" s="1024"/>
      <c r="K47" s="1091"/>
      <c r="L47" s="831"/>
      <c r="M47" s="730"/>
      <c r="N47" s="730"/>
      <c r="O47" s="730"/>
      <c r="P47" s="730"/>
      <c r="Q47" s="730"/>
      <c r="R47" s="730"/>
      <c r="S47" s="730"/>
      <c r="T47" s="730"/>
      <c r="U47" s="730"/>
      <c r="V47" s="730"/>
      <c r="W47" s="730"/>
      <c r="X47" s="730"/>
      <c r="Y47" s="730"/>
      <c r="Z47" s="730"/>
      <c r="AA47" s="730"/>
      <c r="AB47" s="730"/>
    </row>
    <row r="48" spans="1:28" ht="14.25">
      <c r="A48" s="1166"/>
      <c r="B48" s="1150"/>
      <c r="C48" s="1126"/>
      <c r="D48" s="1126"/>
      <c r="E48" s="1126"/>
      <c r="F48" s="1126"/>
      <c r="G48" s="1126"/>
      <c r="H48" s="1127"/>
      <c r="I48" s="1024"/>
      <c r="J48" s="1024"/>
      <c r="K48" s="1091"/>
      <c r="L48" s="831"/>
      <c r="M48" s="730"/>
      <c r="N48" s="730"/>
      <c r="O48" s="730"/>
      <c r="P48" s="730"/>
      <c r="Q48" s="730"/>
      <c r="R48" s="730"/>
      <c r="S48" s="730"/>
      <c r="T48" s="730"/>
      <c r="U48" s="730"/>
      <c r="V48" s="730"/>
      <c r="W48" s="730"/>
      <c r="X48" s="730"/>
      <c r="Y48" s="730"/>
      <c r="Z48" s="730"/>
      <c r="AA48" s="730"/>
      <c r="AB48" s="730"/>
    </row>
    <row r="49" spans="1:28" ht="14.25">
      <c r="A49" s="1166"/>
      <c r="B49" s="1150"/>
      <c r="C49" s="1126"/>
      <c r="D49" s="1126"/>
      <c r="E49" s="1126"/>
      <c r="F49" s="1126"/>
      <c r="G49" s="1126"/>
      <c r="H49" s="1127"/>
      <c r="I49" s="1024"/>
      <c r="J49" s="1024"/>
      <c r="K49" s="1091"/>
      <c r="L49" s="831"/>
      <c r="M49" s="730"/>
      <c r="N49" s="730"/>
      <c r="O49" s="730"/>
      <c r="P49" s="730"/>
      <c r="Q49" s="730"/>
      <c r="R49" s="730"/>
      <c r="S49" s="730"/>
      <c r="T49" s="730"/>
      <c r="U49" s="730"/>
      <c r="V49" s="730"/>
      <c r="W49" s="730"/>
      <c r="X49" s="730"/>
      <c r="Y49" s="730"/>
      <c r="Z49" s="730"/>
      <c r="AA49" s="730"/>
      <c r="AB49" s="730"/>
    </row>
    <row r="50" spans="1:28" ht="14.25">
      <c r="A50" s="1166"/>
      <c r="B50" s="1150"/>
      <c r="C50" s="1126"/>
      <c r="D50" s="1126"/>
      <c r="E50" s="1126"/>
      <c r="F50" s="1126"/>
      <c r="G50" s="1126"/>
      <c r="H50" s="1127"/>
      <c r="I50" s="1024"/>
      <c r="J50" s="1024"/>
      <c r="K50" s="1091"/>
      <c r="L50" s="831"/>
      <c r="M50" s="730"/>
      <c r="N50" s="730"/>
      <c r="O50" s="730"/>
      <c r="P50" s="730"/>
      <c r="Q50" s="730"/>
      <c r="R50" s="730"/>
      <c r="S50" s="730"/>
      <c r="T50" s="730"/>
      <c r="U50" s="730"/>
      <c r="V50" s="730"/>
      <c r="W50" s="730"/>
      <c r="X50" s="730"/>
      <c r="Y50" s="730"/>
      <c r="Z50" s="730"/>
      <c r="AA50" s="730"/>
      <c r="AB50" s="730"/>
    </row>
    <row r="51" spans="1:28" ht="14.25">
      <c r="A51" s="1166"/>
      <c r="B51" s="1150"/>
      <c r="C51" s="1126"/>
      <c r="D51" s="1126"/>
      <c r="E51" s="1126"/>
      <c r="F51" s="1126"/>
      <c r="G51" s="1126"/>
      <c r="H51" s="1127"/>
      <c r="I51" s="1024"/>
      <c r="J51" s="1024"/>
      <c r="K51" s="1091"/>
      <c r="L51" s="831"/>
      <c r="M51" s="730"/>
      <c r="N51" s="730"/>
      <c r="O51" s="730"/>
      <c r="P51" s="730"/>
      <c r="Q51" s="730"/>
      <c r="R51" s="730"/>
      <c r="S51" s="730"/>
      <c r="T51" s="730"/>
      <c r="U51" s="730"/>
      <c r="V51" s="730"/>
      <c r="W51" s="730"/>
      <c r="X51" s="730"/>
      <c r="Y51" s="730"/>
      <c r="Z51" s="730"/>
      <c r="AA51" s="730"/>
      <c r="AB51" s="730"/>
    </row>
    <row r="52" spans="1:28" ht="14.25">
      <c r="A52" s="1166"/>
      <c r="B52" s="1150"/>
      <c r="C52" s="1126"/>
      <c r="D52" s="1126"/>
      <c r="E52" s="1126"/>
      <c r="F52" s="1126"/>
      <c r="G52" s="1126"/>
      <c r="H52" s="1127"/>
      <c r="I52" s="1024"/>
      <c r="J52" s="1024"/>
      <c r="K52" s="1091"/>
      <c r="L52" s="831"/>
      <c r="M52" s="730"/>
      <c r="N52" s="730"/>
      <c r="O52" s="730"/>
      <c r="P52" s="730"/>
      <c r="Q52" s="730"/>
      <c r="R52" s="730"/>
      <c r="S52" s="730"/>
      <c r="T52" s="730"/>
      <c r="U52" s="730"/>
      <c r="V52" s="730"/>
      <c r="W52" s="730"/>
      <c r="X52" s="730"/>
      <c r="Y52" s="730"/>
      <c r="Z52" s="730"/>
      <c r="AA52" s="730"/>
      <c r="AB52" s="730"/>
    </row>
    <row r="53" spans="1:28" ht="14.25">
      <c r="A53" s="1166"/>
      <c r="B53" s="1150"/>
      <c r="C53" s="1126"/>
      <c r="D53" s="1126"/>
      <c r="E53" s="1126"/>
      <c r="F53" s="1126"/>
      <c r="G53" s="1126"/>
      <c r="H53" s="1127"/>
      <c r="I53" s="1024"/>
      <c r="J53" s="1024"/>
      <c r="K53" s="1091"/>
      <c r="L53" s="831"/>
      <c r="M53" s="730"/>
      <c r="N53" s="730"/>
      <c r="O53" s="730"/>
      <c r="P53" s="730"/>
      <c r="Q53" s="730"/>
      <c r="R53" s="730"/>
      <c r="S53" s="730"/>
      <c r="T53" s="730"/>
      <c r="U53" s="730"/>
      <c r="V53" s="730"/>
      <c r="W53" s="730"/>
      <c r="X53" s="730"/>
      <c r="Y53" s="730"/>
      <c r="Z53" s="730"/>
      <c r="AA53" s="730"/>
      <c r="AB53" s="730"/>
    </row>
    <row r="54" spans="1:28" ht="14.25">
      <c r="A54" s="1166"/>
      <c r="B54" s="1150"/>
      <c r="C54" s="1126"/>
      <c r="D54" s="1126"/>
      <c r="E54" s="1126"/>
      <c r="F54" s="1126"/>
      <c r="G54" s="1126"/>
      <c r="H54" s="1127"/>
      <c r="I54" s="1024"/>
      <c r="J54" s="1024"/>
      <c r="K54" s="1091"/>
      <c r="L54" s="831"/>
      <c r="M54" s="730"/>
      <c r="N54" s="730"/>
      <c r="O54" s="730"/>
      <c r="P54" s="730"/>
      <c r="Q54" s="730"/>
      <c r="R54" s="730"/>
      <c r="S54" s="730"/>
      <c r="T54" s="730"/>
      <c r="U54" s="730"/>
      <c r="V54" s="730"/>
      <c r="W54" s="730"/>
      <c r="X54" s="730"/>
      <c r="Y54" s="730"/>
      <c r="Z54" s="730"/>
      <c r="AA54" s="730"/>
      <c r="AB54" s="730"/>
    </row>
    <row r="55" spans="1:28" ht="14.25">
      <c r="A55" s="1166"/>
      <c r="B55" s="1150"/>
      <c r="C55" s="1126"/>
      <c r="D55" s="1126"/>
      <c r="E55" s="1126"/>
      <c r="F55" s="1126"/>
      <c r="G55" s="1126"/>
      <c r="H55" s="1127"/>
      <c r="I55" s="1024"/>
      <c r="J55" s="1024"/>
      <c r="K55" s="1091"/>
      <c r="L55" s="831"/>
      <c r="M55" s="730"/>
      <c r="N55" s="730"/>
      <c r="O55" s="730"/>
      <c r="P55" s="730"/>
      <c r="Q55" s="730"/>
      <c r="R55" s="730"/>
      <c r="S55" s="730"/>
      <c r="T55" s="730"/>
      <c r="U55" s="730"/>
      <c r="V55" s="730"/>
      <c r="W55" s="730"/>
      <c r="X55" s="730"/>
      <c r="Y55" s="730"/>
      <c r="Z55" s="730"/>
      <c r="AA55" s="730"/>
      <c r="AB55" s="730"/>
    </row>
    <row r="56" spans="1:28" ht="14.25">
      <c r="A56" s="1166"/>
      <c r="B56" s="1150"/>
      <c r="C56" s="1126"/>
      <c r="D56" s="1126"/>
      <c r="E56" s="1126"/>
      <c r="F56" s="1126"/>
      <c r="G56" s="1126"/>
      <c r="H56" s="1127"/>
      <c r="I56" s="1024"/>
      <c r="J56" s="1024"/>
      <c r="K56" s="1091"/>
      <c r="L56" s="831"/>
      <c r="M56" s="730"/>
      <c r="N56" s="730"/>
      <c r="O56" s="730"/>
      <c r="P56" s="730"/>
      <c r="Q56" s="730"/>
      <c r="R56" s="730"/>
      <c r="S56" s="730"/>
      <c r="T56" s="730"/>
      <c r="U56" s="730"/>
      <c r="V56" s="730"/>
      <c r="W56" s="730"/>
      <c r="X56" s="730"/>
      <c r="Y56" s="730"/>
      <c r="Z56" s="730"/>
      <c r="AA56" s="730"/>
      <c r="AB56" s="730"/>
    </row>
    <row r="57" spans="1:28" ht="14.25">
      <c r="A57" s="1166"/>
      <c r="B57" s="1150"/>
      <c r="C57" s="1126"/>
      <c r="D57" s="1126"/>
      <c r="E57" s="1126"/>
      <c r="F57" s="1126"/>
      <c r="G57" s="1126"/>
      <c r="H57" s="1127"/>
      <c r="I57" s="1024"/>
      <c r="J57" s="1024"/>
      <c r="K57" s="1091"/>
      <c r="L57" s="831"/>
      <c r="M57" s="730"/>
      <c r="N57" s="730"/>
      <c r="O57" s="730"/>
      <c r="P57" s="730"/>
      <c r="Q57" s="730"/>
      <c r="R57" s="730"/>
      <c r="S57" s="730"/>
      <c r="T57" s="730"/>
      <c r="U57" s="730"/>
      <c r="V57" s="730"/>
      <c r="W57" s="730"/>
      <c r="X57" s="730"/>
      <c r="Y57" s="730"/>
      <c r="Z57" s="730"/>
      <c r="AA57" s="730"/>
      <c r="AB57" s="730"/>
    </row>
    <row r="58" spans="1:28" ht="14.25">
      <c r="A58" s="1166"/>
      <c r="B58" s="1150"/>
      <c r="C58" s="1126"/>
      <c r="D58" s="1126"/>
      <c r="E58" s="1126"/>
      <c r="F58" s="1126"/>
      <c r="G58" s="1126"/>
      <c r="H58" s="1127"/>
      <c r="I58" s="1024"/>
      <c r="J58" s="1024"/>
      <c r="K58" s="1091"/>
      <c r="L58" s="831"/>
      <c r="M58" s="730"/>
      <c r="N58" s="730"/>
      <c r="O58" s="730"/>
      <c r="P58" s="730"/>
      <c r="Q58" s="730"/>
      <c r="R58" s="730"/>
      <c r="S58" s="730"/>
      <c r="T58" s="730"/>
      <c r="U58" s="730"/>
      <c r="V58" s="730"/>
      <c r="W58" s="730"/>
      <c r="X58" s="730"/>
      <c r="Y58" s="730"/>
      <c r="Z58" s="730"/>
      <c r="AA58" s="730"/>
      <c r="AB58" s="730"/>
    </row>
    <row r="59" spans="1:28" ht="14.25">
      <c r="A59" s="1166"/>
      <c r="B59" s="1150"/>
      <c r="C59" s="1126"/>
      <c r="D59" s="1126"/>
      <c r="E59" s="1126"/>
      <c r="F59" s="1126"/>
      <c r="G59" s="1126"/>
      <c r="H59" s="1127"/>
      <c r="I59" s="1024"/>
      <c r="J59" s="1024"/>
      <c r="K59" s="1091"/>
      <c r="L59" s="831"/>
      <c r="M59" s="730"/>
      <c r="N59" s="730"/>
      <c r="O59" s="730"/>
      <c r="P59" s="730"/>
      <c r="Q59" s="730"/>
      <c r="R59" s="730"/>
      <c r="S59" s="730"/>
      <c r="T59" s="730"/>
      <c r="U59" s="730"/>
      <c r="V59" s="730"/>
      <c r="W59" s="730"/>
      <c r="X59" s="730"/>
      <c r="Y59" s="730"/>
      <c r="Z59" s="730"/>
      <c r="AA59" s="730"/>
      <c r="AB59" s="730"/>
    </row>
    <row r="60" spans="1:28" ht="14.25">
      <c r="A60" s="1166"/>
      <c r="B60" s="1150"/>
      <c r="C60" s="1126"/>
      <c r="D60" s="1126"/>
      <c r="E60" s="1126"/>
      <c r="F60" s="1126"/>
      <c r="G60" s="1126"/>
      <c r="H60" s="1127"/>
      <c r="I60" s="1024"/>
      <c r="J60" s="1024"/>
      <c r="K60" s="1091"/>
      <c r="L60" s="831"/>
      <c r="M60" s="730"/>
      <c r="N60" s="730"/>
      <c r="O60" s="730"/>
      <c r="P60" s="730"/>
      <c r="Q60" s="730"/>
      <c r="R60" s="730"/>
      <c r="S60" s="730"/>
      <c r="T60" s="730"/>
      <c r="U60" s="730"/>
      <c r="V60" s="730"/>
      <c r="W60" s="730"/>
      <c r="X60" s="730"/>
      <c r="Y60" s="730"/>
      <c r="Z60" s="730"/>
      <c r="AA60" s="730"/>
      <c r="AB60" s="730"/>
    </row>
    <row r="61" spans="1:28" ht="14.25">
      <c r="A61" s="1166"/>
      <c r="B61" s="1150"/>
      <c r="C61" s="1126"/>
      <c r="D61" s="1126"/>
      <c r="E61" s="1126"/>
      <c r="F61" s="1126"/>
      <c r="G61" s="1126"/>
      <c r="H61" s="1127"/>
      <c r="I61" s="1024"/>
      <c r="J61" s="1024"/>
      <c r="K61" s="1091"/>
      <c r="L61" s="831"/>
      <c r="M61" s="730"/>
      <c r="N61" s="730"/>
      <c r="O61" s="730"/>
      <c r="P61" s="730"/>
      <c r="Q61" s="730"/>
      <c r="R61" s="730"/>
      <c r="S61" s="730"/>
      <c r="T61" s="730"/>
      <c r="U61" s="730"/>
      <c r="V61" s="730"/>
      <c r="W61" s="730"/>
      <c r="X61" s="730"/>
      <c r="Y61" s="730"/>
      <c r="Z61" s="730"/>
      <c r="AA61" s="730"/>
      <c r="AB61" s="730"/>
    </row>
    <row r="62" spans="1:28" ht="14.25">
      <c r="A62" s="1166"/>
      <c r="B62" s="1150"/>
      <c r="C62" s="1126"/>
      <c r="D62" s="1126"/>
      <c r="E62" s="1126"/>
      <c r="F62" s="1126"/>
      <c r="G62" s="1126"/>
      <c r="H62" s="1127"/>
      <c r="I62" s="1024"/>
      <c r="J62" s="1024"/>
      <c r="K62" s="1091"/>
      <c r="L62" s="831"/>
      <c r="M62" s="730"/>
      <c r="N62" s="730"/>
      <c r="O62" s="730"/>
      <c r="P62" s="730"/>
      <c r="Q62" s="730"/>
      <c r="R62" s="730"/>
      <c r="S62" s="730"/>
      <c r="T62" s="730"/>
      <c r="U62" s="730"/>
      <c r="V62" s="730"/>
      <c r="W62" s="730"/>
      <c r="X62" s="730"/>
      <c r="Y62" s="730"/>
      <c r="Z62" s="730"/>
      <c r="AA62" s="730"/>
      <c r="AB62" s="730"/>
    </row>
    <row r="63" spans="1:28" ht="14.25">
      <c r="A63" s="1166"/>
      <c r="B63" s="1150"/>
      <c r="C63" s="1126"/>
      <c r="D63" s="1126"/>
      <c r="E63" s="1126"/>
      <c r="F63" s="1126"/>
      <c r="G63" s="1126"/>
      <c r="H63" s="1127"/>
      <c r="I63" s="1024"/>
      <c r="J63" s="1024"/>
      <c r="K63" s="1091"/>
      <c r="L63" s="831"/>
      <c r="M63" s="730"/>
      <c r="N63" s="730"/>
      <c r="O63" s="730"/>
      <c r="P63" s="730"/>
      <c r="Q63" s="730"/>
      <c r="R63" s="730"/>
      <c r="S63" s="730"/>
      <c r="T63" s="730"/>
      <c r="U63" s="730"/>
      <c r="V63" s="730"/>
      <c r="W63" s="730"/>
      <c r="X63" s="730"/>
      <c r="Y63" s="730"/>
      <c r="Z63" s="730"/>
      <c r="AA63" s="730"/>
      <c r="AB63" s="730"/>
    </row>
    <row r="64" spans="1:28" ht="14.25">
      <c r="A64" s="1166"/>
      <c r="B64" s="1150"/>
      <c r="C64" s="1126"/>
      <c r="D64" s="1126"/>
      <c r="E64" s="1126"/>
      <c r="F64" s="1126"/>
      <c r="G64" s="1126"/>
      <c r="H64" s="1127"/>
      <c r="I64" s="1024"/>
      <c r="J64" s="1024"/>
      <c r="K64" s="1091"/>
      <c r="L64" s="831"/>
      <c r="M64" s="730"/>
      <c r="N64" s="730"/>
      <c r="O64" s="730"/>
      <c r="P64" s="730"/>
      <c r="Q64" s="730"/>
      <c r="R64" s="730"/>
      <c r="S64" s="730"/>
      <c r="T64" s="730"/>
      <c r="U64" s="730"/>
      <c r="V64" s="730"/>
      <c r="W64" s="730"/>
      <c r="X64" s="730"/>
      <c r="Y64" s="730"/>
      <c r="Z64" s="730"/>
      <c r="AA64" s="730"/>
      <c r="AB64" s="730"/>
    </row>
    <row r="65" spans="1:28" ht="14.25">
      <c r="A65" s="1166"/>
      <c r="B65" s="1150"/>
      <c r="C65" s="1126"/>
      <c r="D65" s="1126"/>
      <c r="E65" s="1126"/>
      <c r="F65" s="1126"/>
      <c r="G65" s="1126"/>
      <c r="H65" s="1127"/>
      <c r="I65" s="1024"/>
      <c r="J65" s="1024"/>
      <c r="K65" s="1091"/>
      <c r="L65" s="831"/>
      <c r="M65" s="730"/>
      <c r="N65" s="730"/>
      <c r="O65" s="730"/>
      <c r="P65" s="730"/>
      <c r="Q65" s="730"/>
      <c r="R65" s="730"/>
      <c r="S65" s="730"/>
      <c r="T65" s="730"/>
      <c r="U65" s="730"/>
      <c r="V65" s="730"/>
      <c r="W65" s="730"/>
      <c r="X65" s="730"/>
      <c r="Y65" s="730"/>
      <c r="Z65" s="730"/>
      <c r="AA65" s="730"/>
      <c r="AB65" s="730"/>
    </row>
    <row r="66" spans="1:28" ht="14.25">
      <c r="A66" s="1166"/>
      <c r="B66" s="1150"/>
      <c r="C66" s="1126"/>
      <c r="D66" s="1126"/>
      <c r="E66" s="1126"/>
      <c r="F66" s="1126"/>
      <c r="G66" s="1126"/>
      <c r="H66" s="1127"/>
      <c r="I66" s="1024"/>
      <c r="J66" s="1024"/>
      <c r="K66" s="1091"/>
      <c r="L66" s="831"/>
      <c r="M66" s="730"/>
      <c r="N66" s="730"/>
      <c r="O66" s="730"/>
      <c r="P66" s="730"/>
      <c r="Q66" s="730"/>
      <c r="R66" s="730"/>
      <c r="S66" s="730"/>
      <c r="T66" s="730"/>
      <c r="U66" s="730"/>
      <c r="V66" s="730"/>
      <c r="W66" s="730"/>
      <c r="X66" s="730"/>
      <c r="Y66" s="730"/>
      <c r="Z66" s="730"/>
      <c r="AA66" s="730"/>
      <c r="AB66" s="730"/>
    </row>
    <row r="67" spans="1:28" ht="14.25">
      <c r="A67" s="1166"/>
      <c r="B67" s="1150"/>
      <c r="C67" s="1126"/>
      <c r="D67" s="1126"/>
      <c r="E67" s="1126"/>
      <c r="F67" s="1126"/>
      <c r="G67" s="1126"/>
      <c r="H67" s="1127"/>
      <c r="I67" s="1024"/>
      <c r="J67" s="1024"/>
      <c r="K67" s="1091"/>
      <c r="L67" s="831"/>
      <c r="M67" s="730"/>
      <c r="N67" s="730"/>
      <c r="O67" s="730"/>
      <c r="P67" s="730"/>
      <c r="Q67" s="730"/>
      <c r="R67" s="730"/>
      <c r="S67" s="730"/>
      <c r="T67" s="730"/>
      <c r="U67" s="730"/>
      <c r="V67" s="730"/>
      <c r="W67" s="730"/>
      <c r="X67" s="730"/>
      <c r="Y67" s="730"/>
      <c r="Z67" s="730"/>
      <c r="AA67" s="730"/>
      <c r="AB67" s="730"/>
    </row>
    <row r="68" spans="1:28" ht="14.25">
      <c r="A68" s="1166"/>
      <c r="B68" s="1150"/>
      <c r="C68" s="1126"/>
      <c r="D68" s="1126"/>
      <c r="E68" s="1126"/>
      <c r="F68" s="1126"/>
      <c r="G68" s="1126"/>
      <c r="H68" s="1127"/>
      <c r="I68" s="1024"/>
      <c r="J68" s="1024"/>
      <c r="K68" s="1091"/>
      <c r="L68" s="831"/>
      <c r="M68" s="730"/>
      <c r="N68" s="730"/>
      <c r="O68" s="730"/>
      <c r="P68" s="730"/>
      <c r="Q68" s="730"/>
      <c r="R68" s="730"/>
      <c r="S68" s="730"/>
      <c r="T68" s="730"/>
      <c r="U68" s="730"/>
      <c r="V68" s="730"/>
      <c r="W68" s="730"/>
      <c r="X68" s="730"/>
      <c r="Y68" s="730"/>
      <c r="Z68" s="730"/>
      <c r="AA68" s="730"/>
      <c r="AB68" s="730"/>
    </row>
    <row r="69" spans="1:28" ht="14.25">
      <c r="A69" s="1166"/>
      <c r="B69" s="1150"/>
      <c r="C69" s="1126"/>
      <c r="D69" s="1126"/>
      <c r="E69" s="1126"/>
      <c r="F69" s="1126"/>
      <c r="G69" s="1126"/>
      <c r="H69" s="1127"/>
      <c r="I69" s="1024"/>
      <c r="J69" s="1024"/>
      <c r="K69" s="1091"/>
      <c r="L69" s="831"/>
      <c r="M69" s="730"/>
      <c r="N69" s="730"/>
      <c r="O69" s="730"/>
      <c r="P69" s="730"/>
      <c r="Q69" s="730"/>
      <c r="R69" s="730"/>
      <c r="S69" s="730"/>
      <c r="T69" s="730"/>
      <c r="U69" s="730"/>
      <c r="V69" s="730"/>
      <c r="W69" s="730"/>
      <c r="X69" s="730"/>
      <c r="Y69" s="730"/>
      <c r="Z69" s="730"/>
      <c r="AA69" s="730"/>
      <c r="AB69" s="730"/>
    </row>
    <row r="70" spans="1:28" ht="14.25">
      <c r="A70" s="1166"/>
      <c r="B70" s="1150"/>
      <c r="C70" s="1126"/>
      <c r="D70" s="1126"/>
      <c r="E70" s="1126"/>
      <c r="F70" s="1126"/>
      <c r="G70" s="1126"/>
      <c r="H70" s="1127"/>
      <c r="I70" s="1024"/>
      <c r="J70" s="1024"/>
      <c r="K70" s="1091"/>
      <c r="L70" s="831"/>
      <c r="M70" s="730"/>
      <c r="N70" s="730"/>
      <c r="O70" s="730"/>
      <c r="P70" s="730"/>
      <c r="Q70" s="730"/>
      <c r="R70" s="730"/>
      <c r="S70" s="730"/>
      <c r="T70" s="730"/>
      <c r="U70" s="730"/>
      <c r="V70" s="730"/>
      <c r="W70" s="730"/>
      <c r="X70" s="730"/>
      <c r="Y70" s="730"/>
      <c r="Z70" s="730"/>
      <c r="AA70" s="730"/>
      <c r="AB70" s="730"/>
    </row>
    <row r="71" spans="1:28" ht="14.25">
      <c r="A71" s="1166"/>
      <c r="B71" s="1150"/>
      <c r="C71" s="1126"/>
      <c r="D71" s="1126"/>
      <c r="E71" s="1126"/>
      <c r="F71" s="1126"/>
      <c r="G71" s="1126"/>
      <c r="H71" s="1127"/>
      <c r="I71" s="1024"/>
      <c r="J71" s="1024"/>
      <c r="K71" s="1091"/>
      <c r="L71" s="831"/>
      <c r="M71" s="730"/>
      <c r="N71" s="730"/>
      <c r="O71" s="730"/>
      <c r="P71" s="730"/>
      <c r="Q71" s="730"/>
      <c r="R71" s="730"/>
      <c r="S71" s="730"/>
      <c r="T71" s="730"/>
      <c r="U71" s="730"/>
      <c r="V71" s="730"/>
      <c r="W71" s="730"/>
      <c r="X71" s="730"/>
      <c r="Y71" s="730"/>
      <c r="Z71" s="730"/>
      <c r="AA71" s="730"/>
      <c r="AB71" s="730"/>
    </row>
    <row r="72" spans="1:28" ht="14.25">
      <c r="A72" s="1166"/>
      <c r="B72" s="1150"/>
      <c r="C72" s="1126"/>
      <c r="D72" s="1126"/>
      <c r="E72" s="1126"/>
      <c r="F72" s="1126"/>
      <c r="G72" s="1126"/>
      <c r="H72" s="1127"/>
      <c r="I72" s="1024"/>
      <c r="J72" s="1024"/>
      <c r="K72" s="1091"/>
      <c r="L72" s="831"/>
      <c r="M72" s="730"/>
      <c r="N72" s="730"/>
      <c r="O72" s="730"/>
      <c r="P72" s="730"/>
      <c r="Q72" s="730"/>
      <c r="R72" s="730"/>
      <c r="S72" s="730"/>
      <c r="T72" s="730"/>
      <c r="U72" s="730"/>
      <c r="V72" s="730"/>
      <c r="W72" s="730"/>
      <c r="X72" s="730"/>
      <c r="Y72" s="730"/>
      <c r="Z72" s="730"/>
      <c r="AA72" s="730"/>
      <c r="AB72" s="730"/>
    </row>
    <row r="73" spans="1:28" ht="14.25">
      <c r="A73" s="1166"/>
      <c r="B73" s="1150"/>
      <c r="C73" s="1126"/>
      <c r="D73" s="1126"/>
      <c r="E73" s="1126"/>
      <c r="F73" s="1126"/>
      <c r="G73" s="1126"/>
      <c r="H73" s="1127"/>
      <c r="I73" s="1024"/>
      <c r="J73" s="1024"/>
      <c r="K73" s="1091"/>
      <c r="L73" s="831"/>
      <c r="M73" s="730"/>
      <c r="N73" s="730"/>
      <c r="O73" s="730"/>
      <c r="P73" s="730"/>
      <c r="Q73" s="730"/>
      <c r="R73" s="730"/>
      <c r="S73" s="730"/>
      <c r="T73" s="730"/>
      <c r="U73" s="730"/>
      <c r="V73" s="730"/>
      <c r="W73" s="730"/>
      <c r="X73" s="730"/>
      <c r="Y73" s="730"/>
      <c r="Z73" s="730"/>
      <c r="AA73" s="730"/>
      <c r="AB73" s="730"/>
    </row>
    <row r="74" spans="1:28" ht="14.25">
      <c r="A74" s="1166"/>
      <c r="B74" s="1150"/>
      <c r="C74" s="1126"/>
      <c r="D74" s="1126"/>
      <c r="E74" s="1126"/>
      <c r="F74" s="1126"/>
      <c r="G74" s="1126"/>
      <c r="H74" s="1127"/>
      <c r="I74" s="1024"/>
      <c r="J74" s="1024"/>
      <c r="K74" s="1091"/>
      <c r="L74" s="831"/>
      <c r="M74" s="730"/>
      <c r="N74" s="730"/>
      <c r="O74" s="730"/>
      <c r="P74" s="730"/>
      <c r="Q74" s="730"/>
      <c r="R74" s="730"/>
      <c r="S74" s="730"/>
      <c r="T74" s="730"/>
      <c r="U74" s="730"/>
      <c r="V74" s="730"/>
      <c r="W74" s="730"/>
      <c r="X74" s="730"/>
      <c r="Y74" s="730"/>
      <c r="Z74" s="730"/>
      <c r="AA74" s="730"/>
      <c r="AB74" s="730"/>
    </row>
    <row r="75" spans="1:28" ht="14.25">
      <c r="A75" s="1166"/>
      <c r="B75" s="1150"/>
      <c r="C75" s="1126"/>
      <c r="D75" s="1126"/>
      <c r="E75" s="1126"/>
      <c r="F75" s="1126"/>
      <c r="G75" s="1126"/>
      <c r="H75" s="1127"/>
      <c r="I75" s="1024"/>
      <c r="J75" s="1024"/>
      <c r="K75" s="1091"/>
      <c r="L75" s="831"/>
      <c r="M75" s="730"/>
      <c r="N75" s="730"/>
      <c r="O75" s="730"/>
      <c r="P75" s="730"/>
      <c r="Q75" s="730"/>
      <c r="R75" s="730"/>
      <c r="S75" s="730"/>
      <c r="T75" s="730"/>
      <c r="U75" s="730"/>
      <c r="V75" s="730"/>
      <c r="W75" s="730"/>
      <c r="X75" s="730"/>
      <c r="Y75" s="730"/>
      <c r="Z75" s="730"/>
      <c r="AA75" s="730"/>
      <c r="AB75" s="730"/>
    </row>
    <row r="76" spans="1:28" ht="14.25">
      <c r="A76" s="1166"/>
      <c r="B76" s="1150"/>
      <c r="C76" s="1126"/>
      <c r="D76" s="1126"/>
      <c r="E76" s="1126"/>
      <c r="F76" s="1126"/>
      <c r="G76" s="1126"/>
      <c r="H76" s="1127"/>
      <c r="I76" s="1024"/>
      <c r="J76" s="1024"/>
      <c r="K76" s="1091"/>
      <c r="L76" s="831"/>
      <c r="M76" s="730"/>
      <c r="N76" s="730"/>
      <c r="O76" s="730"/>
      <c r="P76" s="730"/>
      <c r="Q76" s="730"/>
      <c r="R76" s="730"/>
      <c r="S76" s="730"/>
      <c r="T76" s="730"/>
      <c r="U76" s="730"/>
      <c r="V76" s="730"/>
      <c r="W76" s="730"/>
      <c r="X76" s="730"/>
      <c r="Y76" s="730"/>
      <c r="Z76" s="730"/>
      <c r="AA76" s="730"/>
      <c r="AB76" s="730"/>
    </row>
    <row r="77" spans="1:28" ht="14.25">
      <c r="A77" s="1166"/>
      <c r="B77" s="1150"/>
      <c r="C77" s="1126"/>
      <c r="D77" s="1126"/>
      <c r="E77" s="1126"/>
      <c r="F77" s="1126"/>
      <c r="G77" s="1126"/>
      <c r="H77" s="1127"/>
      <c r="I77" s="1024"/>
      <c r="J77" s="1024"/>
      <c r="K77" s="1091"/>
      <c r="L77" s="831"/>
      <c r="M77" s="730"/>
      <c r="N77" s="730"/>
      <c r="O77" s="730"/>
      <c r="P77" s="730"/>
      <c r="Q77" s="730"/>
      <c r="R77" s="730"/>
      <c r="S77" s="730"/>
      <c r="T77" s="730"/>
      <c r="U77" s="730"/>
      <c r="V77" s="730"/>
      <c r="W77" s="730"/>
      <c r="X77" s="730"/>
      <c r="Y77" s="730"/>
      <c r="Z77" s="730"/>
      <c r="AA77" s="730"/>
      <c r="AB77" s="730"/>
    </row>
    <row r="78" spans="1:28" ht="14.25">
      <c r="A78" s="1166"/>
      <c r="B78" s="1150"/>
      <c r="C78" s="1126"/>
      <c r="D78" s="1126"/>
      <c r="E78" s="1126"/>
      <c r="F78" s="1126"/>
      <c r="G78" s="1126"/>
      <c r="H78" s="1127"/>
      <c r="I78" s="1024"/>
      <c r="J78" s="1024"/>
      <c r="K78" s="1091"/>
      <c r="L78" s="831"/>
      <c r="M78" s="730"/>
      <c r="N78" s="730"/>
      <c r="O78" s="730"/>
      <c r="P78" s="730"/>
      <c r="Q78" s="730"/>
      <c r="R78" s="730"/>
      <c r="S78" s="730"/>
      <c r="T78" s="730"/>
      <c r="U78" s="730"/>
      <c r="V78" s="730"/>
      <c r="W78" s="730"/>
      <c r="X78" s="730"/>
      <c r="Y78" s="730"/>
      <c r="Z78" s="730"/>
      <c r="AA78" s="730"/>
      <c r="AB78" s="730"/>
    </row>
    <row r="79" spans="1:28" ht="14.25">
      <c r="A79" s="1166"/>
      <c r="B79" s="1150"/>
      <c r="C79" s="1126"/>
      <c r="D79" s="1126"/>
      <c r="E79" s="1126"/>
      <c r="F79" s="1126"/>
      <c r="G79" s="1126"/>
      <c r="H79" s="1127"/>
      <c r="I79" s="1024"/>
      <c r="J79" s="1024"/>
      <c r="K79" s="1091"/>
      <c r="L79" s="831"/>
      <c r="M79" s="730"/>
      <c r="N79" s="730"/>
      <c r="O79" s="730"/>
      <c r="P79" s="730"/>
      <c r="Q79" s="730"/>
      <c r="R79" s="730"/>
      <c r="S79" s="730"/>
      <c r="T79" s="730"/>
      <c r="U79" s="730"/>
      <c r="V79" s="730"/>
      <c r="W79" s="730"/>
      <c r="X79" s="730"/>
      <c r="Y79" s="730"/>
      <c r="Z79" s="730"/>
      <c r="AA79" s="730"/>
      <c r="AB79" s="730"/>
    </row>
    <row r="80" spans="1:28" ht="14.25">
      <c r="A80" s="1166"/>
      <c r="B80" s="1150"/>
      <c r="C80" s="1126"/>
      <c r="D80" s="1126"/>
      <c r="E80" s="1126"/>
      <c r="F80" s="1126"/>
      <c r="G80" s="1126"/>
      <c r="H80" s="1127"/>
      <c r="I80" s="1024"/>
      <c r="J80" s="1024"/>
      <c r="K80" s="1091"/>
      <c r="L80" s="831"/>
      <c r="M80" s="730"/>
      <c r="N80" s="730"/>
      <c r="O80" s="730"/>
      <c r="P80" s="730"/>
      <c r="Q80" s="730"/>
      <c r="R80" s="730"/>
      <c r="S80" s="730"/>
      <c r="T80" s="730"/>
      <c r="U80" s="730"/>
      <c r="V80" s="730"/>
      <c r="W80" s="730"/>
      <c r="X80" s="730"/>
      <c r="Y80" s="730"/>
      <c r="Z80" s="730"/>
      <c r="AA80" s="730"/>
      <c r="AB80" s="730"/>
    </row>
    <row r="81" spans="1:28" ht="14.25">
      <c r="A81" s="1166"/>
      <c r="B81" s="1150"/>
      <c r="C81" s="1126"/>
      <c r="D81" s="1126"/>
      <c r="E81" s="1126"/>
      <c r="F81" s="1126"/>
      <c r="G81" s="1126"/>
      <c r="H81" s="1127"/>
      <c r="I81" s="1024"/>
      <c r="J81" s="1024"/>
      <c r="K81" s="1091"/>
      <c r="L81" s="831"/>
      <c r="M81" s="730"/>
      <c r="N81" s="730"/>
      <c r="O81" s="730"/>
      <c r="P81" s="730"/>
      <c r="Q81" s="730"/>
      <c r="R81" s="730"/>
      <c r="S81" s="730"/>
      <c r="T81" s="730"/>
      <c r="U81" s="730"/>
      <c r="V81" s="730"/>
      <c r="W81" s="730"/>
      <c r="X81" s="730"/>
      <c r="Y81" s="730"/>
      <c r="Z81" s="730"/>
      <c r="AA81" s="730"/>
      <c r="AB81" s="730"/>
    </row>
    <row r="82" spans="1:28" ht="14.25">
      <c r="A82" s="1166"/>
      <c r="B82" s="1150"/>
      <c r="C82" s="1126"/>
      <c r="D82" s="1126"/>
      <c r="E82" s="1126"/>
      <c r="F82" s="1126"/>
      <c r="G82" s="1126"/>
      <c r="H82" s="1127"/>
      <c r="I82" s="1024"/>
      <c r="J82" s="1024"/>
      <c r="K82" s="1091"/>
      <c r="L82" s="831"/>
      <c r="M82" s="730"/>
      <c r="N82" s="730"/>
      <c r="O82" s="730"/>
      <c r="P82" s="730"/>
      <c r="Q82" s="730"/>
      <c r="R82" s="730"/>
      <c r="S82" s="730"/>
      <c r="T82" s="730"/>
      <c r="U82" s="730"/>
      <c r="V82" s="730"/>
      <c r="W82" s="730"/>
      <c r="X82" s="730"/>
      <c r="Y82" s="730"/>
      <c r="Z82" s="730"/>
      <c r="AA82" s="730"/>
      <c r="AB82" s="730"/>
    </row>
    <row r="83" spans="1:28" ht="14.25">
      <c r="A83" s="1166"/>
      <c r="B83" s="1150"/>
      <c r="C83" s="1126"/>
      <c r="D83" s="1126"/>
      <c r="E83" s="1126"/>
      <c r="F83" s="1126"/>
      <c r="G83" s="1126"/>
      <c r="H83" s="1127"/>
      <c r="I83" s="1024"/>
      <c r="J83" s="1024"/>
      <c r="K83" s="1091"/>
      <c r="L83" s="831"/>
      <c r="M83" s="730"/>
      <c r="N83" s="730"/>
      <c r="O83" s="730"/>
      <c r="P83" s="730"/>
      <c r="Q83" s="730"/>
      <c r="R83" s="730"/>
      <c r="S83" s="730"/>
      <c r="T83" s="730"/>
      <c r="U83" s="730"/>
      <c r="V83" s="730"/>
      <c r="W83" s="730"/>
      <c r="X83" s="730"/>
      <c r="Y83" s="730"/>
      <c r="Z83" s="730"/>
      <c r="AA83" s="730"/>
      <c r="AB83" s="730"/>
    </row>
    <row r="84" spans="1:28" ht="14.25">
      <c r="A84" s="1166"/>
      <c r="B84" s="1150"/>
      <c r="C84" s="1126"/>
      <c r="D84" s="1126"/>
      <c r="E84" s="1126"/>
      <c r="F84" s="1126"/>
      <c r="G84" s="1126"/>
      <c r="H84" s="1127"/>
      <c r="I84" s="1024"/>
      <c r="J84" s="1024"/>
      <c r="K84" s="1091"/>
      <c r="L84" s="831"/>
      <c r="M84" s="730"/>
      <c r="N84" s="730"/>
      <c r="O84" s="730"/>
      <c r="P84" s="730"/>
      <c r="Q84" s="730"/>
      <c r="R84" s="730"/>
      <c r="S84" s="730"/>
      <c r="T84" s="730"/>
      <c r="U84" s="730"/>
      <c r="V84" s="730"/>
      <c r="W84" s="730"/>
      <c r="X84" s="730"/>
      <c r="Y84" s="730"/>
      <c r="Z84" s="730"/>
      <c r="AA84" s="730"/>
      <c r="AB84" s="730"/>
    </row>
    <row r="85" spans="1:28" ht="14.25">
      <c r="A85" s="1166"/>
      <c r="B85" s="1150"/>
      <c r="C85" s="1126"/>
      <c r="D85" s="1126"/>
      <c r="E85" s="1126"/>
      <c r="F85" s="1126"/>
      <c r="G85" s="1126"/>
      <c r="H85" s="1127"/>
      <c r="I85" s="1024"/>
      <c r="J85" s="1024"/>
      <c r="K85" s="1091"/>
      <c r="L85" s="831"/>
      <c r="M85" s="730"/>
      <c r="N85" s="730"/>
      <c r="O85" s="730"/>
      <c r="P85" s="730"/>
      <c r="Q85" s="730"/>
      <c r="R85" s="730"/>
      <c r="S85" s="730"/>
      <c r="T85" s="730"/>
      <c r="U85" s="730"/>
      <c r="V85" s="730"/>
      <c r="W85" s="730"/>
      <c r="X85" s="730"/>
      <c r="Y85" s="730"/>
      <c r="Z85" s="730"/>
      <c r="AA85" s="730"/>
      <c r="AB85" s="730"/>
    </row>
    <row r="86" spans="1:28" ht="14.25">
      <c r="A86" s="1166"/>
      <c r="B86" s="1150"/>
      <c r="C86" s="1126"/>
      <c r="D86" s="1126"/>
      <c r="E86" s="1126"/>
      <c r="F86" s="1126"/>
      <c r="G86" s="1126"/>
      <c r="H86" s="1127"/>
      <c r="I86" s="1024"/>
      <c r="J86" s="1024"/>
      <c r="K86" s="1091"/>
      <c r="L86" s="831"/>
      <c r="M86" s="730"/>
      <c r="N86" s="730"/>
      <c r="O86" s="730"/>
      <c r="P86" s="730"/>
      <c r="Q86" s="730"/>
      <c r="R86" s="730"/>
      <c r="S86" s="730"/>
      <c r="T86" s="730"/>
      <c r="U86" s="730"/>
      <c r="V86" s="730"/>
      <c r="W86" s="730"/>
      <c r="X86" s="730"/>
      <c r="Y86" s="730"/>
      <c r="Z86" s="730"/>
      <c r="AA86" s="730"/>
      <c r="AB86" s="730"/>
    </row>
    <row r="87" spans="1:28" ht="14.25">
      <c r="A87" s="1166"/>
      <c r="B87" s="1150"/>
      <c r="C87" s="1126"/>
      <c r="D87" s="1126"/>
      <c r="E87" s="1126"/>
      <c r="F87" s="1126"/>
      <c r="G87" s="1126"/>
      <c r="H87" s="1127"/>
      <c r="I87" s="1024"/>
      <c r="J87" s="1024"/>
      <c r="K87" s="1091"/>
      <c r="L87" s="831"/>
      <c r="M87" s="730"/>
      <c r="N87" s="730"/>
      <c r="O87" s="730"/>
      <c r="P87" s="730"/>
      <c r="Q87" s="730"/>
      <c r="R87" s="730"/>
      <c r="S87" s="730"/>
      <c r="T87" s="730"/>
      <c r="U87" s="730"/>
      <c r="V87" s="730"/>
      <c r="W87" s="730"/>
      <c r="X87" s="730"/>
      <c r="Y87" s="730"/>
      <c r="Z87" s="730"/>
      <c r="AA87" s="730"/>
      <c r="AB87" s="730"/>
    </row>
    <row r="88" spans="1:28" ht="14.25">
      <c r="A88" s="1166"/>
      <c r="B88" s="1150"/>
      <c r="C88" s="1126"/>
      <c r="D88" s="1126"/>
      <c r="E88" s="1126"/>
      <c r="F88" s="1126"/>
      <c r="G88" s="1126"/>
      <c r="H88" s="1127"/>
      <c r="I88" s="1024"/>
      <c r="J88" s="1024"/>
      <c r="K88" s="1091"/>
      <c r="L88" s="831"/>
      <c r="M88" s="730"/>
      <c r="N88" s="730"/>
      <c r="O88" s="730"/>
      <c r="P88" s="730"/>
      <c r="Q88" s="730"/>
      <c r="R88" s="730"/>
      <c r="S88" s="730"/>
      <c r="T88" s="730"/>
      <c r="U88" s="730"/>
      <c r="V88" s="730"/>
      <c r="W88" s="730"/>
      <c r="X88" s="730"/>
      <c r="Y88" s="730"/>
      <c r="Z88" s="730"/>
      <c r="AA88" s="730"/>
      <c r="AB88" s="730"/>
    </row>
    <row r="89" spans="1:28" ht="14.25">
      <c r="A89" s="1166"/>
      <c r="B89" s="1150"/>
      <c r="C89" s="1126"/>
      <c r="D89" s="1126"/>
      <c r="E89" s="1126"/>
      <c r="F89" s="1126"/>
      <c r="G89" s="1126"/>
      <c r="H89" s="1127"/>
      <c r="I89" s="1024"/>
      <c r="J89" s="1024"/>
      <c r="K89" s="1091"/>
      <c r="L89" s="831"/>
      <c r="M89" s="730"/>
      <c r="N89" s="730"/>
      <c r="O89" s="730"/>
      <c r="P89" s="730"/>
      <c r="Q89" s="730"/>
      <c r="R89" s="730"/>
      <c r="S89" s="730"/>
      <c r="T89" s="730"/>
      <c r="U89" s="730"/>
      <c r="V89" s="730"/>
      <c r="W89" s="730"/>
      <c r="X89" s="730"/>
      <c r="Y89" s="730"/>
      <c r="Z89" s="730"/>
      <c r="AA89" s="730"/>
      <c r="AB89" s="730"/>
    </row>
    <row r="90" spans="1:28" ht="14.25">
      <c r="A90" s="1166"/>
      <c r="B90" s="1150"/>
      <c r="C90" s="1126"/>
      <c r="D90" s="1126"/>
      <c r="E90" s="1126"/>
      <c r="F90" s="1126"/>
      <c r="G90" s="1126"/>
      <c r="H90" s="1127"/>
      <c r="I90" s="1024"/>
      <c r="J90" s="1024"/>
      <c r="K90" s="1091"/>
      <c r="L90" s="831"/>
      <c r="M90" s="730"/>
      <c r="N90" s="730"/>
      <c r="O90" s="730"/>
      <c r="P90" s="730"/>
      <c r="Q90" s="730"/>
      <c r="R90" s="730"/>
      <c r="S90" s="730"/>
      <c r="T90" s="730"/>
      <c r="U90" s="730"/>
      <c r="V90" s="730"/>
      <c r="W90" s="730"/>
      <c r="X90" s="730"/>
      <c r="Y90" s="730"/>
      <c r="Z90" s="730"/>
      <c r="AA90" s="730"/>
      <c r="AB90" s="730"/>
    </row>
    <row r="91" spans="1:28" ht="14.25">
      <c r="A91" s="1166"/>
      <c r="B91" s="1150"/>
      <c r="C91" s="1126"/>
      <c r="D91" s="1126"/>
      <c r="E91" s="1126"/>
      <c r="F91" s="1126"/>
      <c r="G91" s="1126"/>
      <c r="H91" s="1127"/>
      <c r="I91" s="1024"/>
      <c r="J91" s="1024"/>
      <c r="K91" s="1091"/>
      <c r="L91" s="831"/>
      <c r="M91" s="730"/>
      <c r="N91" s="730"/>
      <c r="O91" s="730"/>
      <c r="P91" s="730"/>
      <c r="Q91" s="730"/>
      <c r="R91" s="730"/>
      <c r="S91" s="730"/>
      <c r="T91" s="730"/>
      <c r="U91" s="730"/>
      <c r="V91" s="730"/>
      <c r="W91" s="730"/>
      <c r="X91" s="730"/>
      <c r="Y91" s="730"/>
      <c r="Z91" s="730"/>
      <c r="AA91" s="730"/>
      <c r="AB91" s="730"/>
    </row>
    <row r="92" spans="1:28" ht="14.25">
      <c r="A92" s="1166"/>
      <c r="B92" s="1150"/>
      <c r="C92" s="1126"/>
      <c r="D92" s="1126"/>
      <c r="E92" s="1126"/>
      <c r="F92" s="1126"/>
      <c r="G92" s="1126"/>
      <c r="H92" s="1127"/>
      <c r="I92" s="1024"/>
      <c r="J92" s="1024"/>
      <c r="K92" s="1091"/>
      <c r="L92" s="831"/>
      <c r="M92" s="730"/>
      <c r="N92" s="730"/>
      <c r="O92" s="730"/>
      <c r="P92" s="730"/>
      <c r="Q92" s="730"/>
      <c r="R92" s="730"/>
      <c r="S92" s="730"/>
      <c r="T92" s="730"/>
      <c r="U92" s="730"/>
      <c r="V92" s="730"/>
      <c r="W92" s="730"/>
      <c r="X92" s="730"/>
      <c r="Y92" s="730"/>
      <c r="Z92" s="730"/>
      <c r="AA92" s="730"/>
      <c r="AB92" s="730"/>
    </row>
    <row r="93" spans="1:28" ht="14.25">
      <c r="A93" s="1166"/>
      <c r="B93" s="1150"/>
      <c r="C93" s="1126"/>
      <c r="D93" s="1126"/>
      <c r="E93" s="1126"/>
      <c r="F93" s="1126"/>
      <c r="G93" s="1126"/>
      <c r="H93" s="1127"/>
      <c r="I93" s="1024"/>
      <c r="J93" s="1024"/>
      <c r="K93" s="1091"/>
      <c r="L93" s="831"/>
      <c r="M93" s="730"/>
      <c r="N93" s="730"/>
      <c r="O93" s="730"/>
      <c r="P93" s="730"/>
      <c r="Q93" s="730"/>
      <c r="R93" s="730"/>
      <c r="S93" s="730"/>
      <c r="T93" s="730"/>
      <c r="U93" s="730"/>
      <c r="V93" s="730"/>
      <c r="W93" s="730"/>
      <c r="X93" s="730"/>
      <c r="Y93" s="730"/>
      <c r="Z93" s="730"/>
      <c r="AA93" s="730"/>
      <c r="AB93" s="730"/>
    </row>
    <row r="94" spans="1:28" ht="14.25">
      <c r="A94" s="1166"/>
      <c r="B94" s="1150"/>
      <c r="C94" s="1126"/>
      <c r="D94" s="1126"/>
      <c r="E94" s="1126"/>
      <c r="F94" s="1126"/>
      <c r="G94" s="1126"/>
      <c r="H94" s="1127"/>
      <c r="I94" s="1024"/>
      <c r="J94" s="1024"/>
      <c r="K94" s="1091"/>
      <c r="L94" s="831"/>
      <c r="M94" s="730"/>
      <c r="N94" s="730"/>
      <c r="O94" s="730"/>
      <c r="P94" s="730"/>
      <c r="Q94" s="730"/>
      <c r="R94" s="730"/>
      <c r="S94" s="730"/>
      <c r="T94" s="730"/>
      <c r="U94" s="730"/>
      <c r="V94" s="730"/>
      <c r="W94" s="730"/>
      <c r="X94" s="730"/>
      <c r="Y94" s="730"/>
      <c r="Z94" s="730"/>
      <c r="AA94" s="730"/>
      <c r="AB94" s="730"/>
    </row>
    <row r="95" spans="1:28" ht="14.25">
      <c r="A95" s="1166"/>
      <c r="B95" s="1150"/>
      <c r="C95" s="1126"/>
      <c r="D95" s="1126"/>
      <c r="E95" s="1126"/>
      <c r="F95" s="1126"/>
      <c r="G95" s="1126"/>
      <c r="H95" s="1127"/>
      <c r="I95" s="1024"/>
      <c r="J95" s="1024"/>
      <c r="K95" s="1091"/>
      <c r="L95" s="831"/>
      <c r="M95" s="730"/>
      <c r="N95" s="730"/>
      <c r="O95" s="730"/>
      <c r="P95" s="730"/>
      <c r="Q95" s="730"/>
      <c r="R95" s="730"/>
      <c r="S95" s="730"/>
      <c r="T95" s="730"/>
      <c r="U95" s="730"/>
      <c r="V95" s="730"/>
      <c r="W95" s="730"/>
      <c r="X95" s="730"/>
      <c r="Y95" s="730"/>
      <c r="Z95" s="730"/>
      <c r="AA95" s="730"/>
      <c r="AB95" s="730"/>
    </row>
    <row r="96" spans="1:28" ht="14.25">
      <c r="A96" s="1166"/>
      <c r="B96" s="1150"/>
      <c r="C96" s="1126"/>
      <c r="D96" s="1126"/>
      <c r="E96" s="1126"/>
      <c r="F96" s="1126"/>
      <c r="G96" s="1126"/>
      <c r="H96" s="1127"/>
      <c r="I96" s="1024"/>
      <c r="J96" s="1024"/>
      <c r="K96" s="1091"/>
      <c r="L96" s="831"/>
      <c r="M96" s="730"/>
      <c r="N96" s="730"/>
      <c r="O96" s="730"/>
      <c r="P96" s="730"/>
      <c r="Q96" s="730"/>
      <c r="R96" s="730"/>
      <c r="S96" s="730"/>
      <c r="T96" s="730"/>
      <c r="U96" s="730"/>
      <c r="V96" s="730"/>
      <c r="W96" s="730"/>
      <c r="X96" s="730"/>
      <c r="Y96" s="730"/>
      <c r="Z96" s="730"/>
      <c r="AA96" s="730"/>
      <c r="AB96" s="730"/>
    </row>
    <row r="97" spans="1:28" ht="14.25">
      <c r="A97" s="1166"/>
      <c r="B97" s="1150"/>
      <c r="C97" s="1126"/>
      <c r="D97" s="1126"/>
      <c r="E97" s="1126"/>
      <c r="F97" s="1126"/>
      <c r="G97" s="1126"/>
      <c r="H97" s="1127"/>
      <c r="I97" s="1024"/>
      <c r="J97" s="1024"/>
      <c r="K97" s="1091"/>
      <c r="L97" s="831"/>
      <c r="M97" s="730"/>
      <c r="N97" s="730"/>
      <c r="O97" s="730"/>
      <c r="P97" s="730"/>
      <c r="Q97" s="730"/>
      <c r="R97" s="730"/>
      <c r="S97" s="730"/>
      <c r="T97" s="730"/>
      <c r="U97" s="730"/>
      <c r="V97" s="730"/>
      <c r="W97" s="730"/>
      <c r="X97" s="730"/>
      <c r="Y97" s="730"/>
      <c r="Z97" s="730"/>
      <c r="AA97" s="730"/>
      <c r="AB97" s="730"/>
    </row>
    <row r="98" spans="1:28" ht="14.25">
      <c r="A98" s="1166"/>
      <c r="B98" s="1150"/>
      <c r="C98" s="1126"/>
      <c r="D98" s="1126"/>
      <c r="E98" s="1126"/>
      <c r="F98" s="1126"/>
      <c r="G98" s="1126"/>
      <c r="H98" s="1127"/>
      <c r="I98" s="1024"/>
      <c r="J98" s="1024"/>
      <c r="K98" s="1091"/>
      <c r="L98" s="831"/>
      <c r="M98" s="730"/>
      <c r="N98" s="730"/>
      <c r="O98" s="730"/>
      <c r="P98" s="730"/>
      <c r="Q98" s="730"/>
      <c r="R98" s="730"/>
      <c r="S98" s="730"/>
      <c r="T98" s="730"/>
      <c r="U98" s="730"/>
      <c r="V98" s="730"/>
      <c r="W98" s="730"/>
      <c r="X98" s="730"/>
      <c r="Y98" s="730"/>
      <c r="Z98" s="730"/>
      <c r="AA98" s="730"/>
      <c r="AB98" s="730"/>
    </row>
    <row r="99" spans="1:28" ht="14.25">
      <c r="A99" s="1166"/>
      <c r="B99" s="1150"/>
      <c r="C99" s="1126"/>
      <c r="D99" s="1126"/>
      <c r="E99" s="1126"/>
      <c r="F99" s="1126"/>
      <c r="G99" s="1126"/>
      <c r="H99" s="1127"/>
      <c r="I99" s="1024"/>
      <c r="J99" s="1024"/>
      <c r="K99" s="1091"/>
      <c r="L99" s="831"/>
      <c r="M99" s="730"/>
      <c r="N99" s="730"/>
      <c r="O99" s="730"/>
      <c r="P99" s="730"/>
      <c r="Q99" s="730"/>
      <c r="R99" s="730"/>
      <c r="S99" s="730"/>
      <c r="T99" s="730"/>
      <c r="U99" s="730"/>
      <c r="V99" s="730"/>
      <c r="W99" s="730"/>
      <c r="X99" s="730"/>
      <c r="Y99" s="730"/>
      <c r="Z99" s="730"/>
      <c r="AA99" s="730"/>
      <c r="AB99" s="730"/>
    </row>
    <row r="100" spans="1:28" ht="20.100000000000001" customHeight="1">
      <c r="A100" s="1166"/>
      <c r="B100" s="1092" t="s">
        <v>33</v>
      </c>
      <c r="C100" s="1128"/>
      <c r="D100" s="1128"/>
      <c r="E100" s="1128"/>
      <c r="F100" s="1128"/>
      <c r="G100" s="1128"/>
      <c r="H100" s="1128"/>
      <c r="I100" s="1128"/>
      <c r="J100" s="761">
        <f>SUM(H38)</f>
        <v>0.88</v>
      </c>
      <c r="K100" s="807">
        <f>+(H38*K37)/100%</f>
        <v>0.44</v>
      </c>
      <c r="L100" s="831"/>
      <c r="M100" s="730"/>
      <c r="N100" s="730"/>
      <c r="O100" s="730"/>
      <c r="P100" s="730"/>
      <c r="Q100" s="730"/>
      <c r="R100" s="730"/>
      <c r="S100" s="730"/>
      <c r="T100" s="730"/>
      <c r="U100" s="730"/>
      <c r="V100" s="730"/>
      <c r="W100" s="730"/>
      <c r="X100" s="730"/>
      <c r="Y100" s="730"/>
      <c r="Z100" s="730"/>
      <c r="AA100" s="730"/>
      <c r="AB100" s="730"/>
    </row>
    <row r="101" spans="1:28" ht="20.100000000000001" customHeight="1">
      <c r="A101" s="1166"/>
      <c r="B101" s="803" t="s">
        <v>35</v>
      </c>
      <c r="C101" s="1129"/>
      <c r="D101" s="1129"/>
      <c r="E101" s="1129"/>
      <c r="F101" s="1129"/>
      <c r="G101" s="1129"/>
      <c r="H101" s="759"/>
      <c r="I101" s="758"/>
      <c r="J101" s="757"/>
      <c r="K101" s="808">
        <v>0.2</v>
      </c>
      <c r="L101" s="831"/>
      <c r="M101" s="1029"/>
      <c r="N101" s="730"/>
      <c r="O101" s="730"/>
      <c r="P101" s="730"/>
      <c r="Q101" s="730"/>
      <c r="R101" s="730"/>
      <c r="S101" s="730"/>
      <c r="T101" s="730"/>
      <c r="U101" s="730"/>
      <c r="V101" s="730"/>
      <c r="W101" s="730"/>
      <c r="X101" s="730"/>
      <c r="Y101" s="730"/>
      <c r="Z101" s="730"/>
      <c r="AA101" s="730"/>
      <c r="AB101" s="730"/>
    </row>
    <row r="102" spans="1:28" ht="237.75" customHeight="1">
      <c r="A102" s="1166"/>
      <c r="B102" s="1151" t="s">
        <v>445</v>
      </c>
      <c r="C102" s="1186"/>
      <c r="D102" s="1186"/>
      <c r="E102" s="1186"/>
      <c r="F102" s="1186"/>
      <c r="G102" s="1187"/>
      <c r="H102" s="1131">
        <f>57/76</f>
        <v>0.75</v>
      </c>
      <c r="I102" s="750" t="s">
        <v>446</v>
      </c>
      <c r="J102" s="749"/>
      <c r="K102" s="813"/>
      <c r="L102" s="831"/>
      <c r="M102" s="1029"/>
      <c r="N102" s="730"/>
      <c r="O102" s="730"/>
      <c r="P102" s="730"/>
      <c r="Q102" s="730"/>
      <c r="R102" s="730"/>
      <c r="S102" s="730"/>
      <c r="T102" s="730"/>
      <c r="U102" s="730"/>
      <c r="V102" s="730"/>
      <c r="W102" s="730"/>
      <c r="X102" s="730"/>
      <c r="Y102" s="730"/>
      <c r="Z102" s="730"/>
      <c r="AA102" s="730"/>
      <c r="AB102" s="730"/>
    </row>
    <row r="103" spans="1:28" ht="378" customHeight="1">
      <c r="A103" s="1166"/>
      <c r="B103" s="1151" t="s">
        <v>447</v>
      </c>
      <c r="C103" s="1186"/>
      <c r="D103" s="1186"/>
      <c r="E103" s="1186"/>
      <c r="F103" s="1186"/>
      <c r="G103" s="1187"/>
      <c r="H103" s="1132"/>
      <c r="I103" s="1133"/>
      <c r="J103" s="1134"/>
      <c r="K103" s="1152"/>
      <c r="L103" s="831"/>
      <c r="M103" s="1029"/>
      <c r="N103" s="730"/>
      <c r="O103" s="730"/>
      <c r="P103" s="730"/>
      <c r="Q103" s="730"/>
      <c r="R103" s="730"/>
      <c r="S103" s="730"/>
      <c r="T103" s="730"/>
      <c r="U103" s="730"/>
      <c r="V103" s="730"/>
      <c r="W103" s="730"/>
      <c r="X103" s="730"/>
      <c r="Y103" s="730"/>
      <c r="Z103" s="730"/>
      <c r="AA103" s="730"/>
      <c r="AB103" s="730"/>
    </row>
    <row r="104" spans="1:28" ht="322.5" customHeight="1">
      <c r="A104" s="1166"/>
      <c r="B104" s="1151" t="s">
        <v>448</v>
      </c>
      <c r="C104" s="1186"/>
      <c r="D104" s="1186"/>
      <c r="E104" s="1186"/>
      <c r="F104" s="1186"/>
      <c r="G104" s="1187"/>
      <c r="H104" s="1132"/>
      <c r="I104" s="1133"/>
      <c r="J104" s="1134"/>
      <c r="K104" s="1152"/>
      <c r="L104" s="831"/>
      <c r="M104" s="1029"/>
      <c r="N104" s="730"/>
      <c r="O104" s="730"/>
      <c r="P104" s="730"/>
      <c r="Q104" s="730"/>
      <c r="R104" s="730"/>
      <c r="S104" s="730"/>
      <c r="T104" s="730"/>
      <c r="U104" s="730"/>
      <c r="V104" s="730"/>
      <c r="W104" s="730"/>
      <c r="X104" s="730"/>
      <c r="Y104" s="730"/>
      <c r="Z104" s="730"/>
      <c r="AA104" s="730"/>
      <c r="AB104" s="730"/>
    </row>
    <row r="105" spans="1:28" ht="124.5" customHeight="1">
      <c r="A105" s="1166"/>
      <c r="B105" s="1151" t="s">
        <v>449</v>
      </c>
      <c r="C105" s="1186"/>
      <c r="D105" s="1186"/>
      <c r="E105" s="1186"/>
      <c r="F105" s="1186"/>
      <c r="G105" s="1187"/>
      <c r="H105" s="1132"/>
      <c r="I105" s="1133"/>
      <c r="J105" s="1134"/>
      <c r="K105" s="1152"/>
      <c r="L105" s="831"/>
      <c r="M105" s="1029"/>
      <c r="N105" s="730"/>
      <c r="O105" s="730"/>
      <c r="P105" s="730"/>
      <c r="Q105" s="730"/>
      <c r="R105" s="730"/>
      <c r="S105" s="730"/>
      <c r="T105" s="730"/>
      <c r="U105" s="730"/>
      <c r="V105" s="730"/>
      <c r="W105" s="730"/>
      <c r="X105" s="730"/>
      <c r="Y105" s="730"/>
      <c r="Z105" s="730"/>
      <c r="AA105" s="730"/>
      <c r="AB105" s="730"/>
    </row>
    <row r="106" spans="1:28" ht="20.100000000000001" customHeight="1">
      <c r="A106" s="1166"/>
      <c r="B106" s="806" t="s">
        <v>75</v>
      </c>
      <c r="C106" s="1044"/>
      <c r="D106" s="1044"/>
      <c r="E106" s="1044"/>
      <c r="F106" s="1044"/>
      <c r="G106" s="1044"/>
      <c r="H106" s="1044"/>
      <c r="I106" s="1044"/>
      <c r="J106" s="732">
        <f>SUM(H102)</f>
        <v>0.75</v>
      </c>
      <c r="K106" s="809">
        <f>+(H102*K101)/100%</f>
        <v>0.15000000000000002</v>
      </c>
      <c r="L106" s="831"/>
      <c r="M106" s="730"/>
      <c r="N106" s="730"/>
      <c r="O106" s="730"/>
      <c r="P106" s="730"/>
      <c r="Q106" s="730"/>
      <c r="R106" s="730"/>
      <c r="S106" s="730"/>
      <c r="T106" s="730"/>
      <c r="U106" s="730"/>
      <c r="V106" s="730"/>
      <c r="W106" s="730"/>
      <c r="X106" s="730"/>
      <c r="Y106" s="730"/>
      <c r="Z106" s="730"/>
      <c r="AA106" s="730"/>
      <c r="AB106" s="730"/>
    </row>
    <row r="107" spans="1:28" ht="20.100000000000001" customHeight="1">
      <c r="A107" s="1166"/>
      <c r="B107" s="803" t="s">
        <v>38</v>
      </c>
      <c r="C107" s="1044"/>
      <c r="D107" s="1044"/>
      <c r="E107" s="1044"/>
      <c r="F107" s="1044"/>
      <c r="G107" s="1044"/>
      <c r="H107" s="759"/>
      <c r="I107" s="758"/>
      <c r="J107" s="757"/>
      <c r="K107" s="808">
        <v>0.15</v>
      </c>
      <c r="L107" s="831"/>
      <c r="M107" s="1029"/>
      <c r="N107" s="730"/>
      <c r="O107" s="730"/>
      <c r="P107" s="730"/>
      <c r="Q107" s="730"/>
      <c r="R107" s="730"/>
      <c r="S107" s="730"/>
      <c r="T107" s="730"/>
      <c r="U107" s="730"/>
      <c r="V107" s="730"/>
      <c r="W107" s="730"/>
      <c r="X107" s="730"/>
      <c r="Y107" s="730"/>
      <c r="Z107" s="730"/>
      <c r="AA107" s="730"/>
      <c r="AB107" s="730"/>
    </row>
    <row r="108" spans="1:28" ht="36" customHeight="1">
      <c r="A108" s="1166"/>
      <c r="B108" s="1242" t="s">
        <v>39</v>
      </c>
      <c r="C108" s="1044"/>
      <c r="D108" s="1045"/>
      <c r="E108" s="1243" t="s">
        <v>40</v>
      </c>
      <c r="F108" s="1044"/>
      <c r="G108" s="1045"/>
      <c r="H108" s="1244" t="s">
        <v>41</v>
      </c>
      <c r="I108" s="1243" t="s">
        <v>42</v>
      </c>
      <c r="J108" s="1044"/>
      <c r="K108" s="1181"/>
      <c r="L108" s="831"/>
      <c r="M108" s="730"/>
      <c r="N108" s="730"/>
      <c r="O108" s="730"/>
      <c r="P108" s="730"/>
      <c r="Q108" s="730"/>
      <c r="R108" s="730"/>
      <c r="S108" s="730"/>
      <c r="T108" s="730"/>
      <c r="U108" s="730"/>
      <c r="V108" s="730"/>
      <c r="W108" s="730"/>
      <c r="X108" s="730"/>
      <c r="Y108" s="730"/>
      <c r="Z108" s="730"/>
      <c r="AA108" s="730"/>
      <c r="AB108" s="730"/>
    </row>
    <row r="109" spans="1:28" ht="188.25" customHeight="1">
      <c r="A109" s="1166"/>
      <c r="B109" s="1153" t="s">
        <v>43</v>
      </c>
      <c r="C109" s="749"/>
      <c r="D109" s="748"/>
      <c r="E109" s="750" t="s">
        <v>44</v>
      </c>
      <c r="F109" s="749"/>
      <c r="G109" s="748"/>
      <c r="H109" s="1131">
        <f>8/12</f>
        <v>0.66666666666666663</v>
      </c>
      <c r="I109" s="1136" t="s">
        <v>450</v>
      </c>
      <c r="J109" s="1137"/>
      <c r="K109" s="1154"/>
      <c r="L109" s="831"/>
      <c r="M109" s="730"/>
      <c r="N109" s="730"/>
      <c r="O109" s="730"/>
      <c r="P109" s="730"/>
      <c r="Q109" s="730"/>
      <c r="R109" s="730"/>
      <c r="S109" s="730"/>
      <c r="T109" s="730"/>
      <c r="U109" s="730"/>
      <c r="V109" s="730"/>
      <c r="W109" s="730"/>
      <c r="X109" s="730"/>
      <c r="Y109" s="730"/>
      <c r="Z109" s="730"/>
      <c r="AA109" s="730"/>
      <c r="AB109" s="730"/>
    </row>
    <row r="110" spans="1:28" ht="287.25" customHeight="1">
      <c r="A110" s="1166"/>
      <c r="B110" s="1155"/>
      <c r="C110" s="1138"/>
      <c r="D110" s="1139"/>
      <c r="E110" s="742"/>
      <c r="F110" s="1138"/>
      <c r="G110" s="1139"/>
      <c r="H110" s="1140"/>
      <c r="I110" s="1141"/>
      <c r="J110" s="1142"/>
      <c r="K110" s="1156"/>
      <c r="L110" s="831"/>
      <c r="M110" s="730"/>
      <c r="N110" s="730"/>
      <c r="O110" s="730"/>
      <c r="P110" s="730"/>
      <c r="Q110" s="730"/>
      <c r="R110" s="730"/>
      <c r="S110" s="730"/>
      <c r="T110" s="730"/>
      <c r="U110" s="730"/>
      <c r="V110" s="730"/>
      <c r="W110" s="730"/>
      <c r="X110" s="730"/>
      <c r="Y110" s="730"/>
      <c r="Z110" s="730"/>
      <c r="AA110" s="730"/>
      <c r="AB110" s="730"/>
    </row>
    <row r="111" spans="1:28" ht="237" customHeight="1">
      <c r="A111" s="1166"/>
      <c r="B111" s="1153" t="s">
        <v>45</v>
      </c>
      <c r="C111" s="749"/>
      <c r="D111" s="748"/>
      <c r="E111" s="750" t="s">
        <v>46</v>
      </c>
      <c r="F111" s="749"/>
      <c r="G111" s="748"/>
      <c r="H111" s="1131">
        <v>0.41699999999999998</v>
      </c>
      <c r="I111" s="1136" t="s">
        <v>451</v>
      </c>
      <c r="J111" s="1137"/>
      <c r="K111" s="1154"/>
      <c r="L111" s="831"/>
      <c r="M111" s="730"/>
      <c r="N111" s="730"/>
      <c r="O111" s="730"/>
      <c r="P111" s="730"/>
      <c r="Q111" s="730"/>
      <c r="R111" s="730"/>
      <c r="S111" s="730"/>
      <c r="T111" s="730"/>
      <c r="U111" s="730"/>
      <c r="V111" s="730"/>
      <c r="W111" s="730"/>
      <c r="X111" s="730"/>
      <c r="Y111" s="730"/>
      <c r="Z111" s="730"/>
      <c r="AA111" s="730"/>
      <c r="AB111" s="730"/>
    </row>
    <row r="112" spans="1:28" ht="170.25" customHeight="1">
      <c r="A112" s="1166"/>
      <c r="B112" s="1155"/>
      <c r="C112" s="1138"/>
      <c r="D112" s="1139"/>
      <c r="E112" s="742"/>
      <c r="F112" s="1138"/>
      <c r="G112" s="1139"/>
      <c r="H112" s="1140"/>
      <c r="I112" s="1141"/>
      <c r="J112" s="1142"/>
      <c r="K112" s="1156"/>
      <c r="L112" s="831"/>
      <c r="M112" s="730"/>
      <c r="N112" s="730"/>
      <c r="O112" s="730"/>
      <c r="P112" s="730"/>
      <c r="Q112" s="730"/>
      <c r="R112" s="730"/>
      <c r="S112" s="730"/>
      <c r="T112" s="730"/>
      <c r="U112" s="730"/>
      <c r="V112" s="730"/>
      <c r="W112" s="730"/>
      <c r="X112" s="730"/>
      <c r="Y112" s="730"/>
      <c r="Z112" s="730"/>
      <c r="AA112" s="730"/>
      <c r="AB112" s="730"/>
    </row>
    <row r="113" spans="1:28" ht="192" customHeight="1">
      <c r="A113" s="1166"/>
      <c r="B113" s="812" t="s">
        <v>47</v>
      </c>
      <c r="C113" s="1044"/>
      <c r="D113" s="1045"/>
      <c r="E113" s="736" t="s">
        <v>48</v>
      </c>
      <c r="F113" s="1047"/>
      <c r="G113" s="1048"/>
      <c r="H113" s="760">
        <f>AVERAGE(H109:H112)</f>
        <v>0.54183333333333328</v>
      </c>
      <c r="I113" s="1121" t="s">
        <v>452</v>
      </c>
      <c r="J113" s="1184"/>
      <c r="K113" s="1185"/>
      <c r="L113" s="831"/>
      <c r="M113" s="730"/>
      <c r="N113" s="730"/>
      <c r="O113" s="730"/>
      <c r="P113" s="730"/>
      <c r="Q113" s="730"/>
      <c r="R113" s="730"/>
      <c r="S113" s="730"/>
      <c r="T113" s="730"/>
      <c r="U113" s="730"/>
      <c r="V113" s="730"/>
      <c r="W113" s="730"/>
      <c r="X113" s="730"/>
      <c r="Y113" s="730"/>
      <c r="Z113" s="730"/>
      <c r="AA113" s="730"/>
      <c r="AB113" s="730"/>
    </row>
    <row r="114" spans="1:28" ht="20.100000000000001" customHeight="1">
      <c r="A114" s="1166"/>
      <c r="B114" s="806" t="s">
        <v>49</v>
      </c>
      <c r="C114" s="1044"/>
      <c r="D114" s="1044"/>
      <c r="E114" s="1044"/>
      <c r="F114" s="1044"/>
      <c r="G114" s="1044"/>
      <c r="H114" s="1044"/>
      <c r="I114" s="1044"/>
      <c r="J114" s="732">
        <f>AVERAGEA(H109:H113)</f>
        <v>0.54183333333333328</v>
      </c>
      <c r="K114" s="809">
        <f>+(J114*K107)/100%</f>
        <v>8.1274999999999986E-2</v>
      </c>
      <c r="L114" s="831"/>
      <c r="M114" s="730"/>
      <c r="N114" s="730"/>
      <c r="O114" s="730"/>
      <c r="P114" s="730"/>
      <c r="Q114" s="730"/>
      <c r="R114" s="730"/>
      <c r="S114" s="730"/>
      <c r="T114" s="730"/>
      <c r="U114" s="730"/>
      <c r="V114" s="730"/>
      <c r="W114" s="730"/>
      <c r="X114" s="730"/>
      <c r="Y114" s="730"/>
      <c r="Z114" s="730"/>
      <c r="AA114" s="730"/>
      <c r="AB114" s="730"/>
    </row>
    <row r="115" spans="1:28" ht="20.100000000000001" customHeight="1">
      <c r="A115" s="1166"/>
      <c r="B115" s="803" t="s">
        <v>50</v>
      </c>
      <c r="C115" s="1044"/>
      <c r="D115" s="1044"/>
      <c r="E115" s="1044"/>
      <c r="F115" s="1044"/>
      <c r="G115" s="1044"/>
      <c r="H115" s="1044"/>
      <c r="I115" s="1044"/>
      <c r="J115" s="1044"/>
      <c r="K115" s="808">
        <v>0.1</v>
      </c>
      <c r="L115" s="831"/>
      <c r="M115" s="730"/>
      <c r="N115" s="730"/>
      <c r="O115" s="730"/>
      <c r="P115" s="730"/>
      <c r="Q115" s="730"/>
      <c r="R115" s="730"/>
      <c r="S115" s="730"/>
      <c r="T115" s="730"/>
      <c r="U115" s="730"/>
      <c r="V115" s="730"/>
      <c r="W115" s="730"/>
      <c r="X115" s="730"/>
      <c r="Y115" s="730"/>
      <c r="Z115" s="730"/>
      <c r="AA115" s="730"/>
      <c r="AB115" s="730"/>
    </row>
    <row r="116" spans="1:28" ht="54" customHeight="1">
      <c r="A116" s="1166"/>
      <c r="B116" s="1242" t="s">
        <v>39</v>
      </c>
      <c r="C116" s="1044"/>
      <c r="D116" s="1045"/>
      <c r="E116" s="1243" t="s">
        <v>40</v>
      </c>
      <c r="F116" s="1044"/>
      <c r="G116" s="1045"/>
      <c r="H116" s="1245" t="s">
        <v>41</v>
      </c>
      <c r="I116" s="1246" t="s">
        <v>42</v>
      </c>
      <c r="J116" s="1188"/>
      <c r="K116" s="1189"/>
      <c r="L116" s="831"/>
      <c r="M116" s="730"/>
      <c r="N116" s="730"/>
      <c r="O116" s="730"/>
      <c r="P116" s="730"/>
      <c r="Q116" s="730"/>
      <c r="R116" s="730"/>
      <c r="S116" s="730"/>
      <c r="T116" s="730"/>
      <c r="U116" s="730"/>
      <c r="V116" s="730"/>
      <c r="W116" s="730"/>
      <c r="X116" s="730"/>
      <c r="Y116" s="730"/>
      <c r="Z116" s="730"/>
      <c r="AA116" s="730"/>
      <c r="AB116" s="730"/>
    </row>
    <row r="117" spans="1:28" ht="239.25" customHeight="1">
      <c r="A117" s="1166"/>
      <c r="B117" s="811" t="s">
        <v>51</v>
      </c>
      <c r="C117" s="1190"/>
      <c r="D117" s="1191"/>
      <c r="E117" s="1143" t="s">
        <v>453</v>
      </c>
      <c r="F117" s="1192"/>
      <c r="G117" s="1192"/>
      <c r="H117" s="1144">
        <v>0.8</v>
      </c>
      <c r="I117" s="1145" t="s">
        <v>454</v>
      </c>
      <c r="J117" s="1146"/>
      <c r="K117" s="1158"/>
      <c r="L117" s="831"/>
      <c r="M117" s="730"/>
      <c r="N117" s="730"/>
      <c r="O117" s="730"/>
      <c r="P117" s="730"/>
      <c r="Q117" s="730"/>
      <c r="R117" s="730"/>
      <c r="S117" s="730"/>
      <c r="T117" s="730"/>
      <c r="U117" s="730"/>
      <c r="V117" s="730"/>
      <c r="W117" s="730"/>
      <c r="X117" s="730"/>
      <c r="Y117" s="730"/>
      <c r="Z117" s="730"/>
      <c r="AA117" s="730"/>
      <c r="AB117" s="730"/>
    </row>
    <row r="118" spans="1:28" ht="58.5" customHeight="1">
      <c r="A118" s="1166"/>
      <c r="B118" s="811" t="s">
        <v>93</v>
      </c>
      <c r="C118" s="1190"/>
      <c r="D118" s="1191"/>
      <c r="E118" s="1193"/>
      <c r="F118" s="1194"/>
      <c r="G118" s="1195"/>
      <c r="H118" s="1147">
        <v>0</v>
      </c>
      <c r="I118" s="1145" t="s">
        <v>455</v>
      </c>
      <c r="J118" s="1146"/>
      <c r="K118" s="1158"/>
      <c r="L118" s="831"/>
      <c r="M118" s="730"/>
      <c r="N118" s="730"/>
      <c r="O118" s="730"/>
      <c r="P118" s="730"/>
      <c r="Q118" s="730"/>
      <c r="R118" s="730"/>
      <c r="S118" s="730"/>
      <c r="T118" s="730"/>
      <c r="U118" s="730"/>
      <c r="V118" s="730"/>
      <c r="W118" s="730"/>
      <c r="X118" s="730"/>
      <c r="Y118" s="730"/>
      <c r="Z118" s="730"/>
      <c r="AA118" s="730"/>
      <c r="AB118" s="730"/>
    </row>
    <row r="119" spans="1:28" ht="54" customHeight="1">
      <c r="A119" s="1166"/>
      <c r="B119" s="1159" t="s">
        <v>53</v>
      </c>
      <c r="C119" s="1190"/>
      <c r="D119" s="1191"/>
      <c r="E119" s="1196"/>
      <c r="F119" s="1197"/>
      <c r="G119" s="1198"/>
      <c r="H119" s="1147">
        <v>1</v>
      </c>
      <c r="I119" s="1145" t="s">
        <v>456</v>
      </c>
      <c r="J119" s="1146"/>
      <c r="K119" s="1158"/>
      <c r="L119" s="831"/>
      <c r="M119" s="730"/>
      <c r="N119" s="730"/>
      <c r="O119" s="730"/>
      <c r="P119" s="730"/>
      <c r="Q119" s="730"/>
      <c r="R119" s="730"/>
      <c r="S119" s="730"/>
      <c r="T119" s="730"/>
      <c r="U119" s="730"/>
      <c r="V119" s="730"/>
      <c r="W119" s="730"/>
      <c r="X119" s="730"/>
      <c r="Y119" s="730"/>
      <c r="Z119" s="730"/>
      <c r="AA119" s="730"/>
      <c r="AB119" s="730"/>
    </row>
    <row r="120" spans="1:28" ht="20.100000000000001" customHeight="1">
      <c r="A120" s="1166"/>
      <c r="B120" s="1092" t="s">
        <v>54</v>
      </c>
      <c r="C120" s="1180"/>
      <c r="D120" s="1180"/>
      <c r="E120" s="1180"/>
      <c r="F120" s="1180"/>
      <c r="G120" s="1180"/>
      <c r="H120" s="1180"/>
      <c r="I120" s="1180"/>
      <c r="J120" s="761">
        <f>AVERAGEA(H117:H119)</f>
        <v>0.6</v>
      </c>
      <c r="K120" s="807">
        <f>+(J120*K115)/100%</f>
        <v>0.06</v>
      </c>
      <c r="L120" s="831"/>
      <c r="M120" s="730"/>
      <c r="N120" s="730"/>
      <c r="O120" s="730"/>
      <c r="P120" s="730"/>
      <c r="Q120" s="730"/>
      <c r="R120" s="730"/>
      <c r="S120" s="730"/>
      <c r="T120" s="730"/>
      <c r="U120" s="730"/>
      <c r="V120" s="730"/>
      <c r="W120" s="730"/>
      <c r="X120" s="730"/>
      <c r="Y120" s="730"/>
      <c r="Z120" s="730"/>
      <c r="AA120" s="730"/>
      <c r="AB120" s="730"/>
    </row>
    <row r="121" spans="1:28" ht="20.100000000000001" customHeight="1">
      <c r="A121" s="1166"/>
      <c r="B121" s="803" t="s">
        <v>55</v>
      </c>
      <c r="C121" s="1044"/>
      <c r="D121" s="1044"/>
      <c r="E121" s="1044"/>
      <c r="F121" s="1044"/>
      <c r="G121" s="1044"/>
      <c r="H121" s="1044"/>
      <c r="I121" s="1044"/>
      <c r="J121" s="1044"/>
      <c r="K121" s="808">
        <v>0.05</v>
      </c>
      <c r="L121" s="831"/>
      <c r="M121" s="730"/>
      <c r="N121" s="730"/>
      <c r="O121" s="730"/>
      <c r="P121" s="730"/>
      <c r="Q121" s="730"/>
      <c r="R121" s="730"/>
      <c r="S121" s="730"/>
      <c r="T121" s="730"/>
      <c r="U121" s="730"/>
      <c r="V121" s="730"/>
      <c r="W121" s="730"/>
      <c r="X121" s="730"/>
      <c r="Y121" s="730"/>
      <c r="Z121" s="730"/>
      <c r="AA121" s="730"/>
      <c r="AB121" s="730"/>
    </row>
    <row r="122" spans="1:28" ht="15" customHeight="1">
      <c r="A122" s="1166"/>
      <c r="B122" s="1242" t="s">
        <v>39</v>
      </c>
      <c r="C122" s="1044"/>
      <c r="D122" s="1045"/>
      <c r="E122" s="1247" t="s">
        <v>56</v>
      </c>
      <c r="F122" s="1044"/>
      <c r="G122" s="1044"/>
      <c r="H122" s="1045"/>
      <c r="I122" s="1247" t="s">
        <v>57</v>
      </c>
      <c r="J122" s="1044"/>
      <c r="K122" s="1181"/>
      <c r="L122" s="831"/>
      <c r="M122" s="730"/>
      <c r="N122" s="730"/>
      <c r="O122" s="730"/>
      <c r="P122" s="730"/>
      <c r="Q122" s="730"/>
      <c r="R122" s="730"/>
      <c r="S122" s="730"/>
      <c r="T122" s="730"/>
      <c r="U122" s="730"/>
      <c r="V122" s="730"/>
      <c r="W122" s="730"/>
      <c r="X122" s="730"/>
      <c r="Y122" s="730"/>
      <c r="Z122" s="730"/>
      <c r="AA122" s="730"/>
      <c r="AB122" s="730"/>
    </row>
    <row r="123" spans="1:28" ht="111" customHeight="1">
      <c r="A123" s="1166"/>
      <c r="B123" s="805" t="s">
        <v>457</v>
      </c>
      <c r="C123" s="1047"/>
      <c r="D123" s="1048"/>
      <c r="E123" s="735">
        <f>78/98</f>
        <v>0.79591836734693877</v>
      </c>
      <c r="F123" s="1044"/>
      <c r="G123" s="1044"/>
      <c r="H123" s="1045"/>
      <c r="I123" s="734" t="s">
        <v>458</v>
      </c>
      <c r="J123" s="1047"/>
      <c r="K123" s="1104"/>
      <c r="L123" s="831"/>
      <c r="M123" s="730"/>
      <c r="N123" s="730"/>
      <c r="O123" s="730"/>
      <c r="P123" s="730">
        <f>33+19+16+30</f>
        <v>98</v>
      </c>
      <c r="Q123" s="730">
        <f>21+17+13+27</f>
        <v>78</v>
      </c>
      <c r="R123" s="730">
        <f>78/98</f>
        <v>0.79591836734693877</v>
      </c>
      <c r="S123" s="730"/>
      <c r="T123" s="730"/>
      <c r="U123" s="730"/>
      <c r="V123" s="730"/>
      <c r="W123" s="730"/>
      <c r="X123" s="730"/>
      <c r="Y123" s="730"/>
      <c r="Z123" s="730"/>
      <c r="AA123" s="730"/>
      <c r="AB123" s="730"/>
    </row>
    <row r="124" spans="1:28" ht="20.100000000000001" customHeight="1">
      <c r="A124" s="1166"/>
      <c r="B124" s="806" t="s">
        <v>60</v>
      </c>
      <c r="C124" s="1044"/>
      <c r="D124" s="1044"/>
      <c r="E124" s="1044"/>
      <c r="F124" s="1044"/>
      <c r="G124" s="1044"/>
      <c r="H124" s="1044"/>
      <c r="I124" s="1044"/>
      <c r="J124" s="732">
        <f>E123</f>
        <v>0.79591836734693877</v>
      </c>
      <c r="K124" s="809">
        <f>+(J124*K121)/100%</f>
        <v>3.9795918367346944E-2</v>
      </c>
      <c r="L124" s="832"/>
      <c r="M124" s="731"/>
      <c r="N124" s="731"/>
      <c r="O124" s="730"/>
      <c r="P124" s="730"/>
      <c r="Q124" s="730"/>
      <c r="R124" s="730"/>
      <c r="S124" s="730"/>
      <c r="T124" s="730"/>
      <c r="U124" s="730"/>
      <c r="V124" s="730"/>
      <c r="W124" s="730"/>
      <c r="X124" s="730"/>
      <c r="Y124" s="730"/>
      <c r="Z124" s="730"/>
      <c r="AA124" s="730"/>
      <c r="AB124" s="730"/>
    </row>
    <row r="125" spans="1:28" ht="24" customHeight="1">
      <c r="A125" s="1166"/>
      <c r="B125" s="1239" t="s">
        <v>58</v>
      </c>
      <c r="C125" s="1044"/>
      <c r="D125" s="1044"/>
      <c r="E125" s="1044"/>
      <c r="F125" s="1044"/>
      <c r="G125" s="1044"/>
      <c r="H125" s="1044"/>
      <c r="I125" s="1044"/>
      <c r="J125" s="1248">
        <f>+K100+K106+K114+K120+K124</f>
        <v>0.77107091836734709</v>
      </c>
      <c r="K125" s="1249">
        <f>J125*I36</f>
        <v>0.51661751530612254</v>
      </c>
      <c r="L125" s="831"/>
      <c r="M125" s="730"/>
      <c r="N125" s="730"/>
      <c r="O125" s="730"/>
      <c r="P125" s="730"/>
      <c r="Q125" s="730"/>
      <c r="R125" s="730"/>
      <c r="S125" s="730"/>
      <c r="T125" s="730"/>
      <c r="U125" s="730"/>
      <c r="V125" s="730"/>
      <c r="W125" s="730"/>
      <c r="X125" s="730"/>
      <c r="Y125" s="730"/>
      <c r="Z125" s="730"/>
      <c r="AA125" s="730"/>
      <c r="AB125" s="730"/>
    </row>
    <row r="126" spans="1:28" ht="24" customHeight="1" thickBot="1">
      <c r="A126" s="1166"/>
      <c r="B126" s="1250" t="s">
        <v>61</v>
      </c>
      <c r="C126" s="1199"/>
      <c r="D126" s="1199"/>
      <c r="E126" s="1199"/>
      <c r="F126" s="1199"/>
      <c r="G126" s="1199"/>
      <c r="H126" s="1199"/>
      <c r="I126" s="1199"/>
      <c r="J126" s="1199"/>
      <c r="K126" s="1251">
        <f>+K35+K125</f>
        <v>0.64861751530612255</v>
      </c>
      <c r="L126" s="831"/>
      <c r="M126" s="730"/>
      <c r="N126" s="1252"/>
      <c r="O126" s="730"/>
      <c r="P126" s="730"/>
      <c r="Q126" s="730"/>
      <c r="R126" s="730"/>
      <c r="S126" s="730"/>
      <c r="T126" s="730"/>
      <c r="U126" s="730"/>
      <c r="V126" s="730"/>
      <c r="W126" s="730"/>
      <c r="X126" s="730"/>
      <c r="Y126" s="730"/>
      <c r="Z126" s="730"/>
      <c r="AA126" s="730"/>
      <c r="AB126" s="730"/>
    </row>
    <row r="127" spans="1:28" ht="15.75" customHeight="1">
      <c r="A127" s="1166"/>
      <c r="B127" s="1160" t="s">
        <v>459</v>
      </c>
      <c r="C127" s="1200"/>
      <c r="D127" s="1200"/>
      <c r="E127" s="1200"/>
      <c r="F127" s="1200"/>
      <c r="G127" s="1200"/>
      <c r="H127" s="1200"/>
      <c r="I127" s="1200"/>
      <c r="J127" s="1200"/>
      <c r="K127" s="1201"/>
      <c r="L127" s="831"/>
      <c r="M127" s="730"/>
      <c r="N127" s="730"/>
      <c r="O127" s="730"/>
      <c r="P127" s="730"/>
      <c r="Q127" s="730"/>
      <c r="R127" s="730"/>
      <c r="S127" s="730"/>
      <c r="T127" s="730"/>
      <c r="U127" s="730"/>
      <c r="V127" s="730"/>
      <c r="W127" s="730"/>
      <c r="X127" s="730"/>
      <c r="Y127" s="730"/>
      <c r="Z127" s="730"/>
      <c r="AA127" s="730"/>
      <c r="AB127" s="730"/>
    </row>
    <row r="128" spans="1:28" ht="15.75" customHeight="1">
      <c r="A128" s="1166"/>
      <c r="B128" s="1202"/>
      <c r="C128" s="1203"/>
      <c r="D128" s="1203"/>
      <c r="E128" s="1203"/>
      <c r="F128" s="1203"/>
      <c r="G128" s="1203"/>
      <c r="H128" s="1203"/>
      <c r="I128" s="1203"/>
      <c r="J128" s="1203"/>
      <c r="K128" s="1204"/>
      <c r="L128" s="831"/>
      <c r="M128" s="730"/>
      <c r="N128" s="730"/>
      <c r="O128" s="730"/>
      <c r="P128" s="730"/>
      <c r="Q128" s="730"/>
      <c r="R128" s="730"/>
      <c r="S128" s="730"/>
      <c r="T128" s="730"/>
      <c r="U128" s="730"/>
      <c r="V128" s="730"/>
      <c r="W128" s="730"/>
      <c r="X128" s="730"/>
      <c r="Y128" s="730"/>
      <c r="Z128" s="730"/>
      <c r="AA128" s="730"/>
      <c r="AB128" s="730"/>
    </row>
    <row r="129" spans="1:28" ht="15.75" customHeight="1">
      <c r="A129" s="1166"/>
      <c r="B129" s="1202"/>
      <c r="C129" s="1203"/>
      <c r="D129" s="1203"/>
      <c r="E129" s="1203"/>
      <c r="F129" s="1203"/>
      <c r="G129" s="1203"/>
      <c r="H129" s="1203"/>
      <c r="I129" s="1203"/>
      <c r="J129" s="1203"/>
      <c r="K129" s="1204"/>
      <c r="L129" s="831"/>
      <c r="M129" s="730"/>
      <c r="N129" s="730"/>
      <c r="O129" s="730"/>
      <c r="P129" s="730"/>
      <c r="Q129" s="730"/>
      <c r="R129" s="730"/>
      <c r="S129" s="730"/>
      <c r="T129" s="730"/>
      <c r="U129" s="730"/>
      <c r="V129" s="730"/>
      <c r="W129" s="730"/>
      <c r="X129" s="730"/>
      <c r="Y129" s="730"/>
      <c r="Z129" s="730"/>
      <c r="AA129" s="730"/>
      <c r="AB129" s="730"/>
    </row>
    <row r="130" spans="1:28" ht="15.75" customHeight="1">
      <c r="A130" s="1166"/>
      <c r="B130" s="1202"/>
      <c r="C130" s="1203"/>
      <c r="D130" s="1203"/>
      <c r="E130" s="1203"/>
      <c r="F130" s="1203"/>
      <c r="G130" s="1203"/>
      <c r="H130" s="1203"/>
      <c r="I130" s="1203"/>
      <c r="J130" s="1203"/>
      <c r="K130" s="1204"/>
      <c r="L130" s="831"/>
      <c r="M130" s="730"/>
      <c r="N130" s="730"/>
      <c r="O130" s="730"/>
      <c r="P130" s="730"/>
      <c r="Q130" s="730"/>
      <c r="R130" s="730"/>
      <c r="S130" s="730"/>
      <c r="T130" s="730"/>
      <c r="U130" s="730"/>
      <c r="V130" s="730"/>
      <c r="W130" s="730"/>
      <c r="X130" s="730"/>
      <c r="Y130" s="730"/>
      <c r="Z130" s="730"/>
      <c r="AA130" s="730"/>
      <c r="AB130" s="730"/>
    </row>
    <row r="131" spans="1:28" ht="15.75" customHeight="1">
      <c r="A131" s="1166"/>
      <c r="B131" s="1202"/>
      <c r="C131" s="1203"/>
      <c r="D131" s="1203"/>
      <c r="E131" s="1203"/>
      <c r="F131" s="1203"/>
      <c r="G131" s="1203"/>
      <c r="H131" s="1203"/>
      <c r="I131" s="1203"/>
      <c r="J131" s="1203"/>
      <c r="K131" s="1204"/>
      <c r="L131" s="831"/>
      <c r="M131" s="730"/>
      <c r="N131" s="730"/>
      <c r="O131" s="730"/>
      <c r="P131" s="730"/>
      <c r="Q131" s="730"/>
      <c r="R131" s="730"/>
      <c r="S131" s="730"/>
      <c r="T131" s="730"/>
      <c r="U131" s="730"/>
      <c r="V131" s="730"/>
      <c r="W131" s="730"/>
      <c r="X131" s="730"/>
      <c r="Y131" s="730"/>
      <c r="Z131" s="730"/>
      <c r="AA131" s="730"/>
      <c r="AB131" s="730"/>
    </row>
    <row r="132" spans="1:28" ht="15.75" customHeight="1">
      <c r="A132" s="1166"/>
      <c r="B132" s="1202"/>
      <c r="C132" s="1203"/>
      <c r="D132" s="1203"/>
      <c r="E132" s="1203"/>
      <c r="F132" s="1203"/>
      <c r="G132" s="1203"/>
      <c r="H132" s="1203"/>
      <c r="I132" s="1203"/>
      <c r="J132" s="1203"/>
      <c r="K132" s="1204"/>
      <c r="L132" s="831"/>
      <c r="M132" s="730"/>
      <c r="N132" s="730"/>
      <c r="O132" s="730"/>
      <c r="P132" s="730"/>
      <c r="Q132" s="730"/>
      <c r="R132" s="730"/>
      <c r="S132" s="730"/>
      <c r="T132" s="730"/>
      <c r="U132" s="730"/>
      <c r="V132" s="730"/>
      <c r="W132" s="730"/>
      <c r="X132" s="730"/>
      <c r="Y132" s="730"/>
      <c r="Z132" s="730"/>
      <c r="AA132" s="730"/>
      <c r="AB132" s="730"/>
    </row>
    <row r="133" spans="1:28" ht="15.75" customHeight="1">
      <c r="A133" s="1166"/>
      <c r="B133" s="1202"/>
      <c r="C133" s="1203"/>
      <c r="D133" s="1203"/>
      <c r="E133" s="1203"/>
      <c r="F133" s="1203"/>
      <c r="G133" s="1203"/>
      <c r="H133" s="1203"/>
      <c r="I133" s="1203"/>
      <c r="J133" s="1203"/>
      <c r="K133" s="1204"/>
      <c r="L133" s="831"/>
      <c r="M133" s="730"/>
      <c r="N133" s="730"/>
      <c r="O133" s="730"/>
      <c r="P133" s="730"/>
      <c r="Q133" s="730"/>
      <c r="R133" s="730"/>
      <c r="S133" s="730"/>
      <c r="T133" s="730"/>
      <c r="U133" s="730"/>
      <c r="V133" s="730"/>
      <c r="W133" s="730"/>
      <c r="X133" s="730"/>
      <c r="Y133" s="730"/>
      <c r="Z133" s="730"/>
      <c r="AA133" s="730"/>
      <c r="AB133" s="730"/>
    </row>
    <row r="134" spans="1:28" ht="15.75" customHeight="1">
      <c r="A134" s="1166"/>
      <c r="B134" s="1202"/>
      <c r="C134" s="1203"/>
      <c r="D134" s="1203"/>
      <c r="E134" s="1203"/>
      <c r="F134" s="1203"/>
      <c r="G134" s="1203"/>
      <c r="H134" s="1203"/>
      <c r="I134" s="1203"/>
      <c r="J134" s="1203"/>
      <c r="K134" s="1204"/>
      <c r="L134" s="831"/>
      <c r="M134" s="730"/>
      <c r="N134" s="730"/>
      <c r="O134" s="730"/>
      <c r="P134" s="730"/>
      <c r="Q134" s="730"/>
      <c r="R134" s="730"/>
      <c r="S134" s="730"/>
      <c r="T134" s="730"/>
      <c r="U134" s="730"/>
      <c r="V134" s="730"/>
      <c r="W134" s="730"/>
      <c r="X134" s="730"/>
      <c r="Y134" s="730"/>
      <c r="Z134" s="730"/>
      <c r="AA134" s="730"/>
      <c r="AB134" s="730"/>
    </row>
    <row r="135" spans="1:28" ht="15.75" customHeight="1">
      <c r="A135" s="1166"/>
      <c r="B135" s="1202"/>
      <c r="C135" s="1203"/>
      <c r="D135" s="1203"/>
      <c r="E135" s="1203"/>
      <c r="F135" s="1203"/>
      <c r="G135" s="1203"/>
      <c r="H135" s="1203"/>
      <c r="I135" s="1203"/>
      <c r="J135" s="1203"/>
      <c r="K135" s="1204"/>
      <c r="L135" s="831"/>
      <c r="M135" s="730"/>
      <c r="N135" s="730"/>
      <c r="O135" s="730"/>
      <c r="P135" s="730"/>
      <c r="Q135" s="730"/>
      <c r="R135" s="730"/>
      <c r="S135" s="730"/>
      <c r="T135" s="730"/>
      <c r="U135" s="730"/>
      <c r="V135" s="730"/>
      <c r="W135" s="730"/>
      <c r="X135" s="730"/>
      <c r="Y135" s="730"/>
      <c r="Z135" s="730"/>
      <c r="AA135" s="730"/>
      <c r="AB135" s="730"/>
    </row>
    <row r="136" spans="1:28" ht="15.75" customHeight="1">
      <c r="A136" s="1166"/>
      <c r="B136" s="1202"/>
      <c r="C136" s="1203"/>
      <c r="D136" s="1203"/>
      <c r="E136" s="1203"/>
      <c r="F136" s="1203"/>
      <c r="G136" s="1203"/>
      <c r="H136" s="1203"/>
      <c r="I136" s="1203"/>
      <c r="J136" s="1203"/>
      <c r="K136" s="1204"/>
      <c r="L136" s="831"/>
      <c r="M136" s="730"/>
      <c r="N136" s="730"/>
      <c r="O136" s="730"/>
      <c r="P136" s="730"/>
      <c r="Q136" s="730"/>
      <c r="R136" s="730"/>
      <c r="S136" s="730"/>
      <c r="T136" s="730"/>
      <c r="U136" s="730"/>
      <c r="V136" s="730"/>
      <c r="W136" s="730"/>
      <c r="X136" s="730"/>
      <c r="Y136" s="730"/>
      <c r="Z136" s="730"/>
      <c r="AA136" s="730"/>
      <c r="AB136" s="730"/>
    </row>
    <row r="137" spans="1:28" ht="15.75" customHeight="1">
      <c r="A137" s="1166"/>
      <c r="B137" s="1202"/>
      <c r="C137" s="1203"/>
      <c r="D137" s="1203"/>
      <c r="E137" s="1203"/>
      <c r="F137" s="1203"/>
      <c r="G137" s="1203"/>
      <c r="H137" s="1203"/>
      <c r="I137" s="1203"/>
      <c r="J137" s="1203"/>
      <c r="K137" s="1204"/>
      <c r="L137" s="831"/>
      <c r="M137" s="730"/>
      <c r="N137" s="730"/>
      <c r="O137" s="730"/>
      <c r="P137" s="730"/>
      <c r="Q137" s="730"/>
      <c r="R137" s="730"/>
      <c r="S137" s="730"/>
      <c r="T137" s="730"/>
      <c r="U137" s="730"/>
      <c r="V137" s="730"/>
      <c r="W137" s="730"/>
      <c r="X137" s="730"/>
      <c r="Y137" s="730"/>
      <c r="Z137" s="730"/>
      <c r="AA137" s="730"/>
      <c r="AB137" s="730"/>
    </row>
    <row r="138" spans="1:28" ht="15.75" customHeight="1">
      <c r="A138" s="1166"/>
      <c r="B138" s="1202"/>
      <c r="C138" s="1203"/>
      <c r="D138" s="1203"/>
      <c r="E138" s="1203"/>
      <c r="F138" s="1203"/>
      <c r="G138" s="1203"/>
      <c r="H138" s="1203"/>
      <c r="I138" s="1203"/>
      <c r="J138" s="1203"/>
      <c r="K138" s="1204"/>
      <c r="L138" s="831"/>
      <c r="M138" s="730"/>
      <c r="N138" s="730"/>
      <c r="O138" s="730"/>
      <c r="P138" s="730"/>
      <c r="Q138" s="730"/>
      <c r="R138" s="730"/>
      <c r="S138" s="730"/>
      <c r="T138" s="730"/>
      <c r="U138" s="730"/>
      <c r="V138" s="730"/>
      <c r="W138" s="730"/>
      <c r="X138" s="730"/>
      <c r="Y138" s="730"/>
      <c r="Z138" s="730"/>
      <c r="AA138" s="730"/>
      <c r="AB138" s="730"/>
    </row>
    <row r="139" spans="1:28" ht="15.75" customHeight="1">
      <c r="A139" s="1166"/>
      <c r="B139" s="1202"/>
      <c r="C139" s="1203"/>
      <c r="D139" s="1203"/>
      <c r="E139" s="1203"/>
      <c r="F139" s="1203"/>
      <c r="G139" s="1203"/>
      <c r="H139" s="1203"/>
      <c r="I139" s="1203"/>
      <c r="J139" s="1203"/>
      <c r="K139" s="1204"/>
      <c r="L139" s="831"/>
      <c r="M139" s="730"/>
      <c r="N139" s="730"/>
      <c r="O139" s="730"/>
      <c r="P139" s="730"/>
      <c r="Q139" s="730"/>
      <c r="R139" s="730"/>
      <c r="S139" s="730"/>
      <c r="T139" s="730"/>
      <c r="U139" s="730"/>
      <c r="V139" s="730"/>
      <c r="W139" s="730"/>
      <c r="X139" s="730"/>
      <c r="Y139" s="730"/>
      <c r="Z139" s="730"/>
      <c r="AA139" s="730"/>
      <c r="AB139" s="730"/>
    </row>
    <row r="140" spans="1:28" ht="15.75" customHeight="1">
      <c r="A140" s="1166"/>
      <c r="B140" s="1202"/>
      <c r="C140" s="1203"/>
      <c r="D140" s="1203"/>
      <c r="E140" s="1203"/>
      <c r="F140" s="1203"/>
      <c r="G140" s="1203"/>
      <c r="H140" s="1203"/>
      <c r="I140" s="1203"/>
      <c r="J140" s="1203"/>
      <c r="K140" s="1204"/>
      <c r="L140" s="831"/>
      <c r="M140" s="730"/>
      <c r="N140" s="730"/>
      <c r="O140" s="730"/>
      <c r="P140" s="730"/>
      <c r="Q140" s="730"/>
      <c r="R140" s="730"/>
      <c r="S140" s="730"/>
      <c r="T140" s="730"/>
      <c r="U140" s="730"/>
      <c r="V140" s="730"/>
      <c r="W140" s="730"/>
      <c r="X140" s="730"/>
      <c r="Y140" s="730"/>
      <c r="Z140" s="730"/>
      <c r="AA140" s="730"/>
      <c r="AB140" s="730"/>
    </row>
    <row r="141" spans="1:28" ht="15.75" customHeight="1">
      <c r="A141" s="1166"/>
      <c r="B141" s="1202"/>
      <c r="C141" s="1203"/>
      <c r="D141" s="1203"/>
      <c r="E141" s="1203"/>
      <c r="F141" s="1203"/>
      <c r="G141" s="1203"/>
      <c r="H141" s="1203"/>
      <c r="I141" s="1203"/>
      <c r="J141" s="1203"/>
      <c r="K141" s="1204"/>
      <c r="L141" s="831"/>
      <c r="M141" s="730"/>
      <c r="N141" s="730"/>
      <c r="O141" s="730"/>
      <c r="P141" s="730"/>
      <c r="Q141" s="730"/>
      <c r="R141" s="730"/>
      <c r="S141" s="730"/>
      <c r="T141" s="730"/>
      <c r="U141" s="730"/>
      <c r="V141" s="730"/>
      <c r="W141" s="730"/>
      <c r="X141" s="730"/>
      <c r="Y141" s="730"/>
      <c r="Z141" s="730"/>
      <c r="AA141" s="730"/>
      <c r="AB141" s="730"/>
    </row>
    <row r="142" spans="1:28" ht="15.75" customHeight="1">
      <c r="A142" s="1166"/>
      <c r="B142" s="1202"/>
      <c r="C142" s="1203"/>
      <c r="D142" s="1203"/>
      <c r="E142" s="1203"/>
      <c r="F142" s="1203"/>
      <c r="G142" s="1203"/>
      <c r="H142" s="1203"/>
      <c r="I142" s="1203"/>
      <c r="J142" s="1203"/>
      <c r="K142" s="1204"/>
      <c r="L142" s="831"/>
      <c r="M142" s="730"/>
      <c r="N142" s="730"/>
      <c r="O142" s="730"/>
      <c r="P142" s="730"/>
      <c r="Q142" s="730"/>
      <c r="R142" s="730"/>
      <c r="S142" s="730"/>
      <c r="T142" s="730"/>
      <c r="U142" s="730"/>
      <c r="V142" s="730"/>
      <c r="W142" s="730"/>
      <c r="X142" s="730"/>
      <c r="Y142" s="730"/>
      <c r="Z142" s="730"/>
      <c r="AA142" s="730"/>
      <c r="AB142" s="730"/>
    </row>
    <row r="143" spans="1:28" ht="15.75" customHeight="1">
      <c r="A143" s="1166"/>
      <c r="B143" s="1202"/>
      <c r="C143" s="1203"/>
      <c r="D143" s="1203"/>
      <c r="E143" s="1203"/>
      <c r="F143" s="1203"/>
      <c r="G143" s="1203"/>
      <c r="H143" s="1203"/>
      <c r="I143" s="1203"/>
      <c r="J143" s="1203"/>
      <c r="K143" s="1204"/>
      <c r="L143" s="831"/>
      <c r="M143" s="730"/>
      <c r="N143" s="730"/>
      <c r="O143" s="730"/>
      <c r="P143" s="730"/>
      <c r="Q143" s="730"/>
      <c r="R143" s="730"/>
      <c r="S143" s="730"/>
      <c r="T143" s="730"/>
      <c r="U143" s="730"/>
      <c r="V143" s="730"/>
      <c r="W143" s="730"/>
      <c r="X143" s="730"/>
      <c r="Y143" s="730"/>
      <c r="Z143" s="730"/>
      <c r="AA143" s="730"/>
      <c r="AB143" s="730"/>
    </row>
    <row r="144" spans="1:28" ht="15.75" customHeight="1">
      <c r="A144" s="1166"/>
      <c r="B144" s="1202"/>
      <c r="C144" s="1203"/>
      <c r="D144" s="1203"/>
      <c r="E144" s="1203"/>
      <c r="F144" s="1203"/>
      <c r="G144" s="1203"/>
      <c r="H144" s="1203"/>
      <c r="I144" s="1203"/>
      <c r="J144" s="1203"/>
      <c r="K144" s="1204"/>
      <c r="L144" s="831"/>
      <c r="M144" s="730"/>
      <c r="N144" s="730"/>
      <c r="O144" s="730"/>
      <c r="P144" s="730"/>
      <c r="Q144" s="730"/>
      <c r="R144" s="730"/>
      <c r="S144" s="730"/>
      <c r="T144" s="730"/>
      <c r="U144" s="730"/>
      <c r="V144" s="730"/>
      <c r="W144" s="730"/>
      <c r="X144" s="730"/>
      <c r="Y144" s="730"/>
      <c r="Z144" s="730"/>
      <c r="AA144" s="730"/>
      <c r="AB144" s="730"/>
    </row>
    <row r="145" spans="1:28" ht="15" thickBot="1">
      <c r="A145" s="1166"/>
      <c r="B145" s="1205"/>
      <c r="C145" s="1206"/>
      <c r="D145" s="1206"/>
      <c r="E145" s="1206"/>
      <c r="F145" s="1206"/>
      <c r="G145" s="1206"/>
      <c r="H145" s="1206"/>
      <c r="I145" s="1206"/>
      <c r="J145" s="1206"/>
      <c r="K145" s="1207"/>
      <c r="L145" s="831"/>
      <c r="M145" s="730"/>
      <c r="N145" s="730"/>
      <c r="O145" s="730"/>
      <c r="P145" s="730"/>
      <c r="Q145" s="730"/>
      <c r="R145" s="730"/>
      <c r="S145" s="730"/>
      <c r="T145" s="730"/>
      <c r="U145" s="730"/>
      <c r="V145" s="730"/>
      <c r="W145" s="730"/>
      <c r="X145" s="730"/>
      <c r="Y145" s="730"/>
      <c r="Z145" s="730"/>
      <c r="AA145" s="730"/>
      <c r="AB145" s="730"/>
    </row>
    <row r="146" spans="1:28" ht="14.25">
      <c r="A146" s="1166"/>
      <c r="B146" s="1161" t="s">
        <v>460</v>
      </c>
      <c r="C146" s="1175"/>
      <c r="D146" s="1175"/>
      <c r="E146" s="1175"/>
      <c r="F146" s="1175"/>
      <c r="G146" s="1175"/>
      <c r="H146" s="1175"/>
      <c r="I146" s="1175"/>
      <c r="J146" s="1175"/>
      <c r="K146" s="1208"/>
      <c r="L146" s="831"/>
      <c r="M146" s="730"/>
      <c r="N146" s="730"/>
      <c r="O146" s="730"/>
      <c r="P146" s="730"/>
      <c r="Q146" s="730"/>
      <c r="R146" s="730"/>
      <c r="S146" s="730"/>
      <c r="T146" s="730"/>
      <c r="U146" s="730"/>
      <c r="V146" s="730"/>
      <c r="W146" s="730"/>
      <c r="X146" s="730"/>
      <c r="Y146" s="730"/>
      <c r="Z146" s="730"/>
      <c r="AA146" s="730"/>
      <c r="AB146" s="730"/>
    </row>
    <row r="147" spans="1:28" ht="14.25">
      <c r="A147" s="1166"/>
      <c r="B147" s="1209"/>
      <c r="C147" s="1168"/>
      <c r="D147" s="1168"/>
      <c r="E147" s="1168"/>
      <c r="F147" s="1168"/>
      <c r="G147" s="1168"/>
      <c r="H147" s="1168"/>
      <c r="I147" s="1168"/>
      <c r="J147" s="1168"/>
      <c r="K147" s="1210"/>
      <c r="L147" s="831"/>
      <c r="M147" s="730"/>
      <c r="N147" s="730"/>
      <c r="O147" s="730"/>
      <c r="P147" s="730"/>
      <c r="Q147" s="730"/>
      <c r="R147" s="730"/>
      <c r="S147" s="730"/>
      <c r="T147" s="730"/>
      <c r="U147" s="730"/>
      <c r="V147" s="730"/>
      <c r="W147" s="730"/>
      <c r="X147" s="730"/>
      <c r="Y147" s="730"/>
      <c r="Z147" s="730"/>
      <c r="AA147" s="730"/>
      <c r="AB147" s="730"/>
    </row>
    <row r="148" spans="1:28" ht="14.25">
      <c r="A148" s="1166"/>
      <c r="B148" s="1209"/>
      <c r="C148" s="1168"/>
      <c r="D148" s="1168"/>
      <c r="E148" s="1168"/>
      <c r="F148" s="1168"/>
      <c r="G148" s="1168"/>
      <c r="H148" s="1168"/>
      <c r="I148" s="1168"/>
      <c r="J148" s="1168"/>
      <c r="K148" s="1210"/>
      <c r="L148" s="831"/>
      <c r="M148" s="730"/>
      <c r="N148" s="730"/>
      <c r="O148" s="730"/>
      <c r="P148" s="730"/>
      <c r="Q148" s="730"/>
      <c r="R148" s="730"/>
      <c r="S148" s="730"/>
      <c r="T148" s="730"/>
      <c r="U148" s="730"/>
      <c r="V148" s="730"/>
      <c r="W148" s="730"/>
      <c r="X148" s="730"/>
      <c r="Y148" s="730"/>
      <c r="Z148" s="730"/>
      <c r="AA148" s="730"/>
      <c r="AB148" s="730"/>
    </row>
    <row r="149" spans="1:28" ht="14.25">
      <c r="A149" s="1166"/>
      <c r="B149" s="1209"/>
      <c r="C149" s="1168"/>
      <c r="D149" s="1168"/>
      <c r="E149" s="1168"/>
      <c r="F149" s="1168"/>
      <c r="G149" s="1168"/>
      <c r="H149" s="1168"/>
      <c r="I149" s="1168"/>
      <c r="J149" s="1168"/>
      <c r="K149" s="1210"/>
      <c r="L149" s="831"/>
      <c r="M149" s="730"/>
      <c r="N149" s="730"/>
      <c r="O149" s="730"/>
      <c r="P149" s="730"/>
      <c r="Q149" s="730"/>
      <c r="R149" s="730"/>
      <c r="S149" s="730"/>
      <c r="T149" s="730"/>
      <c r="U149" s="730"/>
      <c r="V149" s="730"/>
      <c r="W149" s="730"/>
      <c r="X149" s="730"/>
      <c r="Y149" s="730"/>
      <c r="Z149" s="730"/>
      <c r="AA149" s="730"/>
      <c r="AB149" s="730"/>
    </row>
    <row r="150" spans="1:28" ht="14.25">
      <c r="A150" s="1166"/>
      <c r="B150" s="1209"/>
      <c r="C150" s="1168"/>
      <c r="D150" s="1168"/>
      <c r="E150" s="1168"/>
      <c r="F150" s="1168"/>
      <c r="G150" s="1168"/>
      <c r="H150" s="1168"/>
      <c r="I150" s="1168"/>
      <c r="J150" s="1168"/>
      <c r="K150" s="1210"/>
      <c r="L150" s="831"/>
      <c r="M150" s="730"/>
      <c r="N150" s="730"/>
      <c r="O150" s="730"/>
      <c r="P150" s="730"/>
      <c r="Q150" s="730"/>
      <c r="R150" s="730"/>
      <c r="S150" s="730"/>
      <c r="T150" s="730"/>
      <c r="U150" s="730"/>
      <c r="V150" s="730"/>
      <c r="W150" s="730"/>
      <c r="X150" s="730"/>
      <c r="Y150" s="730"/>
      <c r="Z150" s="730"/>
      <c r="AA150" s="730"/>
      <c r="AB150" s="730"/>
    </row>
    <row r="151" spans="1:28" ht="14.25">
      <c r="A151" s="1166"/>
      <c r="B151" s="1209"/>
      <c r="C151" s="1168"/>
      <c r="D151" s="1168"/>
      <c r="E151" s="1168"/>
      <c r="F151" s="1168"/>
      <c r="G151" s="1168"/>
      <c r="H151" s="1168"/>
      <c r="I151" s="1168"/>
      <c r="J151" s="1168"/>
      <c r="K151" s="1210"/>
      <c r="L151" s="831"/>
      <c r="M151" s="730"/>
      <c r="N151" s="730"/>
      <c r="O151" s="730"/>
      <c r="P151" s="730"/>
      <c r="Q151" s="730"/>
      <c r="R151" s="730"/>
      <c r="S151" s="730"/>
      <c r="T151" s="730"/>
      <c r="U151" s="730"/>
      <c r="V151" s="730"/>
      <c r="W151" s="730"/>
      <c r="X151" s="730"/>
      <c r="Y151" s="730"/>
      <c r="Z151" s="730"/>
      <c r="AA151" s="730"/>
      <c r="AB151" s="730"/>
    </row>
    <row r="152" spans="1:28" ht="14.25">
      <c r="A152" s="1166"/>
      <c r="B152" s="1209"/>
      <c r="C152" s="1168"/>
      <c r="D152" s="1168"/>
      <c r="E152" s="1168"/>
      <c r="F152" s="1168"/>
      <c r="G152" s="1168"/>
      <c r="H152" s="1168"/>
      <c r="I152" s="1168"/>
      <c r="J152" s="1168"/>
      <c r="K152" s="1210"/>
      <c r="L152" s="831"/>
      <c r="M152" s="730"/>
      <c r="N152" s="730"/>
      <c r="O152" s="730"/>
      <c r="P152" s="730"/>
      <c r="Q152" s="730"/>
      <c r="R152" s="730"/>
      <c r="S152" s="730"/>
      <c r="T152" s="730"/>
      <c r="U152" s="730"/>
      <c r="V152" s="730"/>
      <c r="W152" s="730"/>
      <c r="X152" s="730"/>
      <c r="Y152" s="730"/>
      <c r="Z152" s="730"/>
      <c r="AA152" s="730"/>
      <c r="AB152" s="730"/>
    </row>
    <row r="153" spans="1:28" ht="14.25">
      <c r="A153" s="1166"/>
      <c r="B153" s="1209"/>
      <c r="C153" s="1168"/>
      <c r="D153" s="1168"/>
      <c r="E153" s="1168"/>
      <c r="F153" s="1168"/>
      <c r="G153" s="1168"/>
      <c r="H153" s="1168"/>
      <c r="I153" s="1168"/>
      <c r="J153" s="1168"/>
      <c r="K153" s="1210"/>
      <c r="L153" s="831"/>
      <c r="M153" s="730"/>
      <c r="N153" s="730"/>
      <c r="O153" s="730"/>
      <c r="P153" s="730"/>
      <c r="Q153" s="730"/>
      <c r="R153" s="730"/>
      <c r="S153" s="730"/>
      <c r="T153" s="730"/>
      <c r="U153" s="730"/>
      <c r="V153" s="730"/>
      <c r="W153" s="730"/>
      <c r="X153" s="730"/>
      <c r="Y153" s="730"/>
      <c r="Z153" s="730"/>
      <c r="AA153" s="730"/>
      <c r="AB153" s="730"/>
    </row>
    <row r="154" spans="1:28" ht="14.25">
      <c r="A154" s="1166"/>
      <c r="B154" s="1209"/>
      <c r="C154" s="1168"/>
      <c r="D154" s="1168"/>
      <c r="E154" s="1168"/>
      <c r="F154" s="1168"/>
      <c r="G154" s="1168"/>
      <c r="H154" s="1168"/>
      <c r="I154" s="1168"/>
      <c r="J154" s="1168"/>
      <c r="K154" s="1210"/>
      <c r="L154" s="831"/>
      <c r="M154" s="730"/>
      <c r="N154" s="730"/>
      <c r="O154" s="730"/>
      <c r="P154" s="730"/>
      <c r="Q154" s="730"/>
      <c r="R154" s="730"/>
      <c r="S154" s="730"/>
      <c r="T154" s="730"/>
      <c r="U154" s="730"/>
      <c r="V154" s="730"/>
      <c r="W154" s="730"/>
      <c r="X154" s="730"/>
      <c r="Y154" s="730"/>
      <c r="Z154" s="730"/>
      <c r="AA154" s="730"/>
      <c r="AB154" s="730"/>
    </row>
    <row r="155" spans="1:28" ht="14.25">
      <c r="A155" s="1166"/>
      <c r="B155" s="1209"/>
      <c r="C155" s="1168"/>
      <c r="D155" s="1168"/>
      <c r="E155" s="1168"/>
      <c r="F155" s="1168"/>
      <c r="G155" s="1168"/>
      <c r="H155" s="1168"/>
      <c r="I155" s="1168"/>
      <c r="J155" s="1168"/>
      <c r="K155" s="1210"/>
      <c r="L155" s="831"/>
      <c r="M155" s="730"/>
      <c r="N155" s="730"/>
      <c r="O155" s="730"/>
      <c r="P155" s="730"/>
      <c r="Q155" s="730"/>
      <c r="R155" s="730"/>
      <c r="S155" s="730"/>
      <c r="T155" s="730"/>
      <c r="U155" s="730"/>
      <c r="V155" s="730"/>
      <c r="W155" s="730"/>
      <c r="X155" s="730"/>
      <c r="Y155" s="730"/>
      <c r="Z155" s="730"/>
      <c r="AA155" s="730"/>
      <c r="AB155" s="730"/>
    </row>
    <row r="156" spans="1:28" ht="14.25">
      <c r="A156" s="1166"/>
      <c r="B156" s="1209"/>
      <c r="C156" s="1168"/>
      <c r="D156" s="1168"/>
      <c r="E156" s="1168"/>
      <c r="F156" s="1168"/>
      <c r="G156" s="1168"/>
      <c r="H156" s="1168"/>
      <c r="I156" s="1168"/>
      <c r="J156" s="1168"/>
      <c r="K156" s="1210"/>
      <c r="L156" s="831"/>
      <c r="M156" s="730"/>
      <c r="N156" s="730"/>
      <c r="O156" s="730"/>
      <c r="P156" s="730"/>
      <c r="Q156" s="730"/>
      <c r="R156" s="730"/>
      <c r="S156" s="730"/>
      <c r="T156" s="730"/>
      <c r="U156" s="730"/>
      <c r="V156" s="730"/>
      <c r="W156" s="730"/>
      <c r="X156" s="730"/>
      <c r="Y156" s="730"/>
      <c r="Z156" s="730"/>
      <c r="AA156" s="730"/>
      <c r="AB156" s="730"/>
    </row>
    <row r="157" spans="1:28" ht="14.25">
      <c r="A157" s="1166"/>
      <c r="B157" s="1209"/>
      <c r="C157" s="1168"/>
      <c r="D157" s="1168"/>
      <c r="E157" s="1168"/>
      <c r="F157" s="1168"/>
      <c r="G157" s="1168"/>
      <c r="H157" s="1168"/>
      <c r="I157" s="1168"/>
      <c r="J157" s="1168"/>
      <c r="K157" s="1210"/>
      <c r="L157" s="831"/>
      <c r="M157" s="730"/>
      <c r="N157" s="730"/>
      <c r="O157" s="730"/>
      <c r="P157" s="730"/>
      <c r="Q157" s="730"/>
      <c r="R157" s="730"/>
      <c r="S157" s="730"/>
      <c r="T157" s="730"/>
      <c r="U157" s="730"/>
      <c r="V157" s="730"/>
      <c r="W157" s="730"/>
      <c r="X157" s="730"/>
      <c r="Y157" s="730"/>
      <c r="Z157" s="730"/>
      <c r="AA157" s="730"/>
      <c r="AB157" s="730"/>
    </row>
    <row r="158" spans="1:28" ht="14.25">
      <c r="A158" s="1166"/>
      <c r="B158" s="1209"/>
      <c r="C158" s="1168"/>
      <c r="D158" s="1168"/>
      <c r="E158" s="1168"/>
      <c r="F158" s="1168"/>
      <c r="G158" s="1168"/>
      <c r="H158" s="1168"/>
      <c r="I158" s="1168"/>
      <c r="J158" s="1168"/>
      <c r="K158" s="1210"/>
      <c r="L158" s="831"/>
      <c r="M158" s="730"/>
      <c r="N158" s="730"/>
      <c r="O158" s="730"/>
      <c r="P158" s="730"/>
      <c r="Q158" s="730"/>
      <c r="R158" s="730"/>
      <c r="S158" s="730"/>
      <c r="T158" s="730"/>
      <c r="U158" s="730"/>
      <c r="V158" s="730"/>
      <c r="W158" s="730"/>
      <c r="X158" s="730"/>
      <c r="Y158" s="730"/>
      <c r="Z158" s="730"/>
      <c r="AA158" s="730"/>
      <c r="AB158" s="730"/>
    </row>
    <row r="159" spans="1:28" ht="14.25">
      <c r="A159" s="1166"/>
      <c r="B159" s="1209"/>
      <c r="C159" s="1168"/>
      <c r="D159" s="1168"/>
      <c r="E159" s="1168"/>
      <c r="F159" s="1168"/>
      <c r="G159" s="1168"/>
      <c r="H159" s="1168"/>
      <c r="I159" s="1168"/>
      <c r="J159" s="1168"/>
      <c r="K159" s="1210"/>
      <c r="L159" s="831"/>
      <c r="M159" s="730"/>
      <c r="N159" s="730"/>
      <c r="O159" s="730"/>
      <c r="P159" s="730"/>
      <c r="Q159" s="730"/>
      <c r="R159" s="730"/>
      <c r="S159" s="730"/>
      <c r="T159" s="730"/>
      <c r="U159" s="730"/>
      <c r="V159" s="730"/>
      <c r="W159" s="730"/>
      <c r="X159" s="730"/>
      <c r="Y159" s="730"/>
      <c r="Z159" s="730"/>
      <c r="AA159" s="730"/>
      <c r="AB159" s="730"/>
    </row>
    <row r="160" spans="1:28" ht="14.25">
      <c r="A160" s="1166"/>
      <c r="B160" s="1209"/>
      <c r="C160" s="1168"/>
      <c r="D160" s="1168"/>
      <c r="E160" s="1168"/>
      <c r="F160" s="1168"/>
      <c r="G160" s="1168"/>
      <c r="H160" s="1168"/>
      <c r="I160" s="1168"/>
      <c r="J160" s="1168"/>
      <c r="K160" s="1210"/>
      <c r="L160" s="831"/>
      <c r="M160" s="730"/>
      <c r="N160" s="730"/>
      <c r="O160" s="730"/>
      <c r="P160" s="730"/>
      <c r="Q160" s="730"/>
      <c r="R160" s="730"/>
      <c r="S160" s="730"/>
      <c r="T160" s="730"/>
      <c r="U160" s="730"/>
      <c r="V160" s="730"/>
      <c r="W160" s="730"/>
      <c r="X160" s="730"/>
      <c r="Y160" s="730"/>
      <c r="Z160" s="730"/>
      <c r="AA160" s="730"/>
      <c r="AB160" s="730"/>
    </row>
    <row r="161" spans="1:28" ht="14.25">
      <c r="A161" s="1166"/>
      <c r="B161" s="1209"/>
      <c r="C161" s="1168"/>
      <c r="D161" s="1168"/>
      <c r="E161" s="1168"/>
      <c r="F161" s="1168"/>
      <c r="G161" s="1168"/>
      <c r="H161" s="1168"/>
      <c r="I161" s="1168"/>
      <c r="J161" s="1168"/>
      <c r="K161" s="1210"/>
      <c r="L161" s="831"/>
      <c r="M161" s="730"/>
      <c r="N161" s="730"/>
      <c r="O161" s="730"/>
      <c r="P161" s="730"/>
      <c r="Q161" s="730"/>
      <c r="R161" s="730"/>
      <c r="S161" s="730"/>
      <c r="T161" s="730"/>
      <c r="U161" s="730"/>
      <c r="V161" s="730"/>
      <c r="W161" s="730"/>
      <c r="X161" s="730"/>
      <c r="Y161" s="730"/>
      <c r="Z161" s="730"/>
      <c r="AA161" s="730"/>
      <c r="AB161" s="730"/>
    </row>
    <row r="162" spans="1:28" ht="15" thickBot="1">
      <c r="A162" s="1166"/>
      <c r="B162" s="1211"/>
      <c r="C162" s="1212"/>
      <c r="D162" s="1212"/>
      <c r="E162" s="1212"/>
      <c r="F162" s="1212"/>
      <c r="G162" s="1212"/>
      <c r="H162" s="1212"/>
      <c r="I162" s="1212"/>
      <c r="J162" s="1212"/>
      <c r="K162" s="1213"/>
      <c r="L162" s="831"/>
      <c r="M162" s="730"/>
      <c r="N162" s="730"/>
      <c r="O162" s="730"/>
      <c r="P162" s="730"/>
      <c r="Q162" s="730"/>
      <c r="R162" s="730"/>
      <c r="S162" s="730"/>
      <c r="T162" s="730"/>
      <c r="U162" s="730"/>
      <c r="V162" s="730"/>
      <c r="W162" s="730"/>
      <c r="X162" s="730"/>
      <c r="Y162" s="730"/>
      <c r="Z162" s="730"/>
      <c r="AA162" s="730"/>
      <c r="AB162" s="730"/>
    </row>
    <row r="163" spans="1:28" ht="14.25">
      <c r="A163" s="1166"/>
      <c r="B163" s="1162" t="s">
        <v>82</v>
      </c>
      <c r="C163" s="1175"/>
      <c r="D163" s="1175"/>
      <c r="E163" s="1175"/>
      <c r="F163" s="1175"/>
      <c r="G163" s="1175"/>
      <c r="H163" s="1175"/>
      <c r="I163" s="1175"/>
      <c r="J163" s="1175"/>
      <c r="K163" s="1208"/>
      <c r="L163" s="831"/>
      <c r="M163" s="730"/>
      <c r="N163" s="730"/>
      <c r="O163" s="730"/>
      <c r="P163" s="730"/>
      <c r="Q163" s="730"/>
      <c r="R163" s="730"/>
      <c r="S163" s="730"/>
      <c r="T163" s="730"/>
      <c r="U163" s="730"/>
      <c r="V163" s="730"/>
      <c r="W163" s="730"/>
      <c r="X163" s="730"/>
      <c r="Y163" s="730"/>
      <c r="Z163" s="730"/>
      <c r="AA163" s="730"/>
      <c r="AB163" s="730"/>
    </row>
    <row r="164" spans="1:28" ht="15" thickBot="1">
      <c r="A164" s="1166"/>
      <c r="B164" s="1211"/>
      <c r="C164" s="1212"/>
      <c r="D164" s="1212"/>
      <c r="E164" s="1212"/>
      <c r="F164" s="1212"/>
      <c r="G164" s="1212"/>
      <c r="H164" s="1212"/>
      <c r="I164" s="1212"/>
      <c r="J164" s="1212"/>
      <c r="K164" s="1213"/>
      <c r="L164" s="831"/>
      <c r="M164" s="730"/>
      <c r="N164" s="730"/>
      <c r="O164" s="730"/>
      <c r="P164" s="730"/>
      <c r="Q164" s="730"/>
      <c r="R164" s="730"/>
      <c r="S164" s="730"/>
      <c r="T164" s="730"/>
      <c r="U164" s="730"/>
      <c r="V164" s="730"/>
      <c r="W164" s="730"/>
      <c r="X164" s="730"/>
      <c r="Y164" s="730"/>
      <c r="Z164" s="730"/>
      <c r="AA164" s="730"/>
      <c r="AB164" s="730"/>
    </row>
    <row r="165" spans="1:28" ht="14.25">
      <c r="A165" s="1166"/>
      <c r="B165" s="824" t="s">
        <v>62</v>
      </c>
      <c r="C165" s="1163" t="s">
        <v>461</v>
      </c>
      <c r="D165" s="1175"/>
      <c r="E165" s="1175"/>
      <c r="F165" s="1175"/>
      <c r="G165" s="1175"/>
      <c r="H165" s="1175"/>
      <c r="I165" s="1175"/>
      <c r="J165" s="1175"/>
      <c r="K165" s="1208"/>
      <c r="L165" s="831"/>
      <c r="M165" s="730"/>
      <c r="N165" s="730"/>
      <c r="O165" s="730"/>
      <c r="P165" s="730"/>
      <c r="Q165" s="730"/>
      <c r="R165" s="730"/>
      <c r="S165" s="730"/>
      <c r="T165" s="730"/>
      <c r="U165" s="730"/>
      <c r="V165" s="730"/>
      <c r="W165" s="730"/>
      <c r="X165" s="730"/>
      <c r="Y165" s="730"/>
      <c r="Z165" s="730"/>
      <c r="AA165" s="730"/>
      <c r="AB165" s="730"/>
    </row>
    <row r="166" spans="1:28" ht="14.25">
      <c r="A166" s="1166"/>
      <c r="B166" s="1214"/>
      <c r="C166" s="1215"/>
      <c r="D166" s="1168"/>
      <c r="E166" s="1168"/>
      <c r="F166" s="1168"/>
      <c r="G166" s="1168"/>
      <c r="H166" s="1168"/>
      <c r="I166" s="1168"/>
      <c r="J166" s="1168"/>
      <c r="K166" s="1210"/>
      <c r="L166" s="831"/>
      <c r="M166" s="730"/>
      <c r="N166" s="730"/>
      <c r="O166" s="730"/>
      <c r="P166" s="730"/>
      <c r="Q166" s="730"/>
      <c r="R166" s="730"/>
      <c r="S166" s="730"/>
      <c r="T166" s="730"/>
      <c r="U166" s="730"/>
      <c r="V166" s="730"/>
      <c r="W166" s="730"/>
      <c r="X166" s="730"/>
      <c r="Y166" s="730"/>
      <c r="Z166" s="730"/>
      <c r="AA166" s="730"/>
      <c r="AB166" s="730"/>
    </row>
    <row r="167" spans="1:28" ht="14.25">
      <c r="A167" s="1166"/>
      <c r="B167" s="1214"/>
      <c r="C167" s="1215"/>
      <c r="D167" s="1168"/>
      <c r="E167" s="1168"/>
      <c r="F167" s="1168"/>
      <c r="G167" s="1168"/>
      <c r="H167" s="1168"/>
      <c r="I167" s="1168"/>
      <c r="J167" s="1168"/>
      <c r="K167" s="1210"/>
      <c r="L167" s="831"/>
      <c r="M167" s="730"/>
      <c r="N167" s="730"/>
      <c r="O167" s="730"/>
      <c r="P167" s="730"/>
      <c r="Q167" s="730"/>
      <c r="R167" s="730"/>
      <c r="S167" s="730"/>
      <c r="T167" s="730"/>
      <c r="U167" s="730"/>
      <c r="V167" s="730"/>
      <c r="W167" s="730"/>
      <c r="X167" s="730"/>
      <c r="Y167" s="730"/>
      <c r="Z167" s="730"/>
      <c r="AA167" s="730"/>
      <c r="AB167" s="730"/>
    </row>
    <row r="168" spans="1:28" ht="14.25">
      <c r="A168" s="1166"/>
      <c r="B168" s="1214"/>
      <c r="C168" s="1215"/>
      <c r="D168" s="1168"/>
      <c r="E168" s="1168"/>
      <c r="F168" s="1168"/>
      <c r="G168" s="1168"/>
      <c r="H168" s="1168"/>
      <c r="I168" s="1168"/>
      <c r="J168" s="1168"/>
      <c r="K168" s="1210"/>
      <c r="L168" s="831"/>
      <c r="M168" s="730"/>
      <c r="N168" s="730"/>
      <c r="O168" s="730"/>
      <c r="P168" s="730"/>
      <c r="Q168" s="730"/>
      <c r="R168" s="730"/>
      <c r="S168" s="730"/>
      <c r="T168" s="730"/>
      <c r="U168" s="730"/>
      <c r="V168" s="730"/>
      <c r="W168" s="730"/>
      <c r="X168" s="730"/>
      <c r="Y168" s="730"/>
      <c r="Z168" s="730"/>
      <c r="AA168" s="730"/>
      <c r="AB168" s="730"/>
    </row>
    <row r="169" spans="1:28" ht="14.25">
      <c r="A169" s="1166"/>
      <c r="B169" s="1214"/>
      <c r="C169" s="1215"/>
      <c r="D169" s="1168"/>
      <c r="E169" s="1168"/>
      <c r="F169" s="1168"/>
      <c r="G169" s="1168"/>
      <c r="H169" s="1168"/>
      <c r="I169" s="1168"/>
      <c r="J169" s="1168"/>
      <c r="K169" s="1210"/>
      <c r="L169" s="831"/>
      <c r="M169" s="730"/>
      <c r="N169" s="730"/>
      <c r="O169" s="730"/>
      <c r="P169" s="730"/>
      <c r="Q169" s="730"/>
      <c r="R169" s="730"/>
      <c r="S169" s="730"/>
      <c r="T169" s="730"/>
      <c r="U169" s="730"/>
      <c r="V169" s="730"/>
      <c r="W169" s="730"/>
      <c r="X169" s="730"/>
      <c r="Y169" s="730"/>
      <c r="Z169" s="730"/>
      <c r="AA169" s="730"/>
      <c r="AB169" s="730"/>
    </row>
    <row r="170" spans="1:28" ht="18" customHeight="1" thickBot="1">
      <c r="A170" s="1166"/>
      <c r="B170" s="1216"/>
      <c r="C170" s="1217"/>
      <c r="D170" s="1212"/>
      <c r="E170" s="1212"/>
      <c r="F170" s="1212"/>
      <c r="G170" s="1212"/>
      <c r="H170" s="1212"/>
      <c r="I170" s="1212"/>
      <c r="J170" s="1212"/>
      <c r="K170" s="1213"/>
      <c r="L170" s="831"/>
      <c r="M170" s="730"/>
      <c r="N170" s="730"/>
      <c r="O170" s="730"/>
      <c r="P170" s="730"/>
      <c r="Q170" s="730"/>
      <c r="R170" s="730"/>
      <c r="S170" s="730"/>
      <c r="T170" s="730"/>
      <c r="U170" s="730"/>
      <c r="V170" s="730"/>
      <c r="W170" s="730"/>
      <c r="X170" s="730"/>
      <c r="Y170" s="730"/>
      <c r="Z170" s="730"/>
      <c r="AA170" s="730"/>
      <c r="AB170" s="730"/>
    </row>
    <row r="171" spans="1:28" ht="12.75" customHeight="1">
      <c r="A171" s="1166"/>
      <c r="B171" s="831"/>
      <c r="C171" s="831"/>
      <c r="D171" s="831"/>
      <c r="E171" s="831"/>
      <c r="F171" s="831"/>
      <c r="G171" s="831"/>
      <c r="H171" s="831"/>
      <c r="I171" s="831"/>
      <c r="J171" s="831"/>
      <c r="K171" s="831"/>
      <c r="L171" s="831"/>
      <c r="M171" s="730"/>
      <c r="N171" s="730"/>
      <c r="O171" s="730"/>
      <c r="P171" s="730"/>
      <c r="Q171" s="730"/>
      <c r="R171" s="730"/>
      <c r="S171" s="730"/>
      <c r="T171" s="730"/>
      <c r="U171" s="730"/>
      <c r="V171" s="730"/>
      <c r="W171" s="730"/>
      <c r="X171" s="730"/>
      <c r="Y171" s="730"/>
      <c r="Z171" s="730"/>
      <c r="AA171" s="730"/>
      <c r="AB171" s="730"/>
    </row>
    <row r="172" spans="1:28" ht="12.75" hidden="1" customHeight="1">
      <c r="B172" s="730"/>
      <c r="C172" s="730"/>
      <c r="D172" s="730"/>
      <c r="E172" s="730"/>
      <c r="F172" s="730"/>
      <c r="G172" s="730"/>
      <c r="H172" s="730"/>
      <c r="I172" s="730"/>
      <c r="J172" s="730"/>
      <c r="K172" s="730"/>
      <c r="L172" s="730"/>
      <c r="M172" s="730"/>
      <c r="N172" s="730"/>
      <c r="O172" s="730"/>
      <c r="P172" s="730"/>
      <c r="Q172" s="730"/>
      <c r="R172" s="730"/>
      <c r="S172" s="730"/>
      <c r="T172" s="730"/>
      <c r="U172" s="730"/>
      <c r="V172" s="730"/>
      <c r="W172" s="730"/>
      <c r="X172" s="730"/>
      <c r="Y172" s="730"/>
      <c r="Z172" s="730"/>
      <c r="AA172" s="730"/>
      <c r="AB172" s="730"/>
    </row>
    <row r="173" spans="1:28" ht="12.75" hidden="1" customHeight="1">
      <c r="B173" s="730"/>
      <c r="C173" s="730"/>
      <c r="D173" s="730"/>
      <c r="E173" s="730"/>
      <c r="F173" s="730"/>
      <c r="G173" s="730"/>
      <c r="H173" s="730"/>
      <c r="I173" s="730"/>
      <c r="J173" s="730"/>
      <c r="K173" s="730"/>
      <c r="L173" s="730"/>
      <c r="M173" s="730"/>
      <c r="N173" s="730"/>
      <c r="O173" s="730"/>
      <c r="P173" s="730"/>
      <c r="Q173" s="730"/>
      <c r="R173" s="730"/>
      <c r="S173" s="730"/>
      <c r="T173" s="730"/>
      <c r="U173" s="730"/>
      <c r="V173" s="730"/>
      <c r="W173" s="730"/>
      <c r="X173" s="730"/>
      <c r="Y173" s="730"/>
      <c r="Z173" s="730"/>
      <c r="AA173" s="730"/>
      <c r="AB173" s="730"/>
    </row>
    <row r="174" spans="1:28" ht="12.75" hidden="1" customHeight="1">
      <c r="B174" s="730"/>
      <c r="C174" s="730"/>
      <c r="D174" s="730"/>
      <c r="E174" s="730"/>
      <c r="F174" s="730"/>
      <c r="G174" s="730"/>
      <c r="H174" s="730"/>
      <c r="I174" s="730"/>
      <c r="J174" s="730"/>
      <c r="K174" s="730"/>
      <c r="L174" s="730"/>
      <c r="M174" s="730"/>
      <c r="N174" s="730"/>
      <c r="O174" s="730"/>
      <c r="P174" s="730"/>
      <c r="Q174" s="730"/>
      <c r="R174" s="730"/>
      <c r="S174" s="730"/>
      <c r="T174" s="730"/>
      <c r="U174" s="730"/>
      <c r="V174" s="730"/>
      <c r="W174" s="730"/>
      <c r="X174" s="730"/>
      <c r="Y174" s="730"/>
      <c r="Z174" s="730"/>
      <c r="AA174" s="730"/>
      <c r="AB174" s="730"/>
    </row>
    <row r="175" spans="1:28" ht="12.75" hidden="1" customHeight="1">
      <c r="B175" s="730"/>
      <c r="C175" s="730"/>
      <c r="D175" s="730"/>
      <c r="E175" s="730"/>
      <c r="F175" s="730"/>
      <c r="G175" s="730"/>
      <c r="H175" s="730"/>
      <c r="I175" s="730"/>
      <c r="J175" s="730"/>
      <c r="K175" s="730"/>
      <c r="L175" s="730"/>
      <c r="M175" s="730"/>
      <c r="N175" s="730"/>
      <c r="O175" s="730"/>
      <c r="P175" s="730"/>
      <c r="Q175" s="730"/>
      <c r="R175" s="730"/>
      <c r="S175" s="730"/>
      <c r="T175" s="730"/>
      <c r="U175" s="730"/>
      <c r="V175" s="730"/>
      <c r="W175" s="730"/>
      <c r="X175" s="730"/>
      <c r="Y175" s="730"/>
      <c r="Z175" s="730"/>
      <c r="AA175" s="730"/>
      <c r="AB175" s="730"/>
    </row>
    <row r="176" spans="1:28" ht="12.75" hidden="1" customHeight="1">
      <c r="B176" s="730"/>
      <c r="C176" s="730"/>
      <c r="D176" s="730"/>
      <c r="E176" s="730"/>
      <c r="F176" s="730"/>
      <c r="G176" s="730"/>
      <c r="H176" s="730"/>
      <c r="I176" s="730"/>
      <c r="J176" s="730"/>
      <c r="K176" s="730"/>
      <c r="L176" s="730"/>
      <c r="M176" s="730"/>
      <c r="N176" s="730"/>
      <c r="O176" s="730"/>
      <c r="P176" s="730"/>
      <c r="Q176" s="730"/>
      <c r="R176" s="730"/>
      <c r="S176" s="730"/>
      <c r="T176" s="730"/>
      <c r="U176" s="730"/>
      <c r="V176" s="730"/>
      <c r="W176" s="730"/>
      <c r="X176" s="730"/>
      <c r="Y176" s="730"/>
      <c r="Z176" s="730"/>
      <c r="AA176" s="730"/>
      <c r="AB176" s="730"/>
    </row>
    <row r="177" spans="2:28" ht="12.75" hidden="1" customHeight="1">
      <c r="B177" s="730"/>
      <c r="C177" s="730"/>
      <c r="D177" s="730"/>
      <c r="E177" s="730"/>
      <c r="F177" s="730"/>
      <c r="G177" s="730"/>
      <c r="H177" s="730"/>
      <c r="I177" s="730"/>
      <c r="J177" s="730"/>
      <c r="K177" s="730"/>
      <c r="L177" s="730"/>
      <c r="M177" s="730"/>
      <c r="N177" s="730"/>
      <c r="O177" s="730"/>
      <c r="P177" s="730"/>
      <c r="Q177" s="730"/>
      <c r="R177" s="730"/>
      <c r="S177" s="730"/>
      <c r="T177" s="730"/>
      <c r="U177" s="730"/>
      <c r="V177" s="730"/>
      <c r="W177" s="730"/>
      <c r="X177" s="730"/>
      <c r="Y177" s="730"/>
      <c r="Z177" s="730"/>
      <c r="AA177" s="730"/>
      <c r="AB177" s="730"/>
    </row>
    <row r="178" spans="2:28" ht="12.75" hidden="1" customHeight="1">
      <c r="B178" s="730"/>
      <c r="C178" s="730"/>
      <c r="D178" s="730"/>
      <c r="E178" s="730"/>
      <c r="F178" s="730"/>
      <c r="G178" s="730"/>
      <c r="H178" s="730"/>
      <c r="I178" s="730"/>
      <c r="J178" s="730"/>
      <c r="K178" s="730"/>
      <c r="L178" s="730"/>
      <c r="M178" s="730"/>
      <c r="N178" s="730"/>
      <c r="O178" s="730"/>
      <c r="P178" s="730"/>
      <c r="Q178" s="730"/>
      <c r="R178" s="730"/>
      <c r="S178" s="730"/>
      <c r="T178" s="730"/>
      <c r="U178" s="730"/>
      <c r="V178" s="730"/>
      <c r="W178" s="730"/>
      <c r="X178" s="730"/>
      <c r="Y178" s="730"/>
      <c r="Z178" s="730"/>
      <c r="AA178" s="730"/>
      <c r="AB178" s="730"/>
    </row>
    <row r="179" spans="2:28" ht="12.75" hidden="1" customHeight="1">
      <c r="B179" s="730"/>
      <c r="C179" s="730"/>
      <c r="D179" s="730"/>
      <c r="E179" s="730"/>
      <c r="F179" s="730"/>
      <c r="G179" s="730"/>
      <c r="H179" s="730"/>
      <c r="I179" s="730"/>
      <c r="J179" s="730"/>
      <c r="K179" s="730"/>
      <c r="L179" s="730"/>
      <c r="M179" s="730"/>
      <c r="N179" s="730"/>
      <c r="O179" s="730"/>
      <c r="P179" s="730"/>
      <c r="Q179" s="730"/>
      <c r="R179" s="730"/>
      <c r="S179" s="730"/>
      <c r="T179" s="730"/>
      <c r="U179" s="730"/>
      <c r="V179" s="730"/>
      <c r="W179" s="730"/>
      <c r="X179" s="730"/>
      <c r="Y179" s="730"/>
      <c r="Z179" s="730"/>
      <c r="AA179" s="730"/>
      <c r="AB179" s="730"/>
    </row>
    <row r="180" spans="2:28" ht="12.75" hidden="1" customHeight="1">
      <c r="B180" s="730"/>
      <c r="C180" s="730"/>
      <c r="D180" s="730"/>
      <c r="E180" s="730"/>
      <c r="F180" s="730"/>
      <c r="G180" s="730"/>
      <c r="H180" s="730"/>
      <c r="I180" s="730"/>
      <c r="J180" s="730"/>
      <c r="K180" s="730"/>
      <c r="L180" s="730"/>
      <c r="M180" s="730"/>
      <c r="N180" s="730"/>
      <c r="O180" s="730"/>
      <c r="P180" s="730"/>
      <c r="Q180" s="730"/>
      <c r="R180" s="730"/>
      <c r="S180" s="730"/>
      <c r="T180" s="730"/>
      <c r="U180" s="730"/>
      <c r="V180" s="730"/>
      <c r="W180" s="730"/>
      <c r="X180" s="730"/>
      <c r="Y180" s="730"/>
      <c r="Z180" s="730"/>
      <c r="AA180" s="730"/>
      <c r="AB180" s="730"/>
    </row>
    <row r="181" spans="2:28" ht="12.75" hidden="1" customHeight="1">
      <c r="B181" s="730"/>
      <c r="C181" s="730"/>
      <c r="D181" s="730"/>
      <c r="E181" s="730"/>
      <c r="F181" s="730"/>
      <c r="G181" s="730"/>
      <c r="H181" s="730"/>
      <c r="I181" s="730"/>
      <c r="J181" s="730"/>
      <c r="K181" s="730"/>
      <c r="L181" s="730"/>
      <c r="M181" s="730"/>
      <c r="N181" s="730"/>
      <c r="O181" s="730"/>
      <c r="P181" s="730"/>
      <c r="Q181" s="730"/>
      <c r="R181" s="730"/>
      <c r="S181" s="730"/>
      <c r="T181" s="730"/>
      <c r="U181" s="730"/>
      <c r="V181" s="730"/>
      <c r="W181" s="730"/>
      <c r="X181" s="730"/>
      <c r="Y181" s="730"/>
      <c r="Z181" s="730"/>
      <c r="AA181" s="730"/>
      <c r="AB181" s="730"/>
    </row>
    <row r="182" spans="2:28" ht="12.75" hidden="1" customHeight="1">
      <c r="B182" s="730"/>
      <c r="C182" s="730"/>
      <c r="D182" s="730"/>
      <c r="E182" s="730"/>
      <c r="F182" s="730"/>
      <c r="G182" s="730"/>
      <c r="H182" s="730"/>
      <c r="I182" s="730"/>
      <c r="J182" s="730"/>
      <c r="K182" s="730"/>
      <c r="L182" s="730"/>
      <c r="M182" s="730"/>
      <c r="N182" s="730"/>
      <c r="O182" s="730"/>
      <c r="P182" s="730"/>
      <c r="Q182" s="730"/>
      <c r="R182" s="730"/>
      <c r="S182" s="730"/>
      <c r="T182" s="730"/>
      <c r="U182" s="730"/>
      <c r="V182" s="730"/>
      <c r="W182" s="730"/>
      <c r="X182" s="730"/>
      <c r="Y182" s="730"/>
      <c r="Z182" s="730"/>
      <c r="AA182" s="730"/>
      <c r="AB182" s="730"/>
    </row>
    <row r="183" spans="2:28" ht="12.75" hidden="1" customHeight="1">
      <c r="B183" s="730"/>
      <c r="C183" s="730"/>
      <c r="D183" s="730"/>
      <c r="E183" s="730"/>
      <c r="F183" s="730"/>
      <c r="G183" s="730"/>
      <c r="H183" s="730"/>
      <c r="I183" s="730"/>
      <c r="J183" s="730"/>
      <c r="K183" s="730"/>
      <c r="L183" s="730"/>
      <c r="M183" s="730"/>
      <c r="N183" s="730"/>
      <c r="O183" s="730"/>
      <c r="P183" s="730"/>
      <c r="Q183" s="730"/>
      <c r="R183" s="730"/>
      <c r="S183" s="730"/>
      <c r="T183" s="730"/>
      <c r="U183" s="730"/>
      <c r="V183" s="730"/>
      <c r="W183" s="730"/>
      <c r="X183" s="730"/>
      <c r="Y183" s="730"/>
      <c r="Z183" s="730"/>
      <c r="AA183" s="730"/>
      <c r="AB183" s="730"/>
    </row>
    <row r="184" spans="2:28" ht="12.75" hidden="1" customHeight="1">
      <c r="B184" s="730"/>
      <c r="C184" s="730"/>
      <c r="D184" s="730"/>
      <c r="E184" s="730"/>
      <c r="F184" s="730"/>
      <c r="G184" s="730"/>
      <c r="H184" s="730"/>
      <c r="I184" s="730"/>
      <c r="J184" s="730"/>
      <c r="K184" s="730"/>
      <c r="L184" s="730"/>
      <c r="M184" s="730"/>
      <c r="N184" s="730"/>
      <c r="O184" s="730"/>
      <c r="P184" s="730"/>
      <c r="Q184" s="730"/>
      <c r="R184" s="730"/>
      <c r="S184" s="730"/>
      <c r="T184" s="730"/>
      <c r="U184" s="730"/>
      <c r="V184" s="730"/>
      <c r="W184" s="730"/>
      <c r="X184" s="730"/>
      <c r="Y184" s="730"/>
      <c r="Z184" s="730"/>
      <c r="AA184" s="730"/>
      <c r="AB184" s="730"/>
    </row>
    <row r="185" spans="2:28" ht="12.75" hidden="1" customHeight="1">
      <c r="B185" s="730"/>
      <c r="C185" s="730"/>
      <c r="D185" s="730"/>
      <c r="E185" s="730"/>
      <c r="F185" s="730"/>
      <c r="G185" s="730"/>
      <c r="H185" s="730"/>
      <c r="I185" s="730"/>
      <c r="J185" s="730"/>
      <c r="K185" s="730"/>
      <c r="L185" s="730"/>
      <c r="M185" s="730"/>
      <c r="N185" s="730"/>
      <c r="O185" s="730"/>
      <c r="P185" s="730"/>
      <c r="Q185" s="730"/>
      <c r="R185" s="730"/>
      <c r="S185" s="730"/>
      <c r="T185" s="730"/>
      <c r="U185" s="730"/>
      <c r="V185" s="730"/>
      <c r="W185" s="730"/>
      <c r="X185" s="730"/>
      <c r="Y185" s="730"/>
      <c r="Z185" s="730"/>
      <c r="AA185" s="730"/>
      <c r="AB185" s="730"/>
    </row>
    <row r="186" spans="2:28" ht="12.75" hidden="1" customHeight="1">
      <c r="B186" s="730"/>
      <c r="C186" s="730"/>
      <c r="D186" s="730"/>
      <c r="E186" s="730"/>
      <c r="F186" s="730"/>
      <c r="G186" s="730"/>
      <c r="H186" s="730"/>
      <c r="I186" s="730"/>
      <c r="J186" s="730"/>
      <c r="K186" s="730"/>
      <c r="L186" s="730"/>
      <c r="M186" s="730"/>
      <c r="N186" s="730"/>
      <c r="O186" s="730"/>
      <c r="P186" s="730"/>
      <c r="Q186" s="730"/>
      <c r="R186" s="730"/>
      <c r="S186" s="730"/>
      <c r="T186" s="730"/>
      <c r="U186" s="730"/>
      <c r="V186" s="730"/>
      <c r="W186" s="730"/>
      <c r="X186" s="730"/>
      <c r="Y186" s="730"/>
      <c r="Z186" s="730"/>
      <c r="AA186" s="730"/>
      <c r="AB186" s="730"/>
    </row>
    <row r="187" spans="2:28" ht="12.75" hidden="1" customHeight="1">
      <c r="B187" s="730"/>
      <c r="C187" s="730"/>
      <c r="D187" s="730"/>
      <c r="E187" s="730"/>
      <c r="F187" s="730"/>
      <c r="G187" s="730"/>
      <c r="H187" s="730"/>
      <c r="I187" s="730"/>
      <c r="J187" s="730"/>
      <c r="K187" s="730"/>
      <c r="L187" s="730"/>
      <c r="M187" s="730"/>
      <c r="N187" s="730"/>
      <c r="O187" s="730"/>
      <c r="P187" s="730"/>
      <c r="Q187" s="730"/>
      <c r="R187" s="730"/>
      <c r="S187" s="730"/>
      <c r="T187" s="730"/>
      <c r="U187" s="730"/>
      <c r="V187" s="730"/>
      <c r="W187" s="730"/>
      <c r="X187" s="730"/>
      <c r="Y187" s="730"/>
      <c r="Z187" s="730"/>
      <c r="AA187" s="730"/>
      <c r="AB187" s="730"/>
    </row>
    <row r="188" spans="2:28" ht="12.75" hidden="1" customHeight="1">
      <c r="B188" s="730"/>
      <c r="C188" s="730"/>
      <c r="D188" s="730"/>
      <c r="E188" s="730"/>
      <c r="F188" s="730"/>
      <c r="G188" s="730"/>
      <c r="H188" s="730"/>
      <c r="I188" s="730"/>
      <c r="J188" s="730"/>
      <c r="K188" s="730"/>
      <c r="L188" s="730"/>
      <c r="M188" s="730"/>
      <c r="N188" s="730"/>
      <c r="O188" s="730"/>
      <c r="P188" s="730"/>
      <c r="Q188" s="730"/>
      <c r="R188" s="730"/>
      <c r="S188" s="730"/>
      <c r="T188" s="730"/>
      <c r="U188" s="730"/>
      <c r="V188" s="730"/>
      <c r="W188" s="730"/>
      <c r="X188" s="730"/>
      <c r="Y188" s="730"/>
      <c r="Z188" s="730"/>
      <c r="AA188" s="730"/>
      <c r="AB188" s="730"/>
    </row>
    <row r="189" spans="2:28" ht="12.75" hidden="1" customHeight="1">
      <c r="B189" s="730"/>
      <c r="C189" s="730"/>
      <c r="D189" s="730"/>
      <c r="E189" s="730"/>
      <c r="F189" s="730"/>
      <c r="G189" s="730"/>
      <c r="H189" s="730"/>
      <c r="I189" s="730"/>
      <c r="J189" s="730"/>
      <c r="K189" s="730"/>
      <c r="L189" s="730"/>
      <c r="M189" s="730"/>
      <c r="N189" s="730"/>
      <c r="O189" s="730"/>
      <c r="P189" s="730"/>
      <c r="Q189" s="730"/>
      <c r="R189" s="730"/>
      <c r="S189" s="730"/>
      <c r="T189" s="730"/>
      <c r="U189" s="730"/>
      <c r="V189" s="730"/>
      <c r="W189" s="730"/>
      <c r="X189" s="730"/>
      <c r="Y189" s="730"/>
      <c r="Z189" s="730"/>
      <c r="AA189" s="730"/>
      <c r="AB189" s="730"/>
    </row>
    <row r="190" spans="2:28" ht="12.75" hidden="1" customHeight="1">
      <c r="B190" s="730"/>
      <c r="C190" s="730"/>
      <c r="D190" s="730"/>
      <c r="E190" s="730"/>
      <c r="F190" s="730"/>
      <c r="G190" s="730"/>
      <c r="H190" s="730"/>
      <c r="I190" s="730"/>
      <c r="J190" s="730"/>
      <c r="K190" s="730"/>
      <c r="L190" s="730"/>
      <c r="M190" s="730"/>
      <c r="N190" s="730"/>
      <c r="O190" s="730"/>
      <c r="P190" s="730"/>
      <c r="Q190" s="730"/>
      <c r="R190" s="730"/>
      <c r="S190" s="730"/>
      <c r="T190" s="730"/>
      <c r="U190" s="730"/>
      <c r="V190" s="730"/>
      <c r="W190" s="730"/>
      <c r="X190" s="730"/>
      <c r="Y190" s="730"/>
      <c r="Z190" s="730"/>
      <c r="AA190" s="730"/>
      <c r="AB190" s="730"/>
    </row>
    <row r="191" spans="2:28" ht="12.75" hidden="1" customHeight="1">
      <c r="B191" s="730"/>
      <c r="C191" s="730"/>
      <c r="D191" s="730"/>
      <c r="E191" s="730"/>
      <c r="F191" s="730"/>
      <c r="G191" s="730"/>
      <c r="H191" s="730"/>
      <c r="I191" s="730"/>
      <c r="J191" s="730"/>
      <c r="K191" s="730"/>
      <c r="L191" s="730"/>
      <c r="M191" s="730"/>
      <c r="N191" s="730"/>
      <c r="O191" s="730"/>
      <c r="P191" s="730"/>
      <c r="Q191" s="730"/>
      <c r="R191" s="730"/>
      <c r="S191" s="730"/>
      <c r="T191" s="730"/>
      <c r="U191" s="730"/>
      <c r="V191" s="730"/>
      <c r="W191" s="730"/>
      <c r="X191" s="730"/>
      <c r="Y191" s="730"/>
      <c r="Z191" s="730"/>
      <c r="AA191" s="730"/>
      <c r="AB191" s="730"/>
    </row>
    <row r="192" spans="2:28" ht="12.75" hidden="1" customHeight="1">
      <c r="B192" s="730"/>
      <c r="C192" s="730"/>
      <c r="D192" s="730"/>
      <c r="E192" s="730"/>
      <c r="F192" s="730"/>
      <c r="G192" s="730"/>
      <c r="H192" s="730"/>
      <c r="I192" s="730"/>
      <c r="J192" s="730"/>
      <c r="K192" s="730"/>
      <c r="L192" s="730"/>
      <c r="M192" s="730"/>
      <c r="N192" s="730"/>
      <c r="O192" s="730"/>
      <c r="P192" s="730"/>
      <c r="Q192" s="730"/>
      <c r="R192" s="730"/>
      <c r="S192" s="730"/>
      <c r="T192" s="730"/>
      <c r="U192" s="730"/>
      <c r="V192" s="730"/>
      <c r="W192" s="730"/>
      <c r="X192" s="730"/>
      <c r="Y192" s="730"/>
      <c r="Z192" s="730"/>
      <c r="AA192" s="730"/>
      <c r="AB192" s="730"/>
    </row>
    <row r="193" spans="2:28" ht="12.75" hidden="1" customHeight="1">
      <c r="B193" s="730"/>
      <c r="C193" s="730"/>
      <c r="D193" s="730"/>
      <c r="E193" s="730"/>
      <c r="F193" s="730"/>
      <c r="G193" s="730"/>
      <c r="H193" s="730"/>
      <c r="I193" s="730"/>
      <c r="J193" s="730"/>
      <c r="K193" s="730"/>
      <c r="L193" s="730"/>
      <c r="M193" s="730"/>
      <c r="N193" s="730"/>
      <c r="O193" s="730"/>
      <c r="P193" s="730"/>
      <c r="Q193" s="730"/>
      <c r="R193" s="730"/>
      <c r="S193" s="730"/>
      <c r="T193" s="730"/>
      <c r="U193" s="730"/>
      <c r="V193" s="730"/>
      <c r="W193" s="730"/>
      <c r="X193" s="730"/>
      <c r="Y193" s="730"/>
      <c r="Z193" s="730"/>
      <c r="AA193" s="730"/>
      <c r="AB193" s="730"/>
    </row>
    <row r="194" spans="2:28" ht="12.75" hidden="1" customHeight="1">
      <c r="B194" s="730"/>
      <c r="C194" s="730"/>
      <c r="D194" s="730"/>
      <c r="E194" s="730"/>
      <c r="F194" s="730"/>
      <c r="G194" s="730"/>
      <c r="H194" s="730"/>
      <c r="I194" s="730"/>
      <c r="J194" s="730"/>
      <c r="K194" s="730"/>
      <c r="L194" s="730"/>
      <c r="M194" s="730"/>
      <c r="N194" s="730"/>
      <c r="O194" s="730"/>
      <c r="P194" s="730"/>
      <c r="Q194" s="730"/>
      <c r="R194" s="730"/>
      <c r="S194" s="730"/>
      <c r="T194" s="730"/>
      <c r="U194" s="730"/>
      <c r="V194" s="730"/>
      <c r="W194" s="730"/>
      <c r="X194" s="730"/>
      <c r="Y194" s="730"/>
      <c r="Z194" s="730"/>
      <c r="AA194" s="730"/>
      <c r="AB194" s="730"/>
    </row>
    <row r="195" spans="2:28" ht="12.75" hidden="1" customHeight="1">
      <c r="B195" s="730"/>
      <c r="C195" s="730"/>
      <c r="D195" s="730"/>
      <c r="E195" s="730"/>
      <c r="F195" s="730"/>
      <c r="G195" s="730"/>
      <c r="H195" s="730"/>
      <c r="I195" s="730"/>
      <c r="J195" s="730"/>
      <c r="K195" s="730"/>
      <c r="L195" s="730"/>
      <c r="M195" s="730"/>
      <c r="N195" s="730"/>
      <c r="O195" s="730"/>
      <c r="P195" s="730"/>
      <c r="Q195" s="730"/>
      <c r="R195" s="730"/>
      <c r="S195" s="730"/>
      <c r="T195" s="730"/>
      <c r="U195" s="730"/>
      <c r="V195" s="730"/>
      <c r="W195" s="730"/>
      <c r="X195" s="730"/>
      <c r="Y195" s="730"/>
      <c r="Z195" s="730"/>
      <c r="AA195" s="730"/>
      <c r="AB195" s="730"/>
    </row>
    <row r="196" spans="2:28" ht="12.75" hidden="1" customHeight="1">
      <c r="B196" s="730"/>
      <c r="C196" s="730"/>
      <c r="D196" s="730"/>
      <c r="E196" s="730"/>
      <c r="F196" s="730"/>
      <c r="G196" s="730"/>
      <c r="H196" s="730"/>
      <c r="I196" s="730"/>
      <c r="J196" s="730"/>
      <c r="K196" s="730"/>
      <c r="L196" s="730"/>
      <c r="M196" s="730"/>
      <c r="N196" s="730"/>
      <c r="O196" s="730"/>
      <c r="P196" s="730"/>
      <c r="Q196" s="730"/>
      <c r="R196" s="730"/>
      <c r="S196" s="730"/>
      <c r="T196" s="730"/>
      <c r="U196" s="730"/>
      <c r="V196" s="730"/>
      <c r="W196" s="730"/>
      <c r="X196" s="730"/>
      <c r="Y196" s="730"/>
      <c r="Z196" s="730"/>
      <c r="AA196" s="730"/>
      <c r="AB196" s="730"/>
    </row>
    <row r="197" spans="2:28" ht="12.75" hidden="1" customHeight="1">
      <c r="B197" s="730"/>
      <c r="C197" s="730"/>
      <c r="D197" s="730"/>
      <c r="E197" s="730"/>
      <c r="F197" s="730"/>
      <c r="G197" s="730"/>
      <c r="H197" s="730"/>
      <c r="I197" s="730"/>
      <c r="J197" s="730"/>
      <c r="K197" s="730"/>
      <c r="L197" s="730"/>
      <c r="M197" s="730"/>
      <c r="N197" s="730"/>
      <c r="O197" s="730"/>
      <c r="P197" s="730"/>
      <c r="Q197" s="730"/>
      <c r="R197" s="730"/>
      <c r="S197" s="730"/>
      <c r="T197" s="730"/>
      <c r="U197" s="730"/>
      <c r="V197" s="730"/>
      <c r="W197" s="730"/>
      <c r="X197" s="730"/>
      <c r="Y197" s="730"/>
      <c r="Z197" s="730"/>
      <c r="AA197" s="730"/>
      <c r="AB197" s="730"/>
    </row>
    <row r="198" spans="2:28" ht="12.75" hidden="1" customHeight="1">
      <c r="B198" s="730"/>
      <c r="C198" s="730"/>
      <c r="D198" s="730"/>
      <c r="E198" s="730"/>
      <c r="F198" s="730"/>
      <c r="G198" s="730"/>
      <c r="H198" s="730"/>
      <c r="I198" s="730"/>
      <c r="J198" s="730"/>
      <c r="K198" s="730"/>
      <c r="L198" s="730"/>
      <c r="M198" s="730"/>
      <c r="N198" s="730"/>
      <c r="O198" s="730"/>
      <c r="P198" s="730"/>
      <c r="Q198" s="730"/>
      <c r="R198" s="730"/>
      <c r="S198" s="730"/>
      <c r="T198" s="730"/>
      <c r="U198" s="730"/>
      <c r="V198" s="730"/>
      <c r="W198" s="730"/>
      <c r="X198" s="730"/>
      <c r="Y198" s="730"/>
      <c r="Z198" s="730"/>
      <c r="AA198" s="730"/>
      <c r="AB198" s="730"/>
    </row>
    <row r="199" spans="2:28" ht="12.75" hidden="1" customHeight="1">
      <c r="B199" s="730"/>
      <c r="C199" s="730"/>
      <c r="D199" s="730"/>
      <c r="E199" s="730"/>
      <c r="F199" s="730"/>
      <c r="G199" s="730"/>
      <c r="H199" s="730"/>
      <c r="I199" s="730"/>
      <c r="J199" s="730"/>
      <c r="K199" s="730"/>
      <c r="L199" s="730"/>
      <c r="M199" s="730"/>
      <c r="N199" s="730"/>
      <c r="O199" s="730"/>
      <c r="P199" s="730"/>
      <c r="Q199" s="730"/>
      <c r="R199" s="730"/>
      <c r="S199" s="730"/>
      <c r="T199" s="730"/>
      <c r="U199" s="730"/>
      <c r="V199" s="730"/>
      <c r="W199" s="730"/>
      <c r="X199" s="730"/>
      <c r="Y199" s="730"/>
      <c r="Z199" s="730"/>
      <c r="AA199" s="730"/>
      <c r="AB199" s="730"/>
    </row>
    <row r="200" spans="2:28" ht="12.75" hidden="1" customHeight="1">
      <c r="B200" s="730"/>
      <c r="C200" s="730"/>
      <c r="D200" s="730"/>
      <c r="E200" s="730"/>
      <c r="F200" s="730"/>
      <c r="G200" s="730"/>
      <c r="H200" s="730"/>
      <c r="I200" s="730"/>
      <c r="J200" s="730"/>
      <c r="K200" s="730"/>
      <c r="L200" s="730"/>
      <c r="M200" s="730"/>
      <c r="N200" s="730"/>
      <c r="O200" s="730"/>
      <c r="P200" s="730"/>
      <c r="Q200" s="730"/>
      <c r="R200" s="730"/>
      <c r="S200" s="730"/>
      <c r="T200" s="730"/>
      <c r="U200" s="730"/>
      <c r="V200" s="730"/>
      <c r="W200" s="730"/>
      <c r="X200" s="730"/>
      <c r="Y200" s="730"/>
      <c r="Z200" s="730"/>
      <c r="AA200" s="730"/>
      <c r="AB200" s="730"/>
    </row>
    <row r="201" spans="2:28" ht="12.75" hidden="1" customHeight="1">
      <c r="B201" s="730"/>
      <c r="C201" s="730"/>
      <c r="D201" s="730"/>
      <c r="E201" s="730"/>
      <c r="F201" s="730"/>
      <c r="G201" s="730"/>
      <c r="H201" s="730"/>
      <c r="I201" s="730"/>
      <c r="J201" s="730"/>
      <c r="K201" s="730"/>
      <c r="L201" s="730"/>
      <c r="M201" s="730"/>
      <c r="N201" s="730"/>
      <c r="O201" s="730"/>
      <c r="P201" s="730"/>
      <c r="Q201" s="730"/>
      <c r="R201" s="730"/>
      <c r="S201" s="730"/>
      <c r="T201" s="730"/>
      <c r="U201" s="730"/>
      <c r="V201" s="730"/>
      <c r="W201" s="730"/>
      <c r="X201" s="730"/>
      <c r="Y201" s="730"/>
      <c r="Z201" s="730"/>
      <c r="AA201" s="730"/>
      <c r="AB201" s="730"/>
    </row>
    <row r="202" spans="2:28" ht="12.75" hidden="1" customHeight="1">
      <c r="B202" s="730"/>
      <c r="C202" s="730"/>
      <c r="D202" s="730"/>
      <c r="E202" s="730"/>
      <c r="F202" s="730"/>
      <c r="G202" s="730"/>
      <c r="H202" s="730"/>
      <c r="I202" s="730"/>
      <c r="J202" s="730"/>
      <c r="K202" s="730"/>
      <c r="L202" s="730"/>
      <c r="M202" s="730"/>
      <c r="N202" s="730"/>
      <c r="O202" s="730"/>
      <c r="P202" s="730"/>
      <c r="Q202" s="730"/>
      <c r="R202" s="730"/>
      <c r="S202" s="730"/>
      <c r="T202" s="730"/>
      <c r="U202" s="730"/>
      <c r="V202" s="730"/>
      <c r="W202" s="730"/>
      <c r="X202" s="730"/>
      <c r="Y202" s="730"/>
      <c r="Z202" s="730"/>
      <c r="AA202" s="730"/>
      <c r="AB202" s="730"/>
    </row>
    <row r="203" spans="2:28" ht="12.75" hidden="1" customHeight="1">
      <c r="B203" s="730"/>
      <c r="C203" s="730"/>
      <c r="D203" s="730"/>
      <c r="E203" s="730"/>
      <c r="F203" s="730"/>
      <c r="G203" s="730"/>
      <c r="H203" s="730"/>
      <c r="I203" s="730"/>
      <c r="J203" s="730"/>
      <c r="K203" s="730"/>
      <c r="L203" s="730"/>
      <c r="M203" s="730"/>
      <c r="N203" s="730"/>
      <c r="O203" s="730"/>
      <c r="P203" s="730"/>
      <c r="Q203" s="730"/>
      <c r="R203" s="730"/>
      <c r="S203" s="730"/>
      <c r="T203" s="730"/>
      <c r="U203" s="730"/>
      <c r="V203" s="730"/>
      <c r="W203" s="730"/>
      <c r="X203" s="730"/>
      <c r="Y203" s="730"/>
      <c r="Z203" s="730"/>
      <c r="AA203" s="730"/>
      <c r="AB203" s="730"/>
    </row>
    <row r="204" spans="2:28" ht="12.75" hidden="1" customHeight="1">
      <c r="B204" s="730"/>
      <c r="C204" s="730"/>
      <c r="D204" s="730"/>
      <c r="E204" s="730"/>
      <c r="F204" s="730"/>
      <c r="G204" s="730"/>
      <c r="H204" s="730"/>
      <c r="I204" s="730"/>
      <c r="J204" s="730"/>
      <c r="K204" s="730"/>
      <c r="L204" s="730"/>
      <c r="M204" s="730"/>
      <c r="N204" s="730"/>
      <c r="O204" s="730"/>
      <c r="P204" s="730"/>
      <c r="Q204" s="730"/>
      <c r="R204" s="730"/>
      <c r="S204" s="730"/>
      <c r="T204" s="730"/>
      <c r="U204" s="730"/>
      <c r="V204" s="730"/>
      <c r="W204" s="730"/>
      <c r="X204" s="730"/>
      <c r="Y204" s="730"/>
      <c r="Z204" s="730"/>
      <c r="AA204" s="730"/>
      <c r="AB204" s="730"/>
    </row>
    <row r="205" spans="2:28" ht="12.75" hidden="1" customHeight="1">
      <c r="B205" s="730"/>
      <c r="C205" s="730"/>
      <c r="D205" s="730"/>
      <c r="E205" s="730"/>
      <c r="F205" s="730"/>
      <c r="G205" s="730"/>
      <c r="H205" s="730"/>
      <c r="I205" s="730"/>
      <c r="J205" s="730"/>
      <c r="K205" s="730"/>
      <c r="L205" s="730"/>
      <c r="M205" s="730"/>
      <c r="N205" s="730"/>
      <c r="O205" s="730"/>
      <c r="P205" s="730"/>
      <c r="Q205" s="730"/>
      <c r="R205" s="730"/>
      <c r="S205" s="730"/>
      <c r="T205" s="730"/>
      <c r="U205" s="730"/>
      <c r="V205" s="730"/>
      <c r="W205" s="730"/>
      <c r="X205" s="730"/>
      <c r="Y205" s="730"/>
      <c r="Z205" s="730"/>
      <c r="AA205" s="730"/>
      <c r="AB205" s="730"/>
    </row>
    <row r="206" spans="2:28" ht="12.75" hidden="1" customHeight="1">
      <c r="B206" s="730"/>
      <c r="C206" s="730"/>
      <c r="D206" s="730"/>
      <c r="E206" s="730"/>
      <c r="F206" s="730"/>
      <c r="G206" s="730"/>
      <c r="H206" s="730"/>
      <c r="I206" s="730"/>
      <c r="J206" s="730"/>
      <c r="K206" s="730"/>
      <c r="L206" s="730"/>
      <c r="M206" s="730"/>
      <c r="N206" s="730"/>
      <c r="O206" s="730"/>
      <c r="P206" s="730"/>
      <c r="Q206" s="730"/>
      <c r="R206" s="730"/>
      <c r="S206" s="730"/>
      <c r="T206" s="730"/>
      <c r="U206" s="730"/>
      <c r="V206" s="730"/>
      <c r="W206" s="730"/>
      <c r="X206" s="730"/>
      <c r="Y206" s="730"/>
      <c r="Z206" s="730"/>
      <c r="AA206" s="730"/>
      <c r="AB206" s="730"/>
    </row>
    <row r="207" spans="2:28" ht="12.75" hidden="1" customHeight="1">
      <c r="B207" s="730"/>
      <c r="C207" s="730"/>
      <c r="D207" s="730"/>
      <c r="E207" s="730"/>
      <c r="F207" s="730"/>
      <c r="G207" s="730"/>
      <c r="H207" s="730"/>
      <c r="I207" s="730"/>
      <c r="J207" s="730"/>
      <c r="K207" s="730"/>
      <c r="L207" s="730"/>
      <c r="M207" s="730"/>
      <c r="N207" s="730"/>
      <c r="O207" s="730"/>
      <c r="P207" s="730"/>
      <c r="Q207" s="730"/>
      <c r="R207" s="730"/>
      <c r="S207" s="730"/>
      <c r="T207" s="730"/>
      <c r="U207" s="730"/>
      <c r="V207" s="730"/>
      <c r="W207" s="730"/>
      <c r="X207" s="730"/>
      <c r="Y207" s="730"/>
      <c r="Z207" s="730"/>
      <c r="AA207" s="730"/>
      <c r="AB207" s="730"/>
    </row>
    <row r="208" spans="2:28" ht="12.75" hidden="1" customHeight="1">
      <c r="B208" s="730"/>
      <c r="C208" s="730"/>
      <c r="D208" s="730"/>
      <c r="E208" s="730"/>
      <c r="F208" s="730"/>
      <c r="G208" s="730"/>
      <c r="H208" s="730"/>
      <c r="I208" s="730"/>
      <c r="J208" s="730"/>
      <c r="K208" s="730"/>
      <c r="L208" s="730"/>
      <c r="M208" s="730"/>
      <c r="N208" s="730"/>
      <c r="O208" s="730"/>
      <c r="P208" s="730"/>
      <c r="Q208" s="730"/>
      <c r="R208" s="730"/>
      <c r="S208" s="730"/>
      <c r="T208" s="730"/>
      <c r="U208" s="730"/>
      <c r="V208" s="730"/>
      <c r="W208" s="730"/>
      <c r="X208" s="730"/>
      <c r="Y208" s="730"/>
      <c r="Z208" s="730"/>
      <c r="AA208" s="730"/>
      <c r="AB208" s="730"/>
    </row>
    <row r="209" spans="2:28" ht="12.75" hidden="1" customHeight="1">
      <c r="B209" s="730"/>
      <c r="C209" s="730"/>
      <c r="D209" s="730"/>
      <c r="E209" s="730"/>
      <c r="F209" s="730"/>
      <c r="G209" s="730"/>
      <c r="H209" s="730"/>
      <c r="I209" s="730"/>
      <c r="J209" s="730"/>
      <c r="K209" s="730"/>
      <c r="L209" s="730"/>
      <c r="M209" s="730"/>
      <c r="N209" s="730"/>
      <c r="O209" s="730"/>
      <c r="P209" s="730"/>
      <c r="Q209" s="730"/>
      <c r="R209" s="730"/>
      <c r="S209" s="730"/>
      <c r="T209" s="730"/>
      <c r="U209" s="730"/>
      <c r="V209" s="730"/>
      <c r="W209" s="730"/>
      <c r="X209" s="730"/>
      <c r="Y209" s="730"/>
      <c r="Z209" s="730"/>
      <c r="AA209" s="730"/>
      <c r="AB209" s="730"/>
    </row>
    <row r="210" spans="2:28" ht="12.75" hidden="1" customHeight="1">
      <c r="B210" s="730"/>
      <c r="C210" s="730"/>
      <c r="D210" s="730"/>
      <c r="E210" s="730"/>
      <c r="F210" s="730"/>
      <c r="G210" s="730"/>
      <c r="H210" s="730"/>
      <c r="I210" s="730"/>
      <c r="J210" s="730"/>
      <c r="K210" s="730"/>
      <c r="L210" s="730"/>
      <c r="M210" s="730"/>
      <c r="N210" s="730"/>
      <c r="O210" s="730"/>
      <c r="P210" s="730"/>
      <c r="Q210" s="730"/>
      <c r="R210" s="730"/>
      <c r="S210" s="730"/>
      <c r="T210" s="730"/>
      <c r="U210" s="730"/>
      <c r="V210" s="730"/>
      <c r="W210" s="730"/>
      <c r="X210" s="730"/>
      <c r="Y210" s="730"/>
      <c r="Z210" s="730"/>
      <c r="AA210" s="730"/>
      <c r="AB210" s="730"/>
    </row>
    <row r="211" spans="2:28" ht="12.75" hidden="1" customHeight="1">
      <c r="B211" s="730"/>
      <c r="C211" s="730"/>
      <c r="D211" s="730"/>
      <c r="E211" s="730"/>
      <c r="F211" s="730"/>
      <c r="G211" s="730"/>
      <c r="H211" s="730"/>
      <c r="I211" s="730"/>
      <c r="J211" s="730"/>
      <c r="K211" s="730"/>
      <c r="L211" s="730"/>
      <c r="M211" s="730"/>
      <c r="N211" s="730"/>
      <c r="O211" s="730"/>
      <c r="P211" s="730"/>
      <c r="Q211" s="730"/>
      <c r="R211" s="730"/>
      <c r="S211" s="730"/>
      <c r="T211" s="730"/>
      <c r="U211" s="730"/>
      <c r="V211" s="730"/>
      <c r="W211" s="730"/>
      <c r="X211" s="730"/>
      <c r="Y211" s="730"/>
      <c r="Z211" s="730"/>
      <c r="AA211" s="730"/>
      <c r="AB211" s="730"/>
    </row>
    <row r="212" spans="2:28" ht="12.75" hidden="1" customHeight="1">
      <c r="B212" s="730"/>
      <c r="C212" s="730"/>
      <c r="D212" s="730"/>
      <c r="E212" s="730"/>
      <c r="F212" s="730"/>
      <c r="G212" s="730"/>
      <c r="H212" s="730"/>
      <c r="I212" s="730"/>
      <c r="J212" s="730"/>
      <c r="K212" s="730"/>
      <c r="L212" s="730"/>
      <c r="M212" s="730"/>
      <c r="N212" s="730"/>
      <c r="O212" s="730"/>
      <c r="P212" s="730"/>
      <c r="Q212" s="730"/>
      <c r="R212" s="730"/>
      <c r="S212" s="730"/>
      <c r="T212" s="730"/>
      <c r="U212" s="730"/>
      <c r="V212" s="730"/>
      <c r="W212" s="730"/>
      <c r="X212" s="730"/>
      <c r="Y212" s="730"/>
      <c r="Z212" s="730"/>
      <c r="AA212" s="730"/>
      <c r="AB212" s="730"/>
    </row>
    <row r="213" spans="2:28" ht="12.75" hidden="1" customHeight="1">
      <c r="B213" s="730"/>
      <c r="C213" s="730"/>
      <c r="D213" s="730"/>
      <c r="E213" s="730"/>
      <c r="F213" s="730"/>
      <c r="G213" s="730"/>
      <c r="H213" s="730"/>
      <c r="I213" s="730"/>
      <c r="J213" s="730"/>
      <c r="K213" s="730"/>
      <c r="L213" s="730"/>
      <c r="M213" s="730"/>
      <c r="N213" s="730"/>
      <c r="O213" s="730"/>
      <c r="P213" s="730"/>
      <c r="Q213" s="730"/>
      <c r="R213" s="730"/>
      <c r="S213" s="730"/>
      <c r="T213" s="730"/>
      <c r="U213" s="730"/>
      <c r="V213" s="730"/>
      <c r="W213" s="730"/>
      <c r="X213" s="730"/>
      <c r="Y213" s="730"/>
      <c r="Z213" s="730"/>
      <c r="AA213" s="730"/>
      <c r="AB213" s="730"/>
    </row>
    <row r="214" spans="2:28" ht="12.75" hidden="1" customHeight="1">
      <c r="B214" s="730"/>
      <c r="C214" s="730"/>
      <c r="D214" s="730"/>
      <c r="E214" s="730"/>
      <c r="F214" s="730"/>
      <c r="G214" s="730"/>
      <c r="H214" s="730"/>
      <c r="I214" s="730"/>
      <c r="J214" s="730"/>
      <c r="K214" s="730"/>
      <c r="L214" s="730"/>
      <c r="M214" s="730"/>
      <c r="N214" s="730"/>
      <c r="O214" s="730"/>
      <c r="P214" s="730"/>
      <c r="Q214" s="730"/>
      <c r="R214" s="730"/>
      <c r="S214" s="730"/>
      <c r="T214" s="730"/>
      <c r="U214" s="730"/>
      <c r="V214" s="730"/>
      <c r="W214" s="730"/>
      <c r="X214" s="730"/>
      <c r="Y214" s="730"/>
      <c r="Z214" s="730"/>
      <c r="AA214" s="730"/>
      <c r="AB214" s="730"/>
    </row>
    <row r="215" spans="2:28" ht="12.75" hidden="1" customHeight="1">
      <c r="B215" s="730"/>
      <c r="C215" s="730"/>
      <c r="D215" s="730"/>
      <c r="E215" s="730"/>
      <c r="F215" s="730"/>
      <c r="G215" s="730"/>
      <c r="H215" s="730"/>
      <c r="I215" s="730"/>
      <c r="J215" s="730"/>
      <c r="K215" s="730"/>
      <c r="L215" s="730"/>
      <c r="M215" s="730"/>
      <c r="N215" s="730"/>
      <c r="O215" s="730"/>
      <c r="P215" s="730"/>
      <c r="Q215" s="730"/>
      <c r="R215" s="730"/>
      <c r="S215" s="730"/>
      <c r="T215" s="730"/>
      <c r="U215" s="730"/>
      <c r="V215" s="730"/>
      <c r="W215" s="730"/>
      <c r="X215" s="730"/>
      <c r="Y215" s="730"/>
      <c r="Z215" s="730"/>
      <c r="AA215" s="730"/>
      <c r="AB215" s="730"/>
    </row>
    <row r="216" spans="2:28" ht="12.75" hidden="1" customHeight="1">
      <c r="B216" s="730"/>
      <c r="C216" s="730"/>
      <c r="D216" s="730"/>
      <c r="E216" s="730"/>
      <c r="F216" s="730"/>
      <c r="G216" s="730"/>
      <c r="H216" s="730"/>
      <c r="I216" s="730"/>
      <c r="J216" s="730"/>
      <c r="K216" s="730"/>
      <c r="L216" s="730"/>
      <c r="M216" s="730"/>
      <c r="N216" s="730"/>
      <c r="O216" s="730"/>
      <c r="P216" s="730"/>
      <c r="Q216" s="730"/>
      <c r="R216" s="730"/>
      <c r="S216" s="730"/>
      <c r="T216" s="730"/>
      <c r="U216" s="730"/>
      <c r="V216" s="730"/>
      <c r="W216" s="730"/>
      <c r="X216" s="730"/>
      <c r="Y216" s="730"/>
      <c r="Z216" s="730"/>
      <c r="AA216" s="730"/>
      <c r="AB216" s="730"/>
    </row>
    <row r="217" spans="2:28" ht="12.75" hidden="1" customHeight="1">
      <c r="B217" s="730"/>
      <c r="C217" s="730"/>
      <c r="D217" s="730"/>
      <c r="E217" s="730"/>
      <c r="F217" s="730"/>
      <c r="G217" s="730"/>
      <c r="H217" s="730"/>
      <c r="I217" s="730"/>
      <c r="J217" s="730"/>
      <c r="K217" s="730"/>
      <c r="L217" s="730"/>
      <c r="M217" s="730"/>
      <c r="N217" s="730"/>
      <c r="O217" s="730"/>
      <c r="P217" s="730"/>
      <c r="Q217" s="730"/>
      <c r="R217" s="730"/>
      <c r="S217" s="730"/>
      <c r="T217" s="730"/>
      <c r="U217" s="730"/>
      <c r="V217" s="730"/>
      <c r="W217" s="730"/>
      <c r="X217" s="730"/>
      <c r="Y217" s="730"/>
      <c r="Z217" s="730"/>
      <c r="AA217" s="730"/>
      <c r="AB217" s="730"/>
    </row>
    <row r="218" spans="2:28" ht="12.75" hidden="1" customHeight="1">
      <c r="B218" s="730"/>
      <c r="C218" s="730"/>
      <c r="D218" s="730"/>
      <c r="E218" s="730"/>
      <c r="F218" s="730"/>
      <c r="G218" s="730"/>
      <c r="H218" s="730"/>
      <c r="I218" s="730"/>
      <c r="J218" s="730"/>
      <c r="K218" s="730"/>
      <c r="L218" s="730"/>
      <c r="M218" s="730"/>
      <c r="N218" s="730"/>
      <c r="O218" s="730"/>
      <c r="P218" s="730"/>
      <c r="Q218" s="730"/>
      <c r="R218" s="730"/>
      <c r="S218" s="730"/>
      <c r="T218" s="730"/>
      <c r="U218" s="730"/>
      <c r="V218" s="730"/>
      <c r="W218" s="730"/>
      <c r="X218" s="730"/>
      <c r="Y218" s="730"/>
      <c r="Z218" s="730"/>
      <c r="AA218" s="730"/>
      <c r="AB218" s="730"/>
    </row>
    <row r="219" spans="2:28" ht="12.75" hidden="1" customHeight="1">
      <c r="B219" s="730"/>
      <c r="C219" s="730"/>
      <c r="D219" s="730"/>
      <c r="E219" s="730"/>
      <c r="F219" s="730"/>
      <c r="G219" s="730"/>
      <c r="H219" s="730"/>
      <c r="I219" s="730"/>
      <c r="J219" s="730"/>
      <c r="K219" s="730"/>
      <c r="L219" s="730"/>
      <c r="M219" s="730"/>
      <c r="N219" s="730"/>
      <c r="O219" s="730"/>
      <c r="P219" s="730"/>
      <c r="Q219" s="730"/>
      <c r="R219" s="730"/>
      <c r="S219" s="730"/>
      <c r="T219" s="730"/>
      <c r="U219" s="730"/>
      <c r="V219" s="730"/>
      <c r="W219" s="730"/>
      <c r="X219" s="730"/>
      <c r="Y219" s="730"/>
      <c r="Z219" s="730"/>
      <c r="AA219" s="730"/>
      <c r="AB219" s="730"/>
    </row>
    <row r="220" spans="2:28" ht="12.75" hidden="1" customHeight="1">
      <c r="B220" s="730"/>
      <c r="C220" s="730"/>
      <c r="D220" s="730"/>
      <c r="E220" s="730"/>
      <c r="F220" s="730"/>
      <c r="G220" s="730"/>
      <c r="H220" s="730"/>
      <c r="I220" s="730"/>
      <c r="J220" s="730"/>
      <c r="K220" s="730"/>
      <c r="L220" s="730"/>
      <c r="M220" s="730"/>
      <c r="N220" s="730"/>
      <c r="O220" s="730"/>
      <c r="P220" s="730"/>
      <c r="Q220" s="730"/>
      <c r="R220" s="730"/>
      <c r="S220" s="730"/>
      <c r="T220" s="730"/>
      <c r="U220" s="730"/>
      <c r="V220" s="730"/>
      <c r="W220" s="730"/>
      <c r="X220" s="730"/>
      <c r="Y220" s="730"/>
      <c r="Z220" s="730"/>
      <c r="AA220" s="730"/>
      <c r="AB220" s="730"/>
    </row>
    <row r="221" spans="2:28" ht="12.75" hidden="1" customHeight="1">
      <c r="B221" s="730"/>
      <c r="C221" s="730"/>
      <c r="D221" s="730"/>
      <c r="E221" s="730"/>
      <c r="F221" s="730"/>
      <c r="G221" s="730"/>
      <c r="H221" s="730"/>
      <c r="I221" s="730"/>
      <c r="J221" s="730"/>
      <c r="K221" s="730"/>
      <c r="L221" s="730"/>
      <c r="M221" s="730"/>
      <c r="N221" s="730"/>
      <c r="O221" s="730"/>
      <c r="P221" s="730"/>
      <c r="Q221" s="730"/>
      <c r="R221" s="730"/>
      <c r="S221" s="730"/>
      <c r="T221" s="730"/>
      <c r="U221" s="730"/>
      <c r="V221" s="730"/>
      <c r="W221" s="730"/>
      <c r="X221" s="730"/>
      <c r="Y221" s="730"/>
      <c r="Z221" s="730"/>
      <c r="AA221" s="730"/>
      <c r="AB221" s="730"/>
    </row>
    <row r="222" spans="2:28" ht="12.75" hidden="1" customHeight="1">
      <c r="B222" s="730"/>
      <c r="C222" s="730"/>
      <c r="D222" s="730"/>
      <c r="E222" s="730"/>
      <c r="F222" s="730"/>
      <c r="G222" s="730"/>
      <c r="H222" s="730"/>
      <c r="I222" s="730"/>
      <c r="J222" s="730"/>
      <c r="K222" s="730"/>
      <c r="L222" s="730"/>
      <c r="M222" s="730"/>
      <c r="N222" s="730"/>
      <c r="O222" s="730"/>
      <c r="P222" s="730"/>
      <c r="Q222" s="730"/>
      <c r="R222" s="730"/>
      <c r="S222" s="730"/>
      <c r="T222" s="730"/>
      <c r="U222" s="730"/>
      <c r="V222" s="730"/>
      <c r="W222" s="730"/>
      <c r="X222" s="730"/>
      <c r="Y222" s="730"/>
      <c r="Z222" s="730"/>
      <c r="AA222" s="730"/>
      <c r="AB222" s="730"/>
    </row>
    <row r="223" spans="2:28" ht="12.75" hidden="1" customHeight="1">
      <c r="B223" s="730"/>
      <c r="C223" s="730"/>
      <c r="D223" s="730"/>
      <c r="E223" s="730"/>
      <c r="F223" s="730"/>
      <c r="G223" s="730"/>
      <c r="H223" s="730"/>
      <c r="I223" s="730"/>
      <c r="J223" s="730"/>
      <c r="K223" s="730"/>
      <c r="L223" s="730"/>
      <c r="M223" s="730"/>
      <c r="N223" s="730"/>
      <c r="O223" s="730"/>
      <c r="P223" s="730"/>
      <c r="Q223" s="730"/>
      <c r="R223" s="730"/>
      <c r="S223" s="730"/>
      <c r="T223" s="730"/>
      <c r="U223" s="730"/>
      <c r="V223" s="730"/>
      <c r="W223" s="730"/>
      <c r="X223" s="730"/>
      <c r="Y223" s="730"/>
      <c r="Z223" s="730"/>
      <c r="AA223" s="730"/>
      <c r="AB223" s="730"/>
    </row>
    <row r="224" spans="2:28" ht="12.75" hidden="1" customHeight="1">
      <c r="B224" s="730"/>
      <c r="C224" s="730"/>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row>
    <row r="225" spans="2:28" ht="12.75" hidden="1" customHeight="1">
      <c r="B225" s="730"/>
      <c r="C225" s="730"/>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row>
    <row r="226" spans="2:28" ht="12.75" hidden="1" customHeight="1">
      <c r="B226" s="730"/>
      <c r="C226" s="730"/>
      <c r="D226" s="730"/>
      <c r="E226" s="730"/>
      <c r="F226" s="730"/>
      <c r="G226" s="730"/>
      <c r="H226" s="730"/>
      <c r="I226" s="730"/>
      <c r="J226" s="730"/>
      <c r="K226" s="730"/>
      <c r="L226" s="730"/>
      <c r="M226" s="730"/>
      <c r="N226" s="730"/>
      <c r="O226" s="730"/>
      <c r="P226" s="730"/>
      <c r="Q226" s="730"/>
      <c r="R226" s="730"/>
      <c r="S226" s="730"/>
      <c r="T226" s="730"/>
      <c r="U226" s="730"/>
      <c r="V226" s="730"/>
      <c r="W226" s="730"/>
      <c r="X226" s="730"/>
      <c r="Y226" s="730"/>
      <c r="Z226" s="730"/>
      <c r="AA226" s="730"/>
      <c r="AB226" s="730"/>
    </row>
    <row r="227" spans="2:28" ht="12.75" hidden="1" customHeight="1">
      <c r="B227" s="730"/>
      <c r="C227" s="730"/>
      <c r="D227" s="730"/>
      <c r="E227" s="730"/>
      <c r="F227" s="730"/>
      <c r="G227" s="730"/>
      <c r="H227" s="730"/>
      <c r="I227" s="730"/>
      <c r="J227" s="730"/>
      <c r="K227" s="730"/>
      <c r="L227" s="730"/>
      <c r="M227" s="730"/>
      <c r="N227" s="730"/>
      <c r="O227" s="730"/>
      <c r="P227" s="730"/>
      <c r="Q227" s="730"/>
      <c r="R227" s="730"/>
      <c r="S227" s="730"/>
      <c r="T227" s="730"/>
      <c r="U227" s="730"/>
      <c r="V227" s="730"/>
      <c r="W227" s="730"/>
      <c r="X227" s="730"/>
      <c r="Y227" s="730"/>
      <c r="Z227" s="730"/>
      <c r="AA227" s="730"/>
      <c r="AB227" s="730"/>
    </row>
    <row r="228" spans="2:28" ht="12.75" hidden="1" customHeight="1">
      <c r="B228" s="730"/>
      <c r="C228" s="730"/>
      <c r="D228" s="730"/>
      <c r="E228" s="730"/>
      <c r="F228" s="730"/>
      <c r="G228" s="730"/>
      <c r="H228" s="730"/>
      <c r="I228" s="730"/>
      <c r="J228" s="730"/>
      <c r="K228" s="730"/>
      <c r="L228" s="730"/>
      <c r="M228" s="730"/>
      <c r="N228" s="730"/>
      <c r="O228" s="730"/>
      <c r="P228" s="730"/>
      <c r="Q228" s="730"/>
      <c r="R228" s="730"/>
      <c r="S228" s="730"/>
      <c r="T228" s="730"/>
      <c r="U228" s="730"/>
      <c r="V228" s="730"/>
      <c r="W228" s="730"/>
      <c r="X228" s="730"/>
      <c r="Y228" s="730"/>
      <c r="Z228" s="730"/>
      <c r="AA228" s="730"/>
      <c r="AB228" s="730"/>
    </row>
    <row r="229" spans="2:28" ht="12.75" hidden="1" customHeight="1">
      <c r="B229" s="730"/>
      <c r="C229" s="730"/>
      <c r="D229" s="730"/>
      <c r="E229" s="730"/>
      <c r="F229" s="730"/>
      <c r="G229" s="730"/>
      <c r="H229" s="730"/>
      <c r="I229" s="730"/>
      <c r="J229" s="730"/>
      <c r="K229" s="730"/>
      <c r="L229" s="730"/>
      <c r="M229" s="730"/>
      <c r="N229" s="730"/>
      <c r="O229" s="730"/>
      <c r="P229" s="730"/>
      <c r="Q229" s="730"/>
      <c r="R229" s="730"/>
      <c r="S229" s="730"/>
      <c r="T229" s="730"/>
      <c r="U229" s="730"/>
      <c r="V229" s="730"/>
      <c r="W229" s="730"/>
      <c r="X229" s="730"/>
      <c r="Y229" s="730"/>
      <c r="Z229" s="730"/>
      <c r="AA229" s="730"/>
      <c r="AB229" s="730"/>
    </row>
    <row r="230" spans="2:28" ht="12.75" hidden="1" customHeight="1">
      <c r="B230" s="730"/>
      <c r="C230" s="730"/>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row>
    <row r="231" spans="2:28" ht="12.75" hidden="1" customHeight="1">
      <c r="B231" s="730"/>
      <c r="C231" s="730"/>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row>
    <row r="232" spans="2:28" ht="12.75" hidden="1" customHeight="1">
      <c r="B232" s="730"/>
      <c r="C232" s="730"/>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row>
    <row r="233" spans="2:28" ht="12.75" hidden="1" customHeight="1">
      <c r="B233" s="730"/>
      <c r="C233" s="730"/>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row>
    <row r="234" spans="2:28" ht="12.75" hidden="1" customHeight="1">
      <c r="B234" s="730"/>
      <c r="C234" s="730"/>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row>
    <row r="235" spans="2:28" ht="12.75" hidden="1" customHeight="1">
      <c r="B235" s="730"/>
      <c r="C235" s="730"/>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row>
    <row r="236" spans="2:28" ht="12.75" hidden="1" customHeight="1">
      <c r="B236" s="730"/>
      <c r="C236" s="730"/>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row>
    <row r="237" spans="2:28" ht="12.75" hidden="1" customHeight="1">
      <c r="B237" s="730"/>
      <c r="C237" s="730"/>
      <c r="D237" s="730"/>
      <c r="E237" s="730"/>
      <c r="F237" s="730"/>
      <c r="G237" s="730"/>
      <c r="H237" s="730"/>
      <c r="I237" s="730"/>
      <c r="J237" s="730"/>
      <c r="K237" s="730"/>
      <c r="L237" s="730"/>
      <c r="M237" s="730"/>
      <c r="N237" s="730"/>
      <c r="O237" s="730"/>
      <c r="P237" s="730"/>
      <c r="Q237" s="730"/>
      <c r="R237" s="730"/>
      <c r="S237" s="730"/>
      <c r="T237" s="730"/>
      <c r="U237" s="730"/>
      <c r="V237" s="730"/>
      <c r="W237" s="730"/>
      <c r="X237" s="730"/>
      <c r="Y237" s="730"/>
      <c r="Z237" s="730"/>
      <c r="AA237" s="730"/>
      <c r="AB237" s="730"/>
    </row>
    <row r="238" spans="2:28" ht="12.75" hidden="1" customHeight="1">
      <c r="B238" s="730"/>
      <c r="C238" s="730"/>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row>
    <row r="239" spans="2:28" ht="12.75" hidden="1" customHeight="1">
      <c r="B239" s="730"/>
      <c r="C239" s="730"/>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row>
    <row r="240" spans="2:28" ht="12.75" hidden="1" customHeight="1">
      <c r="B240" s="730"/>
      <c r="C240" s="730"/>
      <c r="D240" s="730"/>
      <c r="E240" s="730"/>
      <c r="F240" s="730"/>
      <c r="G240" s="730"/>
      <c r="H240" s="730"/>
      <c r="I240" s="730"/>
      <c r="J240" s="730"/>
      <c r="K240" s="730"/>
      <c r="L240" s="730"/>
      <c r="M240" s="730"/>
      <c r="N240" s="730"/>
      <c r="O240" s="730"/>
      <c r="P240" s="730"/>
      <c r="Q240" s="730"/>
      <c r="R240" s="730"/>
      <c r="S240" s="730"/>
      <c r="T240" s="730"/>
      <c r="U240" s="730"/>
      <c r="V240" s="730"/>
      <c r="W240" s="730"/>
      <c r="X240" s="730"/>
      <c r="Y240" s="730"/>
      <c r="Z240" s="730"/>
      <c r="AA240" s="730"/>
      <c r="AB240" s="730"/>
    </row>
    <row r="241" spans="2:28" ht="12.75" hidden="1" customHeight="1">
      <c r="B241" s="730"/>
      <c r="C241" s="730"/>
      <c r="D241" s="730"/>
      <c r="E241" s="730"/>
      <c r="F241" s="730"/>
      <c r="G241" s="730"/>
      <c r="H241" s="730"/>
      <c r="I241" s="730"/>
      <c r="J241" s="730"/>
      <c r="K241" s="730"/>
      <c r="L241" s="730"/>
      <c r="M241" s="730"/>
      <c r="N241" s="730"/>
      <c r="O241" s="730"/>
      <c r="P241" s="730"/>
      <c r="Q241" s="730"/>
      <c r="R241" s="730"/>
      <c r="S241" s="730"/>
      <c r="T241" s="730"/>
      <c r="U241" s="730"/>
      <c r="V241" s="730"/>
      <c r="W241" s="730"/>
      <c r="X241" s="730"/>
      <c r="Y241" s="730"/>
      <c r="Z241" s="730"/>
      <c r="AA241" s="730"/>
      <c r="AB241" s="730"/>
    </row>
    <row r="242" spans="2:28" ht="12.75" hidden="1" customHeight="1">
      <c r="B242" s="730"/>
      <c r="C242" s="730"/>
      <c r="D242" s="730"/>
      <c r="E242" s="730"/>
      <c r="F242" s="730"/>
      <c r="G242" s="730"/>
      <c r="H242" s="730"/>
      <c r="I242" s="730"/>
      <c r="J242" s="730"/>
      <c r="K242" s="730"/>
      <c r="L242" s="730"/>
      <c r="M242" s="730"/>
      <c r="N242" s="730"/>
      <c r="O242" s="730"/>
      <c r="P242" s="730"/>
      <c r="Q242" s="730"/>
      <c r="R242" s="730"/>
      <c r="S242" s="730"/>
      <c r="T242" s="730"/>
      <c r="U242" s="730"/>
      <c r="V242" s="730"/>
      <c r="W242" s="730"/>
      <c r="X242" s="730"/>
      <c r="Y242" s="730"/>
      <c r="Z242" s="730"/>
      <c r="AA242" s="730"/>
      <c r="AB242" s="730"/>
    </row>
    <row r="243" spans="2:28" ht="12.75" hidden="1" customHeight="1">
      <c r="B243" s="730"/>
      <c r="C243" s="730"/>
      <c r="D243" s="730"/>
      <c r="E243" s="730"/>
      <c r="F243" s="730"/>
      <c r="G243" s="730"/>
      <c r="H243" s="730"/>
      <c r="I243" s="730"/>
      <c r="J243" s="730"/>
      <c r="K243" s="730"/>
      <c r="L243" s="730"/>
      <c r="M243" s="730"/>
      <c r="N243" s="730"/>
      <c r="O243" s="730"/>
      <c r="P243" s="730"/>
      <c r="Q243" s="730"/>
      <c r="R243" s="730"/>
      <c r="S243" s="730"/>
      <c r="T243" s="730"/>
      <c r="U243" s="730"/>
      <c r="V243" s="730"/>
      <c r="W243" s="730"/>
      <c r="X243" s="730"/>
      <c r="Y243" s="730"/>
      <c r="Z243" s="730"/>
      <c r="AA243" s="730"/>
      <c r="AB243" s="730"/>
    </row>
    <row r="244" spans="2:28" ht="12.75" hidden="1" customHeight="1">
      <c r="B244" s="730"/>
      <c r="C244" s="730"/>
      <c r="D244" s="730"/>
      <c r="E244" s="730"/>
      <c r="F244" s="730"/>
      <c r="G244" s="730"/>
      <c r="H244" s="730"/>
      <c r="I244" s="730"/>
      <c r="J244" s="730"/>
      <c r="K244" s="730"/>
      <c r="L244" s="730"/>
      <c r="M244" s="730"/>
      <c r="N244" s="730"/>
      <c r="O244" s="730"/>
      <c r="P244" s="730"/>
      <c r="Q244" s="730"/>
      <c r="R244" s="730"/>
      <c r="S244" s="730"/>
      <c r="T244" s="730"/>
      <c r="U244" s="730"/>
      <c r="V244" s="730"/>
      <c r="W244" s="730"/>
      <c r="X244" s="730"/>
      <c r="Y244" s="730"/>
      <c r="Z244" s="730"/>
      <c r="AA244" s="730"/>
      <c r="AB244" s="730"/>
    </row>
    <row r="245" spans="2:28" ht="12.75" hidden="1" customHeight="1">
      <c r="B245" s="730"/>
      <c r="C245" s="730"/>
      <c r="D245" s="730"/>
      <c r="E245" s="730"/>
      <c r="F245" s="730"/>
      <c r="G245" s="730"/>
      <c r="H245" s="730"/>
      <c r="I245" s="730"/>
      <c r="J245" s="730"/>
      <c r="K245" s="730"/>
      <c r="L245" s="730"/>
      <c r="M245" s="730"/>
      <c r="N245" s="730"/>
      <c r="O245" s="730"/>
      <c r="P245" s="730"/>
      <c r="Q245" s="730"/>
      <c r="R245" s="730"/>
      <c r="S245" s="730"/>
      <c r="T245" s="730"/>
      <c r="U245" s="730"/>
      <c r="V245" s="730"/>
      <c r="W245" s="730"/>
      <c r="X245" s="730"/>
      <c r="Y245" s="730"/>
      <c r="Z245" s="730"/>
      <c r="AA245" s="730"/>
      <c r="AB245" s="730"/>
    </row>
    <row r="246" spans="2:28" ht="12.75" hidden="1" customHeight="1">
      <c r="B246" s="730"/>
      <c r="C246" s="730"/>
      <c r="D246" s="730"/>
      <c r="E246" s="730"/>
      <c r="F246" s="730"/>
      <c r="G246" s="730"/>
      <c r="H246" s="730"/>
      <c r="I246" s="730"/>
      <c r="J246" s="730"/>
      <c r="K246" s="730"/>
      <c r="L246" s="730"/>
      <c r="M246" s="730"/>
      <c r="N246" s="730"/>
      <c r="O246" s="730"/>
      <c r="P246" s="730"/>
      <c r="Q246" s="730"/>
      <c r="R246" s="730"/>
      <c r="S246" s="730"/>
      <c r="T246" s="730"/>
      <c r="U246" s="730"/>
      <c r="V246" s="730"/>
      <c r="W246" s="730"/>
      <c r="X246" s="730"/>
      <c r="Y246" s="730"/>
      <c r="Z246" s="730"/>
      <c r="AA246" s="730"/>
      <c r="AB246" s="730"/>
    </row>
    <row r="247" spans="2:28" ht="12.75" hidden="1" customHeight="1">
      <c r="B247" s="730"/>
      <c r="C247" s="730"/>
      <c r="D247" s="730"/>
      <c r="E247" s="730"/>
      <c r="F247" s="730"/>
      <c r="G247" s="730"/>
      <c r="H247" s="730"/>
      <c r="I247" s="730"/>
      <c r="J247" s="730"/>
      <c r="K247" s="730"/>
      <c r="L247" s="730"/>
      <c r="M247" s="730"/>
      <c r="N247" s="730"/>
      <c r="O247" s="730"/>
      <c r="P247" s="730"/>
      <c r="Q247" s="730"/>
      <c r="R247" s="730"/>
      <c r="S247" s="730"/>
      <c r="T247" s="730"/>
      <c r="U247" s="730"/>
      <c r="V247" s="730"/>
      <c r="W247" s="730"/>
      <c r="X247" s="730"/>
      <c r="Y247" s="730"/>
      <c r="Z247" s="730"/>
      <c r="AA247" s="730"/>
      <c r="AB247" s="730"/>
    </row>
    <row r="248" spans="2:28" ht="12.75" hidden="1" customHeight="1">
      <c r="B248" s="730"/>
      <c r="C248" s="730"/>
      <c r="D248" s="730"/>
      <c r="E248" s="730"/>
      <c r="F248" s="730"/>
      <c r="G248" s="730"/>
      <c r="H248" s="730"/>
      <c r="I248" s="730"/>
      <c r="J248" s="730"/>
      <c r="K248" s="730"/>
      <c r="L248" s="730"/>
      <c r="M248" s="730"/>
      <c r="N248" s="730"/>
      <c r="O248" s="730"/>
      <c r="P248" s="730"/>
      <c r="Q248" s="730"/>
      <c r="R248" s="730"/>
      <c r="S248" s="730"/>
      <c r="T248" s="730"/>
      <c r="U248" s="730"/>
      <c r="V248" s="730"/>
      <c r="W248" s="730"/>
      <c r="X248" s="730"/>
      <c r="Y248" s="730"/>
      <c r="Z248" s="730"/>
      <c r="AA248" s="730"/>
      <c r="AB248" s="730"/>
    </row>
    <row r="249" spans="2:28" ht="12.75" hidden="1" customHeight="1">
      <c r="B249" s="730"/>
      <c r="C249" s="730"/>
      <c r="D249" s="730"/>
      <c r="E249" s="730"/>
      <c r="F249" s="730"/>
      <c r="G249" s="730"/>
      <c r="H249" s="730"/>
      <c r="I249" s="730"/>
      <c r="J249" s="730"/>
      <c r="K249" s="730"/>
      <c r="L249" s="730"/>
      <c r="M249" s="730"/>
      <c r="N249" s="730"/>
      <c r="O249" s="730"/>
      <c r="P249" s="730"/>
      <c r="Q249" s="730"/>
      <c r="R249" s="730"/>
      <c r="S249" s="730"/>
      <c r="T249" s="730"/>
      <c r="U249" s="730"/>
      <c r="V249" s="730"/>
      <c r="W249" s="730"/>
      <c r="X249" s="730"/>
      <c r="Y249" s="730"/>
      <c r="Z249" s="730"/>
      <c r="AA249" s="730"/>
      <c r="AB249" s="730"/>
    </row>
    <row r="250" spans="2:28" ht="12.75" hidden="1" customHeight="1">
      <c r="B250" s="730"/>
      <c r="C250" s="730"/>
      <c r="D250" s="730"/>
      <c r="E250" s="730"/>
      <c r="F250" s="730"/>
      <c r="G250" s="730"/>
      <c r="H250" s="730"/>
      <c r="I250" s="730"/>
      <c r="J250" s="730"/>
      <c r="K250" s="730"/>
      <c r="L250" s="730"/>
      <c r="M250" s="730"/>
      <c r="N250" s="730"/>
      <c r="O250" s="730"/>
      <c r="P250" s="730"/>
      <c r="Q250" s="730"/>
      <c r="R250" s="730"/>
      <c r="S250" s="730"/>
      <c r="T250" s="730"/>
      <c r="U250" s="730"/>
      <c r="V250" s="730"/>
      <c r="W250" s="730"/>
      <c r="X250" s="730"/>
      <c r="Y250" s="730"/>
      <c r="Z250" s="730"/>
      <c r="AA250" s="730"/>
      <c r="AB250" s="730"/>
    </row>
    <row r="251" spans="2:28" ht="12.75" hidden="1" customHeight="1">
      <c r="B251" s="730"/>
      <c r="C251" s="730"/>
      <c r="D251" s="730"/>
      <c r="E251" s="730"/>
      <c r="F251" s="730"/>
      <c r="G251" s="730"/>
      <c r="H251" s="730"/>
      <c r="I251" s="730"/>
      <c r="J251" s="730"/>
      <c r="K251" s="730"/>
      <c r="L251" s="730"/>
      <c r="M251" s="730"/>
      <c r="N251" s="730"/>
      <c r="O251" s="730"/>
      <c r="P251" s="730"/>
      <c r="Q251" s="730"/>
      <c r="R251" s="730"/>
      <c r="S251" s="730"/>
      <c r="T251" s="730"/>
      <c r="U251" s="730"/>
      <c r="V251" s="730"/>
      <c r="W251" s="730"/>
      <c r="X251" s="730"/>
      <c r="Y251" s="730"/>
      <c r="Z251" s="730"/>
      <c r="AA251" s="730"/>
      <c r="AB251" s="730"/>
    </row>
    <row r="252" spans="2:28" ht="12.75" hidden="1" customHeight="1">
      <c r="B252" s="730"/>
      <c r="C252" s="730"/>
      <c r="D252" s="730"/>
      <c r="E252" s="730"/>
      <c r="F252" s="730"/>
      <c r="G252" s="730"/>
      <c r="H252" s="730"/>
      <c r="I252" s="730"/>
      <c r="J252" s="730"/>
      <c r="K252" s="730"/>
      <c r="L252" s="730"/>
      <c r="M252" s="730"/>
      <c r="N252" s="730"/>
      <c r="O252" s="730"/>
      <c r="P252" s="730"/>
      <c r="Q252" s="730"/>
      <c r="R252" s="730"/>
      <c r="S252" s="730"/>
      <c r="T252" s="730"/>
      <c r="U252" s="730"/>
      <c r="V252" s="730"/>
      <c r="W252" s="730"/>
      <c r="X252" s="730"/>
      <c r="Y252" s="730"/>
      <c r="Z252" s="730"/>
      <c r="AA252" s="730"/>
      <c r="AB252" s="730"/>
    </row>
    <row r="253" spans="2:28" ht="12.75" hidden="1" customHeight="1">
      <c r="B253" s="730"/>
      <c r="C253" s="730"/>
      <c r="D253" s="730"/>
      <c r="E253" s="730"/>
      <c r="F253" s="730"/>
      <c r="G253" s="730"/>
      <c r="H253" s="730"/>
      <c r="I253" s="730"/>
      <c r="J253" s="730"/>
      <c r="K253" s="730"/>
      <c r="L253" s="730"/>
      <c r="M253" s="730"/>
      <c r="N253" s="730"/>
      <c r="O253" s="730"/>
      <c r="P253" s="730"/>
      <c r="Q253" s="730"/>
      <c r="R253" s="730"/>
      <c r="S253" s="730"/>
      <c r="T253" s="730"/>
      <c r="U253" s="730"/>
      <c r="V253" s="730"/>
      <c r="W253" s="730"/>
      <c r="X253" s="730"/>
      <c r="Y253" s="730"/>
      <c r="Z253" s="730"/>
      <c r="AA253" s="730"/>
      <c r="AB253" s="730"/>
    </row>
    <row r="254" spans="2:28" ht="12.75" hidden="1" customHeight="1">
      <c r="B254" s="730"/>
      <c r="C254" s="730"/>
      <c r="D254" s="730"/>
      <c r="E254" s="730"/>
      <c r="F254" s="730"/>
      <c r="G254" s="730"/>
      <c r="H254" s="730"/>
      <c r="I254" s="730"/>
      <c r="J254" s="730"/>
      <c r="K254" s="730"/>
      <c r="L254" s="730"/>
      <c r="M254" s="730"/>
      <c r="N254" s="730"/>
      <c r="O254" s="730"/>
      <c r="P254" s="730"/>
      <c r="Q254" s="730"/>
      <c r="R254" s="730"/>
      <c r="S254" s="730"/>
      <c r="T254" s="730"/>
      <c r="U254" s="730"/>
      <c r="V254" s="730"/>
      <c r="W254" s="730"/>
      <c r="X254" s="730"/>
      <c r="Y254" s="730"/>
      <c r="Z254" s="730"/>
      <c r="AA254" s="730"/>
      <c r="AB254" s="730"/>
    </row>
    <row r="255" spans="2:28" ht="12.75" hidden="1" customHeight="1">
      <c r="B255" s="730"/>
      <c r="C255" s="730"/>
      <c r="D255" s="730"/>
      <c r="E255" s="730"/>
      <c r="F255" s="730"/>
      <c r="G255" s="730"/>
      <c r="H255" s="730"/>
      <c r="I255" s="730"/>
      <c r="J255" s="730"/>
      <c r="K255" s="730"/>
      <c r="L255" s="730"/>
      <c r="M255" s="730"/>
      <c r="N255" s="730"/>
      <c r="O255" s="730"/>
      <c r="P255" s="730"/>
      <c r="Q255" s="730"/>
      <c r="R255" s="730"/>
      <c r="S255" s="730"/>
      <c r="T255" s="730"/>
      <c r="U255" s="730"/>
      <c r="V255" s="730"/>
      <c r="W255" s="730"/>
      <c r="X255" s="730"/>
      <c r="Y255" s="730"/>
      <c r="Z255" s="730"/>
      <c r="AA255" s="730"/>
      <c r="AB255" s="730"/>
    </row>
    <row r="256" spans="2:28" ht="12.75" hidden="1" customHeight="1">
      <c r="B256" s="730"/>
      <c r="C256" s="730"/>
      <c r="D256" s="730"/>
      <c r="E256" s="730"/>
      <c r="F256" s="730"/>
      <c r="G256" s="730"/>
      <c r="H256" s="730"/>
      <c r="I256" s="730"/>
      <c r="J256" s="730"/>
      <c r="K256" s="730"/>
      <c r="L256" s="730"/>
      <c r="M256" s="730"/>
      <c r="N256" s="730"/>
      <c r="O256" s="730"/>
      <c r="P256" s="730"/>
      <c r="Q256" s="730"/>
      <c r="R256" s="730"/>
      <c r="S256" s="730"/>
      <c r="T256" s="730"/>
      <c r="U256" s="730"/>
      <c r="V256" s="730"/>
      <c r="W256" s="730"/>
      <c r="X256" s="730"/>
      <c r="Y256" s="730"/>
      <c r="Z256" s="730"/>
      <c r="AA256" s="730"/>
      <c r="AB256" s="730"/>
    </row>
    <row r="257" spans="2:28" ht="12.75" hidden="1" customHeight="1">
      <c r="B257" s="730"/>
      <c r="C257" s="730"/>
      <c r="D257" s="730"/>
      <c r="E257" s="730"/>
      <c r="F257" s="730"/>
      <c r="G257" s="730"/>
      <c r="H257" s="730"/>
      <c r="I257" s="730"/>
      <c r="J257" s="730"/>
      <c r="K257" s="730"/>
      <c r="L257" s="730"/>
      <c r="M257" s="730"/>
      <c r="N257" s="730"/>
      <c r="O257" s="730"/>
      <c r="P257" s="730"/>
      <c r="Q257" s="730"/>
      <c r="R257" s="730"/>
      <c r="S257" s="730"/>
      <c r="T257" s="730"/>
      <c r="U257" s="730"/>
      <c r="V257" s="730"/>
      <c r="W257" s="730"/>
      <c r="X257" s="730"/>
      <c r="Y257" s="730"/>
      <c r="Z257" s="730"/>
      <c r="AA257" s="730"/>
      <c r="AB257" s="730"/>
    </row>
    <row r="258" spans="2:28" ht="12.75" hidden="1" customHeight="1">
      <c r="B258" s="730"/>
      <c r="C258" s="730"/>
      <c r="D258" s="730"/>
      <c r="E258" s="730"/>
      <c r="F258" s="730"/>
      <c r="G258" s="730"/>
      <c r="H258" s="730"/>
      <c r="I258" s="730"/>
      <c r="J258" s="730"/>
      <c r="K258" s="730"/>
      <c r="L258" s="730"/>
      <c r="M258" s="730"/>
      <c r="N258" s="730"/>
      <c r="O258" s="730"/>
      <c r="P258" s="730"/>
      <c r="Q258" s="730"/>
      <c r="R258" s="730"/>
      <c r="S258" s="730"/>
      <c r="T258" s="730"/>
      <c r="U258" s="730"/>
      <c r="V258" s="730"/>
      <c r="W258" s="730"/>
      <c r="X258" s="730"/>
      <c r="Y258" s="730"/>
      <c r="Z258" s="730"/>
      <c r="AA258" s="730"/>
      <c r="AB258" s="730"/>
    </row>
    <row r="259" spans="2:28" ht="12.75" hidden="1" customHeight="1">
      <c r="B259" s="730"/>
      <c r="C259" s="730"/>
      <c r="D259" s="730"/>
      <c r="E259" s="730"/>
      <c r="F259" s="730"/>
      <c r="G259" s="730"/>
      <c r="H259" s="730"/>
      <c r="I259" s="730"/>
      <c r="J259" s="730"/>
      <c r="K259" s="730"/>
      <c r="L259" s="730"/>
      <c r="M259" s="730"/>
      <c r="N259" s="730"/>
      <c r="O259" s="730"/>
      <c r="P259" s="730"/>
      <c r="Q259" s="730"/>
      <c r="R259" s="730"/>
      <c r="S259" s="730"/>
      <c r="T259" s="730"/>
      <c r="U259" s="730"/>
      <c r="V259" s="730"/>
      <c r="W259" s="730"/>
      <c r="X259" s="730"/>
      <c r="Y259" s="730"/>
      <c r="Z259" s="730"/>
      <c r="AA259" s="730"/>
      <c r="AB259" s="730"/>
    </row>
    <row r="260" spans="2:28" ht="12.75" hidden="1" customHeight="1">
      <c r="B260" s="730"/>
      <c r="C260" s="730"/>
      <c r="D260" s="730"/>
      <c r="E260" s="730"/>
      <c r="F260" s="730"/>
      <c r="G260" s="730"/>
      <c r="H260" s="730"/>
      <c r="I260" s="730"/>
      <c r="J260" s="730"/>
      <c r="K260" s="730"/>
      <c r="L260" s="730"/>
      <c r="M260" s="730"/>
      <c r="N260" s="730"/>
      <c r="O260" s="730"/>
      <c r="P260" s="730"/>
      <c r="Q260" s="730"/>
      <c r="R260" s="730"/>
      <c r="S260" s="730"/>
      <c r="T260" s="730"/>
      <c r="U260" s="730"/>
      <c r="V260" s="730"/>
      <c r="W260" s="730"/>
      <c r="X260" s="730"/>
      <c r="Y260" s="730"/>
      <c r="Z260" s="730"/>
      <c r="AA260" s="730"/>
      <c r="AB260" s="730"/>
    </row>
    <row r="261" spans="2:28" ht="12.75" hidden="1" customHeight="1">
      <c r="B261" s="730"/>
      <c r="C261" s="730"/>
      <c r="D261" s="730"/>
      <c r="E261" s="730"/>
      <c r="F261" s="730"/>
      <c r="G261" s="730"/>
      <c r="H261" s="730"/>
      <c r="I261" s="730"/>
      <c r="J261" s="730"/>
      <c r="K261" s="730"/>
      <c r="L261" s="730"/>
      <c r="M261" s="730"/>
      <c r="N261" s="730"/>
      <c r="O261" s="730"/>
      <c r="P261" s="730"/>
      <c r="Q261" s="730"/>
      <c r="R261" s="730"/>
      <c r="S261" s="730"/>
      <c r="T261" s="730"/>
      <c r="U261" s="730"/>
      <c r="V261" s="730"/>
      <c r="W261" s="730"/>
      <c r="X261" s="730"/>
      <c r="Y261" s="730"/>
      <c r="Z261" s="730"/>
      <c r="AA261" s="730"/>
      <c r="AB261" s="730"/>
    </row>
    <row r="262" spans="2:28" ht="12.75" hidden="1" customHeight="1">
      <c r="B262" s="730"/>
      <c r="C262" s="730"/>
      <c r="D262" s="730"/>
      <c r="E262" s="730"/>
      <c r="F262" s="730"/>
      <c r="G262" s="730"/>
      <c r="H262" s="730"/>
      <c r="I262" s="730"/>
      <c r="J262" s="730"/>
      <c r="K262" s="730"/>
      <c r="L262" s="730"/>
      <c r="M262" s="730"/>
      <c r="N262" s="730"/>
      <c r="O262" s="730"/>
      <c r="P262" s="730"/>
      <c r="Q262" s="730"/>
      <c r="R262" s="730"/>
      <c r="S262" s="730"/>
      <c r="T262" s="730"/>
      <c r="U262" s="730"/>
      <c r="V262" s="730"/>
      <c r="W262" s="730"/>
      <c r="X262" s="730"/>
      <c r="Y262" s="730"/>
      <c r="Z262" s="730"/>
      <c r="AA262" s="730"/>
      <c r="AB262" s="730"/>
    </row>
    <row r="263" spans="2:28" ht="12.75" hidden="1" customHeight="1">
      <c r="B263" s="730"/>
      <c r="C263" s="730"/>
      <c r="D263" s="730"/>
      <c r="E263" s="730"/>
      <c r="F263" s="730"/>
      <c r="G263" s="730"/>
      <c r="H263" s="730"/>
      <c r="I263" s="730"/>
      <c r="J263" s="730"/>
      <c r="K263" s="730"/>
      <c r="L263" s="730"/>
      <c r="M263" s="730"/>
      <c r="N263" s="730"/>
      <c r="O263" s="730"/>
      <c r="P263" s="730"/>
      <c r="Q263" s="730"/>
      <c r="R263" s="730"/>
      <c r="S263" s="730"/>
      <c r="T263" s="730"/>
      <c r="U263" s="730"/>
      <c r="V263" s="730"/>
      <c r="W263" s="730"/>
      <c r="X263" s="730"/>
      <c r="Y263" s="730"/>
      <c r="Z263" s="730"/>
      <c r="AA263" s="730"/>
      <c r="AB263" s="730"/>
    </row>
    <row r="264" spans="2:28" ht="12.75" hidden="1" customHeight="1">
      <c r="B264" s="730"/>
      <c r="C264" s="730"/>
      <c r="D264" s="730"/>
      <c r="E264" s="730"/>
      <c r="F264" s="730"/>
      <c r="G264" s="730"/>
      <c r="H264" s="730"/>
      <c r="I264" s="730"/>
      <c r="J264" s="730"/>
      <c r="K264" s="730"/>
      <c r="L264" s="730"/>
      <c r="M264" s="730"/>
      <c r="N264" s="730"/>
      <c r="O264" s="730"/>
      <c r="P264" s="730"/>
      <c r="Q264" s="730"/>
      <c r="R264" s="730"/>
      <c r="S264" s="730"/>
      <c r="T264" s="730"/>
      <c r="U264" s="730"/>
      <c r="V264" s="730"/>
      <c r="W264" s="730"/>
      <c r="X264" s="730"/>
      <c r="Y264" s="730"/>
      <c r="Z264" s="730"/>
      <c r="AA264" s="730"/>
      <c r="AB264" s="730"/>
    </row>
    <row r="265" spans="2:28" ht="12.75" hidden="1" customHeight="1">
      <c r="B265" s="730"/>
      <c r="C265" s="730"/>
      <c r="D265" s="730"/>
      <c r="E265" s="730"/>
      <c r="F265" s="730"/>
      <c r="G265" s="730"/>
      <c r="H265" s="730"/>
      <c r="I265" s="730"/>
      <c r="J265" s="730"/>
      <c r="K265" s="730"/>
      <c r="L265" s="730"/>
      <c r="M265" s="730"/>
      <c r="N265" s="730"/>
      <c r="O265" s="730"/>
      <c r="P265" s="730"/>
      <c r="Q265" s="730"/>
      <c r="R265" s="730"/>
      <c r="S265" s="730"/>
      <c r="T265" s="730"/>
      <c r="U265" s="730"/>
      <c r="V265" s="730"/>
      <c r="W265" s="730"/>
      <c r="X265" s="730"/>
      <c r="Y265" s="730"/>
      <c r="Z265" s="730"/>
      <c r="AA265" s="730"/>
      <c r="AB265" s="730"/>
    </row>
    <row r="266" spans="2:28" ht="12.75" hidden="1" customHeight="1">
      <c r="B266" s="730"/>
      <c r="C266" s="730"/>
      <c r="D266" s="730"/>
      <c r="E266" s="730"/>
      <c r="F266" s="730"/>
      <c r="G266" s="730"/>
      <c r="H266" s="730"/>
      <c r="I266" s="730"/>
      <c r="J266" s="730"/>
      <c r="K266" s="730"/>
      <c r="L266" s="730"/>
      <c r="M266" s="730"/>
      <c r="N266" s="730"/>
      <c r="O266" s="730"/>
      <c r="P266" s="730"/>
      <c r="Q266" s="730"/>
      <c r="R266" s="730"/>
      <c r="S266" s="730"/>
      <c r="T266" s="730"/>
      <c r="U266" s="730"/>
      <c r="V266" s="730"/>
      <c r="W266" s="730"/>
      <c r="X266" s="730"/>
      <c r="Y266" s="730"/>
      <c r="Z266" s="730"/>
      <c r="AA266" s="730"/>
      <c r="AB266" s="730"/>
    </row>
    <row r="267" spans="2:28" ht="12.75" hidden="1" customHeight="1">
      <c r="B267" s="730"/>
      <c r="C267" s="730"/>
      <c r="D267" s="730"/>
      <c r="E267" s="730"/>
      <c r="F267" s="730"/>
      <c r="G267" s="730"/>
      <c r="H267" s="730"/>
      <c r="I267" s="730"/>
      <c r="J267" s="730"/>
      <c r="K267" s="730"/>
      <c r="L267" s="730"/>
      <c r="M267" s="730"/>
      <c r="N267" s="730"/>
      <c r="O267" s="730"/>
      <c r="P267" s="730"/>
      <c r="Q267" s="730"/>
      <c r="R267" s="730"/>
      <c r="S267" s="730"/>
      <c r="T267" s="730"/>
      <c r="U267" s="730"/>
      <c r="V267" s="730"/>
      <c r="W267" s="730"/>
      <c r="X267" s="730"/>
      <c r="Y267" s="730"/>
      <c r="Z267" s="730"/>
      <c r="AA267" s="730"/>
      <c r="AB267" s="730"/>
    </row>
    <row r="268" spans="2:28" ht="12.75" hidden="1" customHeight="1">
      <c r="B268" s="730"/>
      <c r="C268" s="730"/>
      <c r="D268" s="730"/>
      <c r="E268" s="730"/>
      <c r="F268" s="730"/>
      <c r="G268" s="730"/>
      <c r="H268" s="730"/>
      <c r="I268" s="730"/>
      <c r="J268" s="730"/>
      <c r="K268" s="730"/>
      <c r="L268" s="730"/>
      <c r="M268" s="730"/>
      <c r="N268" s="730"/>
      <c r="O268" s="730"/>
      <c r="P268" s="730"/>
      <c r="Q268" s="730"/>
      <c r="R268" s="730"/>
      <c r="S268" s="730"/>
      <c r="T268" s="730"/>
      <c r="U268" s="730"/>
      <c r="V268" s="730"/>
      <c r="W268" s="730"/>
      <c r="X268" s="730"/>
      <c r="Y268" s="730"/>
      <c r="Z268" s="730"/>
      <c r="AA268" s="730"/>
      <c r="AB268" s="730"/>
    </row>
    <row r="269" spans="2:28" ht="12.75" hidden="1" customHeight="1">
      <c r="B269" s="730"/>
      <c r="C269" s="730"/>
      <c r="D269" s="730"/>
      <c r="E269" s="730"/>
      <c r="F269" s="730"/>
      <c r="G269" s="730"/>
      <c r="H269" s="730"/>
      <c r="I269" s="730"/>
      <c r="J269" s="730"/>
      <c r="K269" s="730"/>
      <c r="L269" s="730"/>
      <c r="M269" s="730"/>
      <c r="N269" s="730"/>
      <c r="O269" s="730"/>
      <c r="P269" s="730"/>
      <c r="Q269" s="730"/>
      <c r="R269" s="730"/>
      <c r="S269" s="730"/>
      <c r="T269" s="730"/>
      <c r="U269" s="730"/>
      <c r="V269" s="730"/>
      <c r="W269" s="730"/>
      <c r="X269" s="730"/>
      <c r="Y269" s="730"/>
      <c r="Z269" s="730"/>
      <c r="AA269" s="730"/>
      <c r="AB269" s="730"/>
    </row>
    <row r="270" spans="2:28" ht="12.75" hidden="1" customHeight="1">
      <c r="B270" s="730"/>
      <c r="C270" s="730"/>
      <c r="D270" s="730"/>
      <c r="E270" s="730"/>
      <c r="F270" s="730"/>
      <c r="G270" s="730"/>
      <c r="H270" s="730"/>
      <c r="I270" s="730"/>
      <c r="J270" s="730"/>
      <c r="K270" s="730"/>
      <c r="L270" s="730"/>
      <c r="M270" s="730"/>
      <c r="N270" s="730"/>
      <c r="O270" s="730"/>
      <c r="P270" s="730"/>
      <c r="Q270" s="730"/>
      <c r="R270" s="730"/>
      <c r="S270" s="730"/>
      <c r="T270" s="730"/>
      <c r="U270" s="730"/>
      <c r="V270" s="730"/>
      <c r="W270" s="730"/>
      <c r="X270" s="730"/>
      <c r="Y270" s="730"/>
      <c r="Z270" s="730"/>
      <c r="AA270" s="730"/>
      <c r="AB270" s="730"/>
    </row>
    <row r="271" spans="2:28" ht="12.75" hidden="1" customHeight="1">
      <c r="B271" s="730"/>
      <c r="C271" s="730"/>
      <c r="D271" s="730"/>
      <c r="E271" s="730"/>
      <c r="F271" s="730"/>
      <c r="G271" s="730"/>
      <c r="H271" s="730"/>
      <c r="I271" s="730"/>
      <c r="J271" s="730"/>
      <c r="K271" s="730"/>
      <c r="L271" s="730"/>
      <c r="M271" s="730"/>
      <c r="N271" s="730"/>
      <c r="O271" s="730"/>
      <c r="P271" s="730"/>
      <c r="Q271" s="730"/>
      <c r="R271" s="730"/>
      <c r="S271" s="730"/>
      <c r="T271" s="730"/>
      <c r="U271" s="730"/>
      <c r="V271" s="730"/>
      <c r="W271" s="730"/>
      <c r="X271" s="730"/>
      <c r="Y271" s="730"/>
      <c r="Z271" s="730"/>
      <c r="AA271" s="730"/>
      <c r="AB271" s="730"/>
    </row>
    <row r="272" spans="2:28" ht="12.75" hidden="1" customHeight="1">
      <c r="B272" s="730"/>
      <c r="C272" s="730"/>
      <c r="D272" s="730"/>
      <c r="E272" s="730"/>
      <c r="F272" s="730"/>
      <c r="G272" s="730"/>
      <c r="H272" s="730"/>
      <c r="I272" s="730"/>
      <c r="J272" s="730"/>
      <c r="K272" s="730"/>
      <c r="L272" s="730"/>
      <c r="M272" s="730"/>
      <c r="N272" s="730"/>
      <c r="O272" s="730"/>
      <c r="P272" s="730"/>
      <c r="Q272" s="730"/>
      <c r="R272" s="730"/>
      <c r="S272" s="730"/>
      <c r="T272" s="730"/>
      <c r="U272" s="730"/>
      <c r="V272" s="730"/>
      <c r="W272" s="730"/>
      <c r="X272" s="730"/>
      <c r="Y272" s="730"/>
      <c r="Z272" s="730"/>
      <c r="AA272" s="730"/>
      <c r="AB272" s="730"/>
    </row>
    <row r="273" spans="2:28" ht="12.75" hidden="1" customHeight="1">
      <c r="B273" s="730"/>
      <c r="C273" s="730"/>
      <c r="D273" s="730"/>
      <c r="E273" s="730"/>
      <c r="F273" s="730"/>
      <c r="G273" s="730"/>
      <c r="H273" s="730"/>
      <c r="I273" s="730"/>
      <c r="J273" s="730"/>
      <c r="K273" s="730"/>
      <c r="L273" s="730"/>
      <c r="M273" s="730"/>
      <c r="N273" s="730"/>
      <c r="O273" s="730"/>
      <c r="P273" s="730"/>
      <c r="Q273" s="730"/>
      <c r="R273" s="730"/>
      <c r="S273" s="730"/>
      <c r="T273" s="730"/>
      <c r="U273" s="730"/>
      <c r="V273" s="730"/>
      <c r="W273" s="730"/>
      <c r="X273" s="730"/>
      <c r="Y273" s="730"/>
      <c r="Z273" s="730"/>
      <c r="AA273" s="730"/>
      <c r="AB273" s="730"/>
    </row>
    <row r="274" spans="2:28" ht="12.75" hidden="1" customHeight="1">
      <c r="B274" s="730"/>
      <c r="C274" s="730"/>
      <c r="D274" s="730"/>
      <c r="E274" s="730"/>
      <c r="F274" s="730"/>
      <c r="G274" s="730"/>
      <c r="H274" s="730"/>
      <c r="I274" s="730"/>
      <c r="J274" s="730"/>
      <c r="K274" s="730"/>
      <c r="L274" s="730"/>
      <c r="M274" s="730"/>
      <c r="N274" s="730"/>
      <c r="O274" s="730"/>
      <c r="P274" s="730"/>
      <c r="Q274" s="730"/>
      <c r="R274" s="730"/>
      <c r="S274" s="730"/>
      <c r="T274" s="730"/>
      <c r="U274" s="730"/>
      <c r="V274" s="730"/>
      <c r="W274" s="730"/>
      <c r="X274" s="730"/>
      <c r="Y274" s="730"/>
      <c r="Z274" s="730"/>
      <c r="AA274" s="730"/>
      <c r="AB274" s="730"/>
    </row>
    <row r="275" spans="2:28" ht="12.75" hidden="1" customHeight="1">
      <c r="B275" s="730"/>
      <c r="C275" s="730"/>
      <c r="D275" s="730"/>
      <c r="E275" s="730"/>
      <c r="F275" s="730"/>
      <c r="G275" s="730"/>
      <c r="H275" s="730"/>
      <c r="I275" s="730"/>
      <c r="J275" s="730"/>
      <c r="K275" s="730"/>
      <c r="L275" s="730"/>
      <c r="M275" s="730"/>
      <c r="N275" s="730"/>
      <c r="O275" s="730"/>
      <c r="P275" s="730"/>
      <c r="Q275" s="730"/>
      <c r="R275" s="730"/>
      <c r="S275" s="730"/>
      <c r="T275" s="730"/>
      <c r="U275" s="730"/>
      <c r="V275" s="730"/>
      <c r="W275" s="730"/>
      <c r="X275" s="730"/>
      <c r="Y275" s="730"/>
      <c r="Z275" s="730"/>
      <c r="AA275" s="730"/>
      <c r="AB275" s="730"/>
    </row>
    <row r="276" spans="2:28" ht="12.75" hidden="1" customHeight="1">
      <c r="B276" s="730"/>
      <c r="C276" s="730"/>
      <c r="D276" s="730"/>
      <c r="E276" s="730"/>
      <c r="F276" s="730"/>
      <c r="G276" s="730"/>
      <c r="H276" s="730"/>
      <c r="I276" s="730"/>
      <c r="J276" s="730"/>
      <c r="K276" s="730"/>
      <c r="L276" s="730"/>
      <c r="M276" s="730"/>
      <c r="N276" s="730"/>
      <c r="O276" s="730"/>
      <c r="P276" s="730"/>
      <c r="Q276" s="730"/>
      <c r="R276" s="730"/>
      <c r="S276" s="730"/>
      <c r="T276" s="730"/>
      <c r="U276" s="730"/>
      <c r="V276" s="730"/>
      <c r="W276" s="730"/>
      <c r="X276" s="730"/>
      <c r="Y276" s="730"/>
      <c r="Z276" s="730"/>
      <c r="AA276" s="730"/>
      <c r="AB276" s="730"/>
    </row>
    <row r="277" spans="2:28" ht="12.75" hidden="1" customHeight="1">
      <c r="B277" s="730"/>
      <c r="C277" s="730"/>
      <c r="D277" s="730"/>
      <c r="E277" s="730"/>
      <c r="F277" s="730"/>
      <c r="G277" s="730"/>
      <c r="H277" s="730"/>
      <c r="I277" s="730"/>
      <c r="J277" s="730"/>
      <c r="K277" s="730"/>
      <c r="L277" s="730"/>
      <c r="M277" s="730"/>
      <c r="N277" s="730"/>
      <c r="O277" s="730"/>
      <c r="P277" s="730"/>
      <c r="Q277" s="730"/>
      <c r="R277" s="730"/>
      <c r="S277" s="730"/>
      <c r="T277" s="730"/>
      <c r="U277" s="730"/>
      <c r="V277" s="730"/>
      <c r="W277" s="730"/>
      <c r="X277" s="730"/>
      <c r="Y277" s="730"/>
      <c r="Z277" s="730"/>
      <c r="AA277" s="730"/>
      <c r="AB277" s="730"/>
    </row>
    <row r="278" spans="2:28" ht="12.75" hidden="1" customHeight="1">
      <c r="B278" s="730"/>
      <c r="C278" s="730"/>
      <c r="D278" s="730"/>
      <c r="E278" s="730"/>
      <c r="F278" s="730"/>
      <c r="G278" s="730"/>
      <c r="H278" s="730"/>
      <c r="I278" s="730"/>
      <c r="J278" s="730"/>
      <c r="K278" s="730"/>
      <c r="L278" s="730"/>
      <c r="M278" s="730"/>
      <c r="N278" s="730"/>
      <c r="O278" s="730"/>
      <c r="P278" s="730"/>
      <c r="Q278" s="730"/>
      <c r="R278" s="730"/>
      <c r="S278" s="730"/>
      <c r="T278" s="730"/>
      <c r="U278" s="730"/>
      <c r="V278" s="730"/>
      <c r="W278" s="730"/>
      <c r="X278" s="730"/>
      <c r="Y278" s="730"/>
      <c r="Z278" s="730"/>
      <c r="AA278" s="730"/>
      <c r="AB278" s="730"/>
    </row>
    <row r="279" spans="2:28" ht="12.75" hidden="1" customHeight="1">
      <c r="B279" s="730"/>
      <c r="C279" s="730"/>
      <c r="D279" s="730"/>
      <c r="E279" s="730"/>
      <c r="F279" s="730"/>
      <c r="G279" s="730"/>
      <c r="H279" s="730"/>
      <c r="I279" s="730"/>
      <c r="J279" s="730"/>
      <c r="K279" s="730"/>
      <c r="L279" s="730"/>
      <c r="M279" s="730"/>
      <c r="N279" s="730"/>
      <c r="O279" s="730"/>
      <c r="P279" s="730"/>
      <c r="Q279" s="730"/>
      <c r="R279" s="730"/>
      <c r="S279" s="730"/>
      <c r="T279" s="730"/>
      <c r="U279" s="730"/>
      <c r="V279" s="730"/>
      <c r="W279" s="730"/>
      <c r="X279" s="730"/>
      <c r="Y279" s="730"/>
      <c r="Z279" s="730"/>
      <c r="AA279" s="730"/>
      <c r="AB279" s="730"/>
    </row>
    <row r="280" spans="2:28" ht="12.75" hidden="1" customHeight="1">
      <c r="B280" s="730"/>
      <c r="C280" s="730"/>
      <c r="D280" s="730"/>
      <c r="E280" s="730"/>
      <c r="F280" s="730"/>
      <c r="G280" s="730"/>
      <c r="H280" s="730"/>
      <c r="I280" s="730"/>
      <c r="J280" s="730"/>
      <c r="K280" s="730"/>
      <c r="L280" s="730"/>
      <c r="M280" s="730"/>
      <c r="N280" s="730"/>
      <c r="O280" s="730"/>
      <c r="P280" s="730"/>
      <c r="Q280" s="730"/>
      <c r="R280" s="730"/>
      <c r="S280" s="730"/>
      <c r="T280" s="730"/>
      <c r="U280" s="730"/>
      <c r="V280" s="730"/>
      <c r="W280" s="730"/>
      <c r="X280" s="730"/>
      <c r="Y280" s="730"/>
      <c r="Z280" s="730"/>
      <c r="AA280" s="730"/>
      <c r="AB280" s="730"/>
    </row>
    <row r="281" spans="2:28" ht="12.75" hidden="1" customHeight="1">
      <c r="B281" s="730"/>
      <c r="C281" s="730"/>
      <c r="D281" s="730"/>
      <c r="E281" s="730"/>
      <c r="F281" s="730"/>
      <c r="G281" s="730"/>
      <c r="H281" s="730"/>
      <c r="I281" s="730"/>
      <c r="J281" s="730"/>
      <c r="K281" s="730"/>
      <c r="L281" s="730"/>
      <c r="M281" s="730"/>
      <c r="N281" s="730"/>
      <c r="O281" s="730"/>
      <c r="P281" s="730"/>
      <c r="Q281" s="730"/>
      <c r="R281" s="730"/>
      <c r="S281" s="730"/>
      <c r="T281" s="730"/>
      <c r="U281" s="730"/>
      <c r="V281" s="730"/>
      <c r="W281" s="730"/>
      <c r="X281" s="730"/>
      <c r="Y281" s="730"/>
      <c r="Z281" s="730"/>
      <c r="AA281" s="730"/>
      <c r="AB281" s="730"/>
    </row>
    <row r="282" spans="2:28" ht="12.75" hidden="1" customHeight="1">
      <c r="B282" s="730"/>
      <c r="C282" s="730"/>
      <c r="D282" s="730"/>
      <c r="E282" s="730"/>
      <c r="F282" s="730"/>
      <c r="G282" s="730"/>
      <c r="H282" s="730"/>
      <c r="I282" s="730"/>
      <c r="J282" s="730"/>
      <c r="K282" s="730"/>
      <c r="L282" s="730"/>
      <c r="M282" s="730"/>
      <c r="N282" s="730"/>
      <c r="O282" s="730"/>
      <c r="P282" s="730"/>
      <c r="Q282" s="730"/>
      <c r="R282" s="730"/>
      <c r="S282" s="730"/>
      <c r="T282" s="730"/>
      <c r="U282" s="730"/>
      <c r="V282" s="730"/>
      <c r="W282" s="730"/>
      <c r="X282" s="730"/>
      <c r="Y282" s="730"/>
      <c r="Z282" s="730"/>
      <c r="AA282" s="730"/>
      <c r="AB282" s="730"/>
    </row>
    <row r="283" spans="2:28" ht="12.75" hidden="1" customHeight="1">
      <c r="B283" s="730"/>
      <c r="C283" s="730"/>
      <c r="D283" s="730"/>
      <c r="E283" s="730"/>
      <c r="F283" s="730"/>
      <c r="G283" s="730"/>
      <c r="H283" s="730"/>
      <c r="I283" s="730"/>
      <c r="J283" s="730"/>
      <c r="K283" s="730"/>
      <c r="L283" s="730"/>
      <c r="M283" s="730"/>
      <c r="N283" s="730"/>
      <c r="O283" s="730"/>
      <c r="P283" s="730"/>
      <c r="Q283" s="730"/>
      <c r="R283" s="730"/>
      <c r="S283" s="730"/>
      <c r="T283" s="730"/>
      <c r="U283" s="730"/>
      <c r="V283" s="730"/>
      <c r="W283" s="730"/>
      <c r="X283" s="730"/>
      <c r="Y283" s="730"/>
      <c r="Z283" s="730"/>
      <c r="AA283" s="730"/>
      <c r="AB283" s="730"/>
    </row>
    <row r="284" spans="2:28" ht="12.75" hidden="1" customHeight="1">
      <c r="B284" s="730"/>
      <c r="C284" s="730"/>
      <c r="D284" s="730"/>
      <c r="E284" s="730"/>
      <c r="F284" s="730"/>
      <c r="G284" s="730"/>
      <c r="H284" s="730"/>
      <c r="I284" s="730"/>
      <c r="J284" s="730"/>
      <c r="K284" s="730"/>
      <c r="L284" s="730"/>
      <c r="M284" s="730"/>
      <c r="N284" s="730"/>
      <c r="O284" s="730"/>
      <c r="P284" s="730"/>
      <c r="Q284" s="730"/>
      <c r="R284" s="730"/>
      <c r="S284" s="730"/>
      <c r="T284" s="730"/>
      <c r="U284" s="730"/>
      <c r="V284" s="730"/>
      <c r="W284" s="730"/>
      <c r="X284" s="730"/>
      <c r="Y284" s="730"/>
      <c r="Z284" s="730"/>
      <c r="AA284" s="730"/>
      <c r="AB284" s="730"/>
    </row>
    <row r="285" spans="2:28" ht="12.75" hidden="1" customHeight="1">
      <c r="B285" s="730"/>
      <c r="C285" s="730"/>
      <c r="D285" s="730"/>
      <c r="E285" s="730"/>
      <c r="F285" s="730"/>
      <c r="G285" s="730"/>
      <c r="H285" s="730"/>
      <c r="I285" s="730"/>
      <c r="J285" s="730"/>
      <c r="K285" s="730"/>
      <c r="L285" s="730"/>
      <c r="M285" s="730"/>
      <c r="N285" s="730"/>
      <c r="O285" s="730"/>
      <c r="P285" s="730"/>
      <c r="Q285" s="730"/>
      <c r="R285" s="730"/>
      <c r="S285" s="730"/>
      <c r="T285" s="730"/>
      <c r="U285" s="730"/>
      <c r="V285" s="730"/>
      <c r="W285" s="730"/>
      <c r="X285" s="730"/>
      <c r="Y285" s="730"/>
      <c r="Z285" s="730"/>
      <c r="AA285" s="730"/>
      <c r="AB285" s="730"/>
    </row>
    <row r="286" spans="2:28" ht="12.75" hidden="1" customHeight="1">
      <c r="B286" s="730"/>
      <c r="C286" s="730"/>
      <c r="D286" s="730"/>
      <c r="E286" s="730"/>
      <c r="F286" s="730"/>
      <c r="G286" s="730"/>
      <c r="H286" s="730"/>
      <c r="I286" s="730"/>
      <c r="J286" s="730"/>
      <c r="K286" s="730"/>
      <c r="L286" s="730"/>
      <c r="M286" s="730"/>
      <c r="N286" s="730"/>
      <c r="O286" s="730"/>
      <c r="P286" s="730"/>
      <c r="Q286" s="730"/>
      <c r="R286" s="730"/>
      <c r="S286" s="730"/>
      <c r="T286" s="730"/>
      <c r="U286" s="730"/>
      <c r="V286" s="730"/>
      <c r="W286" s="730"/>
      <c r="X286" s="730"/>
      <c r="Y286" s="730"/>
      <c r="Z286" s="730"/>
      <c r="AA286" s="730"/>
      <c r="AB286" s="730"/>
    </row>
    <row r="287" spans="2:28" ht="12.75" hidden="1" customHeight="1">
      <c r="B287" s="730"/>
      <c r="C287" s="730"/>
      <c r="D287" s="730"/>
      <c r="E287" s="730"/>
      <c r="F287" s="730"/>
      <c r="G287" s="730"/>
      <c r="H287" s="730"/>
      <c r="I287" s="730"/>
      <c r="J287" s="730"/>
      <c r="K287" s="730"/>
      <c r="L287" s="730"/>
      <c r="M287" s="730"/>
      <c r="N287" s="730"/>
      <c r="O287" s="730"/>
      <c r="P287" s="730"/>
      <c r="Q287" s="730"/>
      <c r="R287" s="730"/>
      <c r="S287" s="730"/>
      <c r="T287" s="730"/>
      <c r="U287" s="730"/>
      <c r="V287" s="730"/>
      <c r="W287" s="730"/>
      <c r="X287" s="730"/>
      <c r="Y287" s="730"/>
      <c r="Z287" s="730"/>
      <c r="AA287" s="730"/>
      <c r="AB287" s="730"/>
    </row>
    <row r="288" spans="2:28" ht="12.75" hidden="1" customHeight="1">
      <c r="B288" s="730"/>
      <c r="C288" s="730"/>
      <c r="D288" s="730"/>
      <c r="E288" s="730"/>
      <c r="F288" s="730"/>
      <c r="G288" s="730"/>
      <c r="H288" s="730"/>
      <c r="I288" s="730"/>
      <c r="J288" s="730"/>
      <c r="K288" s="730"/>
      <c r="L288" s="730"/>
      <c r="M288" s="730"/>
      <c r="N288" s="730"/>
      <c r="O288" s="730"/>
      <c r="P288" s="730"/>
      <c r="Q288" s="730"/>
      <c r="R288" s="730"/>
      <c r="S288" s="730"/>
      <c r="T288" s="730"/>
      <c r="U288" s="730"/>
      <c r="V288" s="730"/>
      <c r="W288" s="730"/>
      <c r="X288" s="730"/>
      <c r="Y288" s="730"/>
      <c r="Z288" s="730"/>
      <c r="AA288" s="730"/>
      <c r="AB288" s="730"/>
    </row>
    <row r="289" spans="2:28" ht="12.75" hidden="1" customHeight="1">
      <c r="B289" s="730"/>
      <c r="C289" s="730"/>
      <c r="D289" s="730"/>
      <c r="E289" s="730"/>
      <c r="F289" s="730"/>
      <c r="G289" s="730"/>
      <c r="H289" s="730"/>
      <c r="I289" s="730"/>
      <c r="J289" s="730"/>
      <c r="K289" s="730"/>
      <c r="L289" s="730"/>
      <c r="M289" s="730"/>
      <c r="N289" s="730"/>
      <c r="O289" s="730"/>
      <c r="P289" s="730"/>
      <c r="Q289" s="730"/>
      <c r="R289" s="730"/>
      <c r="S289" s="730"/>
      <c r="T289" s="730"/>
      <c r="U289" s="730"/>
      <c r="V289" s="730"/>
      <c r="W289" s="730"/>
      <c r="X289" s="730"/>
      <c r="Y289" s="730"/>
      <c r="Z289" s="730"/>
      <c r="AA289" s="730"/>
      <c r="AB289" s="730"/>
    </row>
    <row r="290" spans="2:28" ht="12.75" hidden="1" customHeight="1">
      <c r="B290" s="730"/>
      <c r="C290" s="730"/>
      <c r="D290" s="730"/>
      <c r="E290" s="730"/>
      <c r="F290" s="730"/>
      <c r="G290" s="730"/>
      <c r="H290" s="730"/>
      <c r="I290" s="730"/>
      <c r="J290" s="730"/>
      <c r="K290" s="730"/>
      <c r="L290" s="730"/>
      <c r="M290" s="730"/>
      <c r="N290" s="730"/>
      <c r="O290" s="730"/>
      <c r="P290" s="730"/>
      <c r="Q290" s="730"/>
      <c r="R290" s="730"/>
      <c r="S290" s="730"/>
      <c r="T290" s="730"/>
      <c r="U290" s="730"/>
      <c r="V290" s="730"/>
      <c r="W290" s="730"/>
      <c r="X290" s="730"/>
      <c r="Y290" s="730"/>
      <c r="Z290" s="730"/>
      <c r="AA290" s="730"/>
      <c r="AB290" s="730"/>
    </row>
    <row r="291" spans="2:28" ht="12.75" hidden="1" customHeight="1">
      <c r="B291" s="730"/>
      <c r="C291" s="730"/>
      <c r="D291" s="730"/>
      <c r="E291" s="730"/>
      <c r="F291" s="730"/>
      <c r="G291" s="730"/>
      <c r="H291" s="730"/>
      <c r="I291" s="730"/>
      <c r="J291" s="730"/>
      <c r="K291" s="730"/>
      <c r="L291" s="730"/>
      <c r="M291" s="730"/>
      <c r="N291" s="730"/>
      <c r="O291" s="730"/>
      <c r="P291" s="730"/>
      <c r="Q291" s="730"/>
      <c r="R291" s="730"/>
      <c r="S291" s="730"/>
      <c r="T291" s="730"/>
      <c r="U291" s="730"/>
      <c r="V291" s="730"/>
      <c r="W291" s="730"/>
      <c r="X291" s="730"/>
      <c r="Y291" s="730"/>
      <c r="Z291" s="730"/>
      <c r="AA291" s="730"/>
      <c r="AB291" s="730"/>
    </row>
    <row r="292" spans="2:28" ht="12.75" hidden="1" customHeight="1">
      <c r="B292" s="730"/>
      <c r="C292" s="730"/>
      <c r="D292" s="730"/>
      <c r="E292" s="730"/>
      <c r="F292" s="730"/>
      <c r="G292" s="730"/>
      <c r="H292" s="730"/>
      <c r="I292" s="730"/>
      <c r="J292" s="730"/>
      <c r="K292" s="730"/>
      <c r="L292" s="730"/>
      <c r="M292" s="730"/>
      <c r="N292" s="730"/>
      <c r="O292" s="730"/>
      <c r="P292" s="730"/>
      <c r="Q292" s="730"/>
      <c r="R292" s="730"/>
      <c r="S292" s="730"/>
      <c r="T292" s="730"/>
      <c r="U292" s="730"/>
      <c r="V292" s="730"/>
      <c r="W292" s="730"/>
      <c r="X292" s="730"/>
      <c r="Y292" s="730"/>
      <c r="Z292" s="730"/>
      <c r="AA292" s="730"/>
      <c r="AB292" s="730"/>
    </row>
    <row r="293" spans="2:28" ht="12.75" hidden="1" customHeight="1">
      <c r="B293" s="730"/>
      <c r="C293" s="730"/>
      <c r="D293" s="730"/>
      <c r="E293" s="730"/>
      <c r="F293" s="730"/>
      <c r="G293" s="730"/>
      <c r="H293" s="730"/>
      <c r="I293" s="730"/>
      <c r="J293" s="730"/>
      <c r="K293" s="730"/>
      <c r="L293" s="730"/>
      <c r="M293" s="730"/>
      <c r="N293" s="730"/>
      <c r="O293" s="730"/>
      <c r="P293" s="730"/>
      <c r="Q293" s="730"/>
      <c r="R293" s="730"/>
      <c r="S293" s="730"/>
      <c r="T293" s="730"/>
      <c r="U293" s="730"/>
      <c r="V293" s="730"/>
      <c r="W293" s="730"/>
      <c r="X293" s="730"/>
      <c r="Y293" s="730"/>
      <c r="Z293" s="730"/>
      <c r="AA293" s="730"/>
      <c r="AB293" s="730"/>
    </row>
    <row r="294" spans="2:28" ht="12.75" hidden="1" customHeight="1">
      <c r="B294" s="730"/>
      <c r="C294" s="730"/>
      <c r="D294" s="730"/>
      <c r="E294" s="730"/>
      <c r="F294" s="730"/>
      <c r="G294" s="730"/>
      <c r="H294" s="730"/>
      <c r="I294" s="730"/>
      <c r="J294" s="730"/>
      <c r="K294" s="730"/>
      <c r="L294" s="730"/>
      <c r="M294" s="730"/>
      <c r="N294" s="730"/>
      <c r="O294" s="730"/>
      <c r="P294" s="730"/>
      <c r="Q294" s="730"/>
      <c r="R294" s="730"/>
      <c r="S294" s="730"/>
      <c r="T294" s="730"/>
      <c r="U294" s="730"/>
      <c r="V294" s="730"/>
      <c r="W294" s="730"/>
      <c r="X294" s="730"/>
      <c r="Y294" s="730"/>
      <c r="Z294" s="730"/>
      <c r="AA294" s="730"/>
      <c r="AB294" s="730"/>
    </row>
    <row r="295" spans="2:28" ht="12.75" hidden="1" customHeight="1">
      <c r="B295" s="730"/>
      <c r="C295" s="730"/>
      <c r="D295" s="730"/>
      <c r="E295" s="730"/>
      <c r="F295" s="730"/>
      <c r="G295" s="730"/>
      <c r="H295" s="730"/>
      <c r="I295" s="730"/>
      <c r="J295" s="730"/>
      <c r="K295" s="730"/>
      <c r="L295" s="730"/>
      <c r="M295" s="730"/>
      <c r="N295" s="730"/>
      <c r="O295" s="730"/>
      <c r="P295" s="730"/>
      <c r="Q295" s="730"/>
      <c r="R295" s="730"/>
      <c r="S295" s="730"/>
      <c r="T295" s="730"/>
      <c r="U295" s="730"/>
      <c r="V295" s="730"/>
      <c r="W295" s="730"/>
      <c r="X295" s="730"/>
      <c r="Y295" s="730"/>
      <c r="Z295" s="730"/>
      <c r="AA295" s="730"/>
      <c r="AB295" s="730"/>
    </row>
    <row r="296" spans="2:28" ht="12.75" hidden="1" customHeight="1">
      <c r="B296" s="730"/>
      <c r="C296" s="730"/>
      <c r="D296" s="730"/>
      <c r="E296" s="730"/>
      <c r="F296" s="730"/>
      <c r="G296" s="730"/>
      <c r="H296" s="730"/>
      <c r="I296" s="730"/>
      <c r="J296" s="730"/>
      <c r="K296" s="730"/>
      <c r="L296" s="730"/>
      <c r="M296" s="730"/>
      <c r="N296" s="730"/>
      <c r="O296" s="730"/>
      <c r="P296" s="730"/>
      <c r="Q296" s="730"/>
      <c r="R296" s="730"/>
      <c r="S296" s="730"/>
      <c r="T296" s="730"/>
      <c r="U296" s="730"/>
      <c r="V296" s="730"/>
      <c r="W296" s="730"/>
      <c r="X296" s="730"/>
      <c r="Y296" s="730"/>
      <c r="Z296" s="730"/>
      <c r="AA296" s="730"/>
      <c r="AB296" s="730"/>
    </row>
    <row r="297" spans="2:28" ht="12.75" hidden="1" customHeight="1">
      <c r="B297" s="730"/>
      <c r="C297" s="730"/>
      <c r="D297" s="730"/>
      <c r="E297" s="730"/>
      <c r="F297" s="730"/>
      <c r="G297" s="730"/>
      <c r="H297" s="730"/>
      <c r="I297" s="730"/>
      <c r="J297" s="730"/>
      <c r="K297" s="730"/>
      <c r="L297" s="730"/>
      <c r="M297" s="730"/>
      <c r="N297" s="730"/>
      <c r="O297" s="730"/>
      <c r="P297" s="730"/>
      <c r="Q297" s="730"/>
      <c r="R297" s="730"/>
      <c r="S297" s="730"/>
      <c r="T297" s="730"/>
      <c r="U297" s="730"/>
      <c r="V297" s="730"/>
      <c r="W297" s="730"/>
      <c r="X297" s="730"/>
      <c r="Y297" s="730"/>
      <c r="Z297" s="730"/>
      <c r="AA297" s="730"/>
      <c r="AB297" s="730"/>
    </row>
    <row r="298" spans="2:28" ht="12.75" hidden="1" customHeight="1">
      <c r="B298" s="730"/>
      <c r="C298" s="730"/>
      <c r="D298" s="730"/>
      <c r="E298" s="730"/>
      <c r="F298" s="730"/>
      <c r="G298" s="730"/>
      <c r="H298" s="730"/>
      <c r="I298" s="730"/>
      <c r="J298" s="730"/>
      <c r="K298" s="730"/>
      <c r="L298" s="730"/>
      <c r="M298" s="730"/>
      <c r="N298" s="730"/>
      <c r="O298" s="730"/>
      <c r="P298" s="730"/>
      <c r="Q298" s="730"/>
      <c r="R298" s="730"/>
      <c r="S298" s="730"/>
      <c r="T298" s="730"/>
      <c r="U298" s="730"/>
      <c r="V298" s="730"/>
      <c r="W298" s="730"/>
      <c r="X298" s="730"/>
      <c r="Y298" s="730"/>
      <c r="Z298" s="730"/>
      <c r="AA298" s="730"/>
      <c r="AB298" s="730"/>
    </row>
    <row r="299" spans="2:28" ht="12.75" hidden="1" customHeight="1">
      <c r="B299" s="730"/>
      <c r="C299" s="730"/>
      <c r="D299" s="730"/>
      <c r="E299" s="730"/>
      <c r="F299" s="730"/>
      <c r="G299" s="730"/>
      <c r="H299" s="730"/>
      <c r="I299" s="730"/>
      <c r="J299" s="730"/>
      <c r="K299" s="730"/>
      <c r="L299" s="730"/>
      <c r="M299" s="730"/>
      <c r="N299" s="730"/>
      <c r="O299" s="730"/>
      <c r="P299" s="730"/>
      <c r="Q299" s="730"/>
      <c r="R299" s="730"/>
      <c r="S299" s="730"/>
      <c r="T299" s="730"/>
      <c r="U299" s="730"/>
      <c r="V299" s="730"/>
      <c r="W299" s="730"/>
      <c r="X299" s="730"/>
      <c r="Y299" s="730"/>
      <c r="Z299" s="730"/>
      <c r="AA299" s="730"/>
      <c r="AB299" s="730"/>
    </row>
    <row r="300" spans="2:28" ht="12.75" hidden="1" customHeight="1">
      <c r="B300" s="730"/>
      <c r="C300" s="730"/>
      <c r="D300" s="730"/>
      <c r="E300" s="730"/>
      <c r="F300" s="730"/>
      <c r="G300" s="730"/>
      <c r="H300" s="730"/>
      <c r="I300" s="730"/>
      <c r="J300" s="730"/>
      <c r="K300" s="730"/>
      <c r="L300" s="730"/>
      <c r="M300" s="730"/>
      <c r="N300" s="730"/>
      <c r="O300" s="730"/>
      <c r="P300" s="730"/>
      <c r="Q300" s="730"/>
      <c r="R300" s="730"/>
      <c r="S300" s="730"/>
      <c r="T300" s="730"/>
      <c r="U300" s="730"/>
      <c r="V300" s="730"/>
      <c r="W300" s="730"/>
      <c r="X300" s="730"/>
      <c r="Y300" s="730"/>
      <c r="Z300" s="730"/>
      <c r="AA300" s="730"/>
      <c r="AB300" s="730"/>
    </row>
    <row r="301" spans="2:28" ht="12.75" hidden="1" customHeight="1">
      <c r="B301" s="730"/>
      <c r="C301" s="730"/>
      <c r="D301" s="730"/>
      <c r="E301" s="730"/>
      <c r="F301" s="730"/>
      <c r="G301" s="730"/>
      <c r="H301" s="730"/>
      <c r="I301" s="730"/>
      <c r="J301" s="730"/>
      <c r="K301" s="730"/>
      <c r="L301" s="730"/>
      <c r="M301" s="730"/>
      <c r="N301" s="730"/>
      <c r="O301" s="730"/>
      <c r="P301" s="730"/>
      <c r="Q301" s="730"/>
      <c r="R301" s="730"/>
      <c r="S301" s="730"/>
      <c r="T301" s="730"/>
      <c r="U301" s="730"/>
      <c r="V301" s="730"/>
      <c r="W301" s="730"/>
      <c r="X301" s="730"/>
      <c r="Y301" s="730"/>
      <c r="Z301" s="730"/>
      <c r="AA301" s="730"/>
      <c r="AB301" s="730"/>
    </row>
    <row r="302" spans="2:28" ht="12.75" hidden="1" customHeight="1">
      <c r="B302" s="730"/>
      <c r="C302" s="730"/>
      <c r="D302" s="730"/>
      <c r="E302" s="730"/>
      <c r="F302" s="730"/>
      <c r="G302" s="730"/>
      <c r="H302" s="730"/>
      <c r="I302" s="730"/>
      <c r="J302" s="730"/>
      <c r="K302" s="730"/>
      <c r="L302" s="730"/>
      <c r="M302" s="730"/>
      <c r="N302" s="730"/>
      <c r="O302" s="730"/>
      <c r="P302" s="730"/>
      <c r="Q302" s="730"/>
      <c r="R302" s="730"/>
      <c r="S302" s="730"/>
      <c r="T302" s="730"/>
      <c r="U302" s="730"/>
      <c r="V302" s="730"/>
      <c r="W302" s="730"/>
      <c r="X302" s="730"/>
      <c r="Y302" s="730"/>
      <c r="Z302" s="730"/>
      <c r="AA302" s="730"/>
      <c r="AB302" s="730"/>
    </row>
    <row r="303" spans="2:28" ht="12.75" hidden="1" customHeight="1">
      <c r="B303" s="730"/>
      <c r="C303" s="730"/>
      <c r="D303" s="730"/>
      <c r="E303" s="730"/>
      <c r="F303" s="730"/>
      <c r="G303" s="730"/>
      <c r="H303" s="730"/>
      <c r="I303" s="730"/>
      <c r="J303" s="730"/>
      <c r="K303" s="730"/>
      <c r="L303" s="730"/>
      <c r="M303" s="730"/>
      <c r="N303" s="730"/>
      <c r="O303" s="730"/>
      <c r="P303" s="730"/>
      <c r="Q303" s="730"/>
      <c r="R303" s="730"/>
      <c r="S303" s="730"/>
      <c r="T303" s="730"/>
      <c r="U303" s="730"/>
      <c r="V303" s="730"/>
      <c r="W303" s="730"/>
      <c r="X303" s="730"/>
      <c r="Y303" s="730"/>
      <c r="Z303" s="730"/>
      <c r="AA303" s="730"/>
      <c r="AB303" s="730"/>
    </row>
    <row r="304" spans="2:28" ht="12.75" hidden="1" customHeight="1">
      <c r="B304" s="730"/>
      <c r="C304" s="730"/>
      <c r="D304" s="730"/>
      <c r="E304" s="730"/>
      <c r="F304" s="730"/>
      <c r="G304" s="730"/>
      <c r="H304" s="730"/>
      <c r="I304" s="730"/>
      <c r="J304" s="730"/>
      <c r="K304" s="730"/>
      <c r="L304" s="730"/>
      <c r="M304" s="730"/>
      <c r="N304" s="730"/>
      <c r="O304" s="730"/>
      <c r="P304" s="730"/>
      <c r="Q304" s="730"/>
      <c r="R304" s="730"/>
      <c r="S304" s="730"/>
      <c r="T304" s="730"/>
      <c r="U304" s="730"/>
      <c r="V304" s="730"/>
      <c r="W304" s="730"/>
      <c r="X304" s="730"/>
      <c r="Y304" s="730"/>
      <c r="Z304" s="730"/>
      <c r="AA304" s="730"/>
      <c r="AB304" s="730"/>
    </row>
    <row r="305" spans="2:28" ht="12.75" hidden="1" customHeight="1">
      <c r="B305" s="730"/>
      <c r="C305" s="730"/>
      <c r="D305" s="730"/>
      <c r="E305" s="730"/>
      <c r="F305" s="730"/>
      <c r="G305" s="730"/>
      <c r="H305" s="730"/>
      <c r="I305" s="730"/>
      <c r="J305" s="730"/>
      <c r="K305" s="730"/>
      <c r="L305" s="730"/>
      <c r="M305" s="730"/>
      <c r="N305" s="730"/>
      <c r="O305" s="730"/>
      <c r="P305" s="730"/>
      <c r="Q305" s="730"/>
      <c r="R305" s="730"/>
      <c r="S305" s="730"/>
      <c r="T305" s="730"/>
      <c r="U305" s="730"/>
      <c r="V305" s="730"/>
      <c r="W305" s="730"/>
      <c r="X305" s="730"/>
      <c r="Y305" s="730"/>
      <c r="Z305" s="730"/>
      <c r="AA305" s="730"/>
      <c r="AB305" s="730"/>
    </row>
    <row r="306" spans="2:28" ht="12.75" hidden="1" customHeight="1">
      <c r="B306" s="730"/>
      <c r="C306" s="730"/>
      <c r="D306" s="730"/>
      <c r="E306" s="730"/>
      <c r="F306" s="730"/>
      <c r="G306" s="730"/>
      <c r="H306" s="730"/>
      <c r="I306" s="730"/>
      <c r="J306" s="730"/>
      <c r="K306" s="730"/>
      <c r="L306" s="730"/>
      <c r="M306" s="730"/>
      <c r="N306" s="730"/>
      <c r="O306" s="730"/>
      <c r="P306" s="730"/>
      <c r="Q306" s="730"/>
      <c r="R306" s="730"/>
      <c r="S306" s="730"/>
      <c r="T306" s="730"/>
      <c r="U306" s="730"/>
      <c r="V306" s="730"/>
      <c r="W306" s="730"/>
      <c r="X306" s="730"/>
      <c r="Y306" s="730"/>
      <c r="Z306" s="730"/>
      <c r="AA306" s="730"/>
      <c r="AB306" s="730"/>
    </row>
    <row r="307" spans="2:28" ht="12.75" hidden="1" customHeight="1">
      <c r="B307" s="730"/>
      <c r="C307" s="730"/>
      <c r="D307" s="730"/>
      <c r="E307" s="730"/>
      <c r="F307" s="730"/>
      <c r="G307" s="730"/>
      <c r="H307" s="730"/>
      <c r="I307" s="730"/>
      <c r="J307" s="730"/>
      <c r="K307" s="730"/>
      <c r="L307" s="730"/>
      <c r="M307" s="730"/>
      <c r="N307" s="730"/>
      <c r="O307" s="730"/>
      <c r="P307" s="730"/>
      <c r="Q307" s="730"/>
      <c r="R307" s="730"/>
      <c r="S307" s="730"/>
      <c r="T307" s="730"/>
      <c r="U307" s="730"/>
      <c r="V307" s="730"/>
      <c r="W307" s="730"/>
      <c r="X307" s="730"/>
      <c r="Y307" s="730"/>
      <c r="Z307" s="730"/>
      <c r="AA307" s="730"/>
      <c r="AB307" s="730"/>
    </row>
    <row r="308" spans="2:28" ht="12.75" hidden="1" customHeight="1">
      <c r="B308" s="730"/>
      <c r="C308" s="730"/>
      <c r="D308" s="730"/>
      <c r="E308" s="730"/>
      <c r="F308" s="730"/>
      <c r="G308" s="730"/>
      <c r="H308" s="730"/>
      <c r="I308" s="730"/>
      <c r="J308" s="730"/>
      <c r="K308" s="730"/>
      <c r="L308" s="730"/>
      <c r="M308" s="730"/>
      <c r="N308" s="730"/>
      <c r="O308" s="730"/>
      <c r="P308" s="730"/>
      <c r="Q308" s="730"/>
      <c r="R308" s="730"/>
      <c r="S308" s="730"/>
      <c r="T308" s="730"/>
      <c r="U308" s="730"/>
      <c r="V308" s="730"/>
      <c r="W308" s="730"/>
      <c r="X308" s="730"/>
      <c r="Y308" s="730"/>
      <c r="Z308" s="730"/>
      <c r="AA308" s="730"/>
      <c r="AB308" s="730"/>
    </row>
    <row r="309" spans="2:28" ht="12.75" hidden="1" customHeight="1">
      <c r="B309" s="730"/>
      <c r="C309" s="730"/>
      <c r="D309" s="730"/>
      <c r="E309" s="730"/>
      <c r="F309" s="730"/>
      <c r="G309" s="730"/>
      <c r="H309" s="730"/>
      <c r="I309" s="730"/>
      <c r="J309" s="730"/>
      <c r="K309" s="730"/>
      <c r="L309" s="730"/>
      <c r="M309" s="730"/>
      <c r="N309" s="730"/>
      <c r="O309" s="730"/>
      <c r="P309" s="730"/>
      <c r="Q309" s="730"/>
      <c r="R309" s="730"/>
      <c r="S309" s="730"/>
      <c r="T309" s="730"/>
      <c r="U309" s="730"/>
      <c r="V309" s="730"/>
      <c r="W309" s="730"/>
      <c r="X309" s="730"/>
      <c r="Y309" s="730"/>
      <c r="Z309" s="730"/>
      <c r="AA309" s="730"/>
      <c r="AB309" s="730"/>
    </row>
    <row r="310" spans="2:28" ht="12.75" hidden="1" customHeight="1">
      <c r="B310" s="730"/>
      <c r="C310" s="730"/>
      <c r="D310" s="730"/>
      <c r="E310" s="730"/>
      <c r="F310" s="730"/>
      <c r="G310" s="730"/>
      <c r="H310" s="730"/>
      <c r="I310" s="730"/>
      <c r="J310" s="730"/>
      <c r="K310" s="730"/>
      <c r="L310" s="730"/>
      <c r="M310" s="730"/>
      <c r="N310" s="730"/>
      <c r="O310" s="730"/>
      <c r="P310" s="730"/>
      <c r="Q310" s="730"/>
      <c r="R310" s="730"/>
      <c r="S310" s="730"/>
      <c r="T310" s="730"/>
      <c r="U310" s="730"/>
      <c r="V310" s="730"/>
      <c r="W310" s="730"/>
      <c r="X310" s="730"/>
      <c r="Y310" s="730"/>
      <c r="Z310" s="730"/>
      <c r="AA310" s="730"/>
      <c r="AB310" s="730"/>
    </row>
    <row r="311" spans="2:28" ht="12.75" hidden="1" customHeight="1">
      <c r="B311" s="730"/>
      <c r="C311" s="730"/>
      <c r="D311" s="730"/>
      <c r="E311" s="730"/>
      <c r="F311" s="730"/>
      <c r="G311" s="730"/>
      <c r="H311" s="730"/>
      <c r="I311" s="730"/>
      <c r="J311" s="730"/>
      <c r="K311" s="730"/>
      <c r="L311" s="730"/>
      <c r="M311" s="730"/>
      <c r="N311" s="730"/>
      <c r="O311" s="730"/>
      <c r="P311" s="730"/>
      <c r="Q311" s="730"/>
      <c r="R311" s="730"/>
      <c r="S311" s="730"/>
      <c r="T311" s="730"/>
      <c r="U311" s="730"/>
      <c r="V311" s="730"/>
      <c r="W311" s="730"/>
      <c r="X311" s="730"/>
      <c r="Y311" s="730"/>
      <c r="Z311" s="730"/>
      <c r="AA311" s="730"/>
      <c r="AB311" s="730"/>
    </row>
    <row r="312" spans="2:28" ht="12.75" hidden="1" customHeight="1">
      <c r="B312" s="730"/>
      <c r="C312" s="730"/>
      <c r="D312" s="730"/>
      <c r="E312" s="730"/>
      <c r="F312" s="730"/>
      <c r="G312" s="730"/>
      <c r="H312" s="730"/>
      <c r="I312" s="730"/>
      <c r="J312" s="730"/>
      <c r="K312" s="730"/>
      <c r="L312" s="730"/>
      <c r="M312" s="730"/>
      <c r="N312" s="730"/>
      <c r="O312" s="730"/>
      <c r="P312" s="730"/>
      <c r="Q312" s="730"/>
      <c r="R312" s="730"/>
      <c r="S312" s="730"/>
      <c r="T312" s="730"/>
      <c r="U312" s="730"/>
      <c r="V312" s="730"/>
      <c r="W312" s="730"/>
      <c r="X312" s="730"/>
      <c r="Y312" s="730"/>
      <c r="Z312" s="730"/>
      <c r="AA312" s="730"/>
      <c r="AB312" s="730"/>
    </row>
    <row r="313" spans="2:28" ht="12.75" hidden="1" customHeight="1">
      <c r="B313" s="730"/>
      <c r="C313" s="730"/>
      <c r="D313" s="730"/>
      <c r="E313" s="730"/>
      <c r="F313" s="730"/>
      <c r="G313" s="730"/>
      <c r="H313" s="730"/>
      <c r="I313" s="730"/>
      <c r="J313" s="730"/>
      <c r="K313" s="730"/>
      <c r="L313" s="730"/>
      <c r="M313" s="730"/>
      <c r="N313" s="730"/>
      <c r="O313" s="730"/>
      <c r="P313" s="730"/>
      <c r="Q313" s="730"/>
      <c r="R313" s="730"/>
      <c r="S313" s="730"/>
      <c r="T313" s="730"/>
      <c r="U313" s="730"/>
      <c r="V313" s="730"/>
      <c r="W313" s="730"/>
      <c r="X313" s="730"/>
      <c r="Y313" s="730"/>
      <c r="Z313" s="730"/>
      <c r="AA313" s="730"/>
      <c r="AB313" s="730"/>
    </row>
    <row r="314" spans="2:28" ht="12.75" hidden="1" customHeight="1">
      <c r="B314" s="730"/>
      <c r="C314" s="730"/>
      <c r="D314" s="730"/>
      <c r="E314" s="730"/>
      <c r="F314" s="730"/>
      <c r="G314" s="730"/>
      <c r="H314" s="730"/>
      <c r="I314" s="730"/>
      <c r="J314" s="730"/>
      <c r="K314" s="730"/>
      <c r="L314" s="730"/>
      <c r="M314" s="730"/>
      <c r="N314" s="730"/>
      <c r="O314" s="730"/>
      <c r="P314" s="730"/>
      <c r="Q314" s="730"/>
      <c r="R314" s="730"/>
      <c r="S314" s="730"/>
      <c r="T314" s="730"/>
      <c r="U314" s="730"/>
      <c r="V314" s="730"/>
      <c r="W314" s="730"/>
      <c r="X314" s="730"/>
      <c r="Y314" s="730"/>
      <c r="Z314" s="730"/>
      <c r="AA314" s="730"/>
      <c r="AB314" s="730"/>
    </row>
    <row r="315" spans="2:28" ht="12.75" hidden="1" customHeight="1">
      <c r="B315" s="730"/>
      <c r="C315" s="730"/>
      <c r="D315" s="730"/>
      <c r="E315" s="730"/>
      <c r="F315" s="730"/>
      <c r="G315" s="730"/>
      <c r="H315" s="730"/>
      <c r="I315" s="730"/>
      <c r="J315" s="730"/>
      <c r="K315" s="730"/>
      <c r="L315" s="730"/>
      <c r="M315" s="730"/>
      <c r="N315" s="730"/>
      <c r="O315" s="730"/>
      <c r="P315" s="730"/>
      <c r="Q315" s="730"/>
      <c r="R315" s="730"/>
      <c r="S315" s="730"/>
      <c r="T315" s="730"/>
      <c r="U315" s="730"/>
      <c r="V315" s="730"/>
      <c r="W315" s="730"/>
      <c r="X315" s="730"/>
      <c r="Y315" s="730"/>
      <c r="Z315" s="730"/>
      <c r="AA315" s="730"/>
      <c r="AB315" s="730"/>
    </row>
    <row r="316" spans="2:28" ht="12.75" hidden="1" customHeight="1">
      <c r="B316" s="730"/>
      <c r="C316" s="730"/>
      <c r="D316" s="730"/>
      <c r="E316" s="730"/>
      <c r="F316" s="730"/>
      <c r="G316" s="730"/>
      <c r="H316" s="730"/>
      <c r="I316" s="730"/>
      <c r="J316" s="730"/>
      <c r="K316" s="730"/>
      <c r="L316" s="730"/>
      <c r="M316" s="730"/>
      <c r="N316" s="730"/>
      <c r="O316" s="730"/>
      <c r="P316" s="730"/>
      <c r="Q316" s="730"/>
      <c r="R316" s="730"/>
      <c r="S316" s="730"/>
      <c r="T316" s="730"/>
      <c r="U316" s="730"/>
      <c r="V316" s="730"/>
      <c r="W316" s="730"/>
      <c r="X316" s="730"/>
      <c r="Y316" s="730"/>
      <c r="Z316" s="730"/>
      <c r="AA316" s="730"/>
      <c r="AB316" s="730"/>
    </row>
    <row r="317" spans="2:28" ht="12.75" hidden="1" customHeight="1">
      <c r="B317" s="730"/>
      <c r="C317" s="730"/>
      <c r="D317" s="730"/>
      <c r="E317" s="730"/>
      <c r="F317" s="730"/>
      <c r="G317" s="730"/>
      <c r="H317" s="730"/>
      <c r="I317" s="730"/>
      <c r="J317" s="730"/>
      <c r="K317" s="730"/>
      <c r="L317" s="730"/>
      <c r="M317" s="730"/>
      <c r="N317" s="730"/>
      <c r="O317" s="730"/>
      <c r="P317" s="730"/>
      <c r="Q317" s="730"/>
      <c r="R317" s="730"/>
      <c r="S317" s="730"/>
      <c r="T317" s="730"/>
      <c r="U317" s="730"/>
      <c r="V317" s="730"/>
      <c r="W317" s="730"/>
      <c r="X317" s="730"/>
      <c r="Y317" s="730"/>
      <c r="Z317" s="730"/>
      <c r="AA317" s="730"/>
      <c r="AB317" s="730"/>
    </row>
    <row r="318" spans="2:28" ht="12.75" hidden="1" customHeight="1">
      <c r="B318" s="730"/>
      <c r="C318" s="730"/>
      <c r="D318" s="730"/>
      <c r="E318" s="730"/>
      <c r="F318" s="730"/>
      <c r="G318" s="730"/>
      <c r="H318" s="730"/>
      <c r="I318" s="730"/>
      <c r="J318" s="730"/>
      <c r="K318" s="730"/>
      <c r="L318" s="730"/>
      <c r="M318" s="730"/>
      <c r="N318" s="730"/>
      <c r="O318" s="730"/>
      <c r="P318" s="730"/>
      <c r="Q318" s="730"/>
      <c r="R318" s="730"/>
      <c r="S318" s="730"/>
      <c r="T318" s="730"/>
      <c r="U318" s="730"/>
      <c r="V318" s="730"/>
      <c r="W318" s="730"/>
      <c r="X318" s="730"/>
      <c r="Y318" s="730"/>
      <c r="Z318" s="730"/>
      <c r="AA318" s="730"/>
      <c r="AB318" s="730"/>
    </row>
    <row r="319" spans="2:28" ht="12.75" hidden="1" customHeight="1">
      <c r="B319" s="730"/>
      <c r="C319" s="730"/>
      <c r="D319" s="730"/>
      <c r="E319" s="730"/>
      <c r="F319" s="730"/>
      <c r="G319" s="730"/>
      <c r="H319" s="730"/>
      <c r="I319" s="730"/>
      <c r="J319" s="730"/>
      <c r="K319" s="730"/>
      <c r="L319" s="730"/>
      <c r="M319" s="730"/>
      <c r="N319" s="730"/>
      <c r="O319" s="730"/>
      <c r="P319" s="730"/>
      <c r="Q319" s="730"/>
      <c r="R319" s="730"/>
      <c r="S319" s="730"/>
      <c r="T319" s="730"/>
      <c r="U319" s="730"/>
      <c r="V319" s="730"/>
      <c r="W319" s="730"/>
      <c r="X319" s="730"/>
      <c r="Y319" s="730"/>
      <c r="Z319" s="730"/>
      <c r="AA319" s="730"/>
      <c r="AB319" s="730"/>
    </row>
    <row r="320" spans="2:28" ht="12.75" hidden="1" customHeight="1">
      <c r="B320" s="730"/>
      <c r="C320" s="730"/>
      <c r="D320" s="730"/>
      <c r="E320" s="730"/>
      <c r="F320" s="730"/>
      <c r="G320" s="730"/>
      <c r="H320" s="730"/>
      <c r="I320" s="730"/>
      <c r="J320" s="730"/>
      <c r="K320" s="730"/>
      <c r="L320" s="730"/>
      <c r="M320" s="730"/>
      <c r="N320" s="730"/>
      <c r="O320" s="730"/>
      <c r="P320" s="730"/>
      <c r="Q320" s="730"/>
      <c r="R320" s="730"/>
      <c r="S320" s="730"/>
      <c r="T320" s="730"/>
      <c r="U320" s="730"/>
      <c r="V320" s="730"/>
      <c r="W320" s="730"/>
      <c r="X320" s="730"/>
      <c r="Y320" s="730"/>
      <c r="Z320" s="730"/>
      <c r="AA320" s="730"/>
      <c r="AB320" s="730"/>
    </row>
    <row r="321" spans="2:28" ht="12.75" hidden="1" customHeight="1">
      <c r="B321" s="730"/>
      <c r="C321" s="730"/>
      <c r="D321" s="730"/>
      <c r="E321" s="730"/>
      <c r="F321" s="730"/>
      <c r="G321" s="730"/>
      <c r="H321" s="730"/>
      <c r="I321" s="730"/>
      <c r="J321" s="730"/>
      <c r="K321" s="730"/>
      <c r="L321" s="730"/>
      <c r="M321" s="730"/>
      <c r="N321" s="730"/>
      <c r="O321" s="730"/>
      <c r="P321" s="730"/>
      <c r="Q321" s="730"/>
      <c r="R321" s="730"/>
      <c r="S321" s="730"/>
      <c r="T321" s="730"/>
      <c r="U321" s="730"/>
      <c r="V321" s="730"/>
      <c r="W321" s="730"/>
      <c r="X321" s="730"/>
      <c r="Y321" s="730"/>
      <c r="Z321" s="730"/>
      <c r="AA321" s="730"/>
      <c r="AB321" s="730"/>
    </row>
    <row r="322" spans="2:28" ht="12.75" hidden="1" customHeight="1">
      <c r="B322" s="730"/>
      <c r="C322" s="730"/>
      <c r="D322" s="730"/>
      <c r="E322" s="730"/>
      <c r="F322" s="730"/>
      <c r="G322" s="730"/>
      <c r="H322" s="730"/>
      <c r="I322" s="730"/>
      <c r="J322" s="730"/>
      <c r="K322" s="730"/>
      <c r="L322" s="730"/>
      <c r="M322" s="730"/>
      <c r="N322" s="730"/>
      <c r="O322" s="730"/>
      <c r="P322" s="730"/>
      <c r="Q322" s="730"/>
      <c r="R322" s="730"/>
      <c r="S322" s="730"/>
      <c r="T322" s="730"/>
      <c r="U322" s="730"/>
      <c r="V322" s="730"/>
      <c r="W322" s="730"/>
      <c r="X322" s="730"/>
      <c r="Y322" s="730"/>
      <c r="Z322" s="730"/>
      <c r="AA322" s="730"/>
      <c r="AB322" s="730"/>
    </row>
    <row r="323" spans="2:28" ht="12.75" hidden="1" customHeight="1">
      <c r="B323" s="730"/>
      <c r="C323" s="730"/>
      <c r="D323" s="730"/>
      <c r="E323" s="730"/>
      <c r="F323" s="730"/>
      <c r="G323" s="730"/>
      <c r="H323" s="730"/>
      <c r="I323" s="730"/>
      <c r="J323" s="730"/>
      <c r="K323" s="730"/>
      <c r="L323" s="730"/>
      <c r="M323" s="730"/>
      <c r="N323" s="730"/>
      <c r="O323" s="730"/>
      <c r="P323" s="730"/>
      <c r="Q323" s="730"/>
      <c r="R323" s="730"/>
      <c r="S323" s="730"/>
      <c r="T323" s="730"/>
      <c r="U323" s="730"/>
      <c r="V323" s="730"/>
      <c r="W323" s="730"/>
      <c r="X323" s="730"/>
      <c r="Y323" s="730"/>
      <c r="Z323" s="730"/>
      <c r="AA323" s="730"/>
      <c r="AB323" s="730"/>
    </row>
    <row r="324" spans="2:28" ht="12.75" hidden="1" customHeight="1">
      <c r="B324" s="730"/>
      <c r="C324" s="730"/>
      <c r="D324" s="730"/>
      <c r="E324" s="730"/>
      <c r="F324" s="730"/>
      <c r="G324" s="730"/>
      <c r="H324" s="730"/>
      <c r="I324" s="730"/>
      <c r="J324" s="730"/>
      <c r="K324" s="730"/>
      <c r="L324" s="730"/>
      <c r="M324" s="730"/>
      <c r="N324" s="730"/>
      <c r="O324" s="730"/>
      <c r="P324" s="730"/>
      <c r="Q324" s="730"/>
      <c r="R324" s="730"/>
      <c r="S324" s="730"/>
      <c r="T324" s="730"/>
      <c r="U324" s="730"/>
      <c r="V324" s="730"/>
      <c r="W324" s="730"/>
      <c r="X324" s="730"/>
      <c r="Y324" s="730"/>
      <c r="Z324" s="730"/>
      <c r="AA324" s="730"/>
      <c r="AB324" s="730"/>
    </row>
    <row r="325" spans="2:28" ht="12.75" hidden="1" customHeight="1">
      <c r="B325" s="730"/>
      <c r="C325" s="730"/>
      <c r="D325" s="730"/>
      <c r="E325" s="730"/>
      <c r="F325" s="730"/>
      <c r="G325" s="730"/>
      <c r="H325" s="730"/>
      <c r="I325" s="730"/>
      <c r="J325" s="730"/>
      <c r="K325" s="730"/>
      <c r="L325" s="730"/>
      <c r="M325" s="730"/>
      <c r="N325" s="730"/>
      <c r="O325" s="730"/>
      <c r="P325" s="730"/>
      <c r="Q325" s="730"/>
      <c r="R325" s="730"/>
      <c r="S325" s="730"/>
      <c r="T325" s="730"/>
      <c r="U325" s="730"/>
      <c r="V325" s="730"/>
      <c r="W325" s="730"/>
      <c r="X325" s="730"/>
      <c r="Y325" s="730"/>
      <c r="Z325" s="730"/>
      <c r="AA325" s="730"/>
      <c r="AB325" s="730"/>
    </row>
    <row r="326" spans="2:28" ht="12.75" hidden="1" customHeight="1">
      <c r="B326" s="730"/>
      <c r="C326" s="730"/>
      <c r="D326" s="730"/>
      <c r="E326" s="730"/>
      <c r="F326" s="730"/>
      <c r="G326" s="730"/>
      <c r="H326" s="730"/>
      <c r="I326" s="730"/>
      <c r="J326" s="730"/>
      <c r="K326" s="730"/>
      <c r="L326" s="730"/>
      <c r="M326" s="730"/>
      <c r="N326" s="730"/>
      <c r="O326" s="730"/>
      <c r="P326" s="730"/>
      <c r="Q326" s="730"/>
      <c r="R326" s="730"/>
      <c r="S326" s="730"/>
      <c r="T326" s="730"/>
      <c r="U326" s="730"/>
      <c r="V326" s="730"/>
      <c r="W326" s="730"/>
      <c r="X326" s="730"/>
      <c r="Y326" s="730"/>
      <c r="Z326" s="730"/>
      <c r="AA326" s="730"/>
      <c r="AB326" s="730"/>
    </row>
    <row r="327" spans="2:28" ht="12.75" hidden="1" customHeight="1">
      <c r="B327" s="730"/>
      <c r="C327" s="730"/>
      <c r="D327" s="730"/>
      <c r="E327" s="730"/>
      <c r="F327" s="730"/>
      <c r="G327" s="730"/>
      <c r="H327" s="730"/>
      <c r="I327" s="730"/>
      <c r="J327" s="730"/>
      <c r="K327" s="730"/>
      <c r="L327" s="730"/>
      <c r="M327" s="730"/>
      <c r="N327" s="730"/>
      <c r="O327" s="730"/>
      <c r="P327" s="730"/>
      <c r="Q327" s="730"/>
      <c r="R327" s="730"/>
      <c r="S327" s="730"/>
      <c r="T327" s="730"/>
      <c r="U327" s="730"/>
      <c r="V327" s="730"/>
      <c r="W327" s="730"/>
      <c r="X327" s="730"/>
      <c r="Y327" s="730"/>
      <c r="Z327" s="730"/>
      <c r="AA327" s="730"/>
      <c r="AB327" s="730"/>
    </row>
    <row r="328" spans="2:28" ht="12.75" hidden="1" customHeight="1">
      <c r="B328" s="730"/>
      <c r="C328" s="730"/>
      <c r="D328" s="730"/>
      <c r="E328" s="730"/>
      <c r="F328" s="730"/>
      <c r="G328" s="730"/>
      <c r="H328" s="730"/>
      <c r="I328" s="730"/>
      <c r="J328" s="730"/>
      <c r="K328" s="730"/>
      <c r="L328" s="730"/>
      <c r="M328" s="730"/>
      <c r="N328" s="730"/>
      <c r="O328" s="730"/>
      <c r="P328" s="730"/>
      <c r="Q328" s="730"/>
      <c r="R328" s="730"/>
      <c r="S328" s="730"/>
      <c r="T328" s="730"/>
      <c r="U328" s="730"/>
      <c r="V328" s="730"/>
      <c r="W328" s="730"/>
      <c r="X328" s="730"/>
      <c r="Y328" s="730"/>
      <c r="Z328" s="730"/>
      <c r="AA328" s="730"/>
      <c r="AB328" s="730"/>
    </row>
    <row r="329" spans="2:28" ht="12.75" hidden="1" customHeight="1">
      <c r="B329" s="730"/>
      <c r="C329" s="730"/>
      <c r="D329" s="730"/>
      <c r="E329" s="730"/>
      <c r="F329" s="730"/>
      <c r="G329" s="730"/>
      <c r="H329" s="730"/>
      <c r="I329" s="730"/>
      <c r="J329" s="730"/>
      <c r="K329" s="730"/>
      <c r="L329" s="730"/>
      <c r="M329" s="730"/>
      <c r="N329" s="730"/>
      <c r="O329" s="730"/>
      <c r="P329" s="730"/>
      <c r="Q329" s="730"/>
      <c r="R329" s="730"/>
      <c r="S329" s="730"/>
      <c r="T329" s="730"/>
      <c r="U329" s="730"/>
      <c r="V329" s="730"/>
      <c r="W329" s="730"/>
      <c r="X329" s="730"/>
      <c r="Y329" s="730"/>
      <c r="Z329" s="730"/>
      <c r="AA329" s="730"/>
      <c r="AB329" s="730"/>
    </row>
    <row r="330" spans="2:28" ht="12.75" hidden="1" customHeight="1">
      <c r="B330" s="730"/>
      <c r="C330" s="730"/>
      <c r="D330" s="730"/>
      <c r="E330" s="730"/>
      <c r="F330" s="730"/>
      <c r="G330" s="730"/>
      <c r="H330" s="730"/>
      <c r="I330" s="730"/>
      <c r="J330" s="730"/>
      <c r="K330" s="730"/>
      <c r="L330" s="730"/>
      <c r="M330" s="730"/>
      <c r="N330" s="730"/>
      <c r="O330" s="730"/>
      <c r="P330" s="730"/>
      <c r="Q330" s="730"/>
      <c r="R330" s="730"/>
      <c r="S330" s="730"/>
      <c r="T330" s="730"/>
      <c r="U330" s="730"/>
      <c r="V330" s="730"/>
      <c r="W330" s="730"/>
      <c r="X330" s="730"/>
      <c r="Y330" s="730"/>
      <c r="Z330" s="730"/>
      <c r="AA330" s="730"/>
      <c r="AB330" s="730"/>
    </row>
    <row r="331" spans="2:28" ht="12.75" hidden="1" customHeight="1">
      <c r="B331" s="730"/>
      <c r="C331" s="730"/>
      <c r="D331" s="730"/>
      <c r="E331" s="730"/>
      <c r="F331" s="730"/>
      <c r="G331" s="730"/>
      <c r="H331" s="730"/>
      <c r="I331" s="730"/>
      <c r="J331" s="730"/>
      <c r="K331" s="730"/>
      <c r="L331" s="730"/>
      <c r="M331" s="730"/>
      <c r="N331" s="730"/>
      <c r="O331" s="730"/>
      <c r="P331" s="730"/>
      <c r="Q331" s="730"/>
      <c r="R331" s="730"/>
      <c r="S331" s="730"/>
      <c r="T331" s="730"/>
      <c r="U331" s="730"/>
      <c r="V331" s="730"/>
      <c r="W331" s="730"/>
      <c r="X331" s="730"/>
      <c r="Y331" s="730"/>
      <c r="Z331" s="730"/>
      <c r="AA331" s="730"/>
      <c r="AB331" s="730"/>
    </row>
    <row r="332" spans="2:28" ht="12.75" hidden="1" customHeight="1">
      <c r="B332" s="730"/>
      <c r="C332" s="730"/>
      <c r="D332" s="730"/>
      <c r="E332" s="730"/>
      <c r="F332" s="730"/>
      <c r="G332" s="730"/>
      <c r="H332" s="730"/>
      <c r="I332" s="730"/>
      <c r="J332" s="730"/>
      <c r="K332" s="730"/>
      <c r="L332" s="730"/>
      <c r="M332" s="730"/>
      <c r="N332" s="730"/>
      <c r="O332" s="730"/>
      <c r="P332" s="730"/>
      <c r="Q332" s="730"/>
      <c r="R332" s="730"/>
      <c r="S332" s="730"/>
      <c r="T332" s="730"/>
      <c r="U332" s="730"/>
      <c r="V332" s="730"/>
      <c r="W332" s="730"/>
      <c r="X332" s="730"/>
      <c r="Y332" s="730"/>
      <c r="Z332" s="730"/>
      <c r="AA332" s="730"/>
      <c r="AB332" s="730"/>
    </row>
    <row r="333" spans="2:28" ht="12.75" hidden="1" customHeight="1">
      <c r="B333" s="730"/>
      <c r="C333" s="730"/>
      <c r="D333" s="730"/>
      <c r="E333" s="730"/>
      <c r="F333" s="730"/>
      <c r="G333" s="730"/>
      <c r="H333" s="730"/>
      <c r="I333" s="730"/>
      <c r="J333" s="730"/>
      <c r="K333" s="730"/>
      <c r="L333" s="730"/>
      <c r="M333" s="730"/>
      <c r="N333" s="730"/>
      <c r="O333" s="730"/>
      <c r="P333" s="730"/>
      <c r="Q333" s="730"/>
      <c r="R333" s="730"/>
      <c r="S333" s="730"/>
      <c r="T333" s="730"/>
      <c r="U333" s="730"/>
      <c r="V333" s="730"/>
      <c r="W333" s="730"/>
      <c r="X333" s="730"/>
      <c r="Y333" s="730"/>
      <c r="Z333" s="730"/>
      <c r="AA333" s="730"/>
      <c r="AB333" s="730"/>
    </row>
    <row r="334" spans="2:28" ht="12.75" hidden="1" customHeight="1">
      <c r="B334" s="730"/>
      <c r="C334" s="730"/>
      <c r="D334" s="730"/>
      <c r="E334" s="730"/>
      <c r="F334" s="730"/>
      <c r="G334" s="730"/>
      <c r="H334" s="730"/>
      <c r="I334" s="730"/>
      <c r="J334" s="730"/>
      <c r="K334" s="730"/>
      <c r="L334" s="730"/>
      <c r="M334" s="730"/>
      <c r="N334" s="730"/>
      <c r="O334" s="730"/>
      <c r="P334" s="730"/>
      <c r="Q334" s="730"/>
      <c r="R334" s="730"/>
      <c r="S334" s="730"/>
      <c r="T334" s="730"/>
      <c r="U334" s="730"/>
      <c r="V334" s="730"/>
      <c r="W334" s="730"/>
      <c r="X334" s="730"/>
      <c r="Y334" s="730"/>
      <c r="Z334" s="730"/>
      <c r="AA334" s="730"/>
      <c r="AB334" s="730"/>
    </row>
    <row r="335" spans="2:28" ht="12.75" hidden="1" customHeight="1">
      <c r="B335" s="730"/>
      <c r="C335" s="730"/>
      <c r="D335" s="730"/>
      <c r="E335" s="730"/>
      <c r="F335" s="730"/>
      <c r="G335" s="730"/>
      <c r="H335" s="730"/>
      <c r="I335" s="730"/>
      <c r="J335" s="730"/>
      <c r="K335" s="730"/>
      <c r="L335" s="730"/>
      <c r="M335" s="730"/>
      <c r="N335" s="730"/>
      <c r="O335" s="730"/>
      <c r="P335" s="730"/>
      <c r="Q335" s="730"/>
      <c r="R335" s="730"/>
      <c r="S335" s="730"/>
      <c r="T335" s="730"/>
      <c r="U335" s="730"/>
      <c r="V335" s="730"/>
      <c r="W335" s="730"/>
      <c r="X335" s="730"/>
      <c r="Y335" s="730"/>
      <c r="Z335" s="730"/>
      <c r="AA335" s="730"/>
      <c r="AB335" s="730"/>
    </row>
    <row r="336" spans="2:28" ht="12.75" hidden="1" customHeight="1">
      <c r="B336" s="730"/>
      <c r="C336" s="730"/>
      <c r="D336" s="730"/>
      <c r="E336" s="730"/>
      <c r="F336" s="730"/>
      <c r="G336" s="730"/>
      <c r="H336" s="730"/>
      <c r="I336" s="730"/>
      <c r="J336" s="730"/>
      <c r="K336" s="730"/>
      <c r="L336" s="730"/>
      <c r="M336" s="730"/>
      <c r="N336" s="730"/>
      <c r="O336" s="730"/>
      <c r="P336" s="730"/>
      <c r="Q336" s="730"/>
      <c r="R336" s="730"/>
      <c r="S336" s="730"/>
      <c r="T336" s="730"/>
      <c r="U336" s="730"/>
      <c r="V336" s="730"/>
      <c r="W336" s="730"/>
      <c r="X336" s="730"/>
      <c r="Y336" s="730"/>
      <c r="Z336" s="730"/>
      <c r="AA336" s="730"/>
      <c r="AB336" s="730"/>
    </row>
    <row r="337" spans="2:28" ht="12.75" hidden="1" customHeight="1">
      <c r="B337" s="730"/>
      <c r="C337" s="730"/>
      <c r="D337" s="730"/>
      <c r="E337" s="730"/>
      <c r="F337" s="730"/>
      <c r="G337" s="730"/>
      <c r="H337" s="730"/>
      <c r="I337" s="730"/>
      <c r="J337" s="730"/>
      <c r="K337" s="730"/>
      <c r="L337" s="730"/>
      <c r="M337" s="730"/>
      <c r="N337" s="730"/>
      <c r="O337" s="730"/>
      <c r="P337" s="730"/>
      <c r="Q337" s="730"/>
      <c r="R337" s="730"/>
      <c r="S337" s="730"/>
      <c r="T337" s="730"/>
      <c r="U337" s="730"/>
      <c r="V337" s="730"/>
      <c r="W337" s="730"/>
      <c r="X337" s="730"/>
      <c r="Y337" s="730"/>
      <c r="Z337" s="730"/>
      <c r="AA337" s="730"/>
      <c r="AB337" s="730"/>
    </row>
    <row r="338" spans="2:28" ht="12.75" hidden="1" customHeight="1">
      <c r="B338" s="730"/>
      <c r="C338" s="730"/>
      <c r="D338" s="730"/>
      <c r="E338" s="730"/>
      <c r="F338" s="730"/>
      <c r="G338" s="730"/>
      <c r="H338" s="730"/>
      <c r="I338" s="730"/>
      <c r="J338" s="730"/>
      <c r="K338" s="730"/>
      <c r="L338" s="730"/>
      <c r="M338" s="730"/>
      <c r="N338" s="730"/>
      <c r="O338" s="730"/>
      <c r="P338" s="730"/>
      <c r="Q338" s="730"/>
      <c r="R338" s="730"/>
      <c r="S338" s="730"/>
      <c r="T338" s="730"/>
      <c r="U338" s="730"/>
      <c r="V338" s="730"/>
      <c r="W338" s="730"/>
      <c r="X338" s="730"/>
      <c r="Y338" s="730"/>
      <c r="Z338" s="730"/>
      <c r="AA338" s="730"/>
      <c r="AB338" s="730"/>
    </row>
    <row r="339" spans="2:28" ht="12.75" hidden="1" customHeight="1">
      <c r="B339" s="730"/>
      <c r="C339" s="730"/>
      <c r="D339" s="730"/>
      <c r="E339" s="730"/>
      <c r="F339" s="730"/>
      <c r="G339" s="730"/>
      <c r="H339" s="730"/>
      <c r="I339" s="730"/>
      <c r="J339" s="730"/>
      <c r="K339" s="730"/>
      <c r="L339" s="730"/>
      <c r="M339" s="730"/>
      <c r="N339" s="730"/>
      <c r="O339" s="730"/>
      <c r="P339" s="730"/>
      <c r="Q339" s="730"/>
      <c r="R339" s="730"/>
      <c r="S339" s="730"/>
      <c r="T339" s="730"/>
      <c r="U339" s="730"/>
      <c r="V339" s="730"/>
      <c r="W339" s="730"/>
      <c r="X339" s="730"/>
      <c r="Y339" s="730"/>
      <c r="Z339" s="730"/>
      <c r="AA339" s="730"/>
      <c r="AB339" s="730"/>
    </row>
    <row r="340" spans="2:28" ht="12.75" hidden="1" customHeight="1">
      <c r="B340" s="730"/>
      <c r="C340" s="730"/>
      <c r="D340" s="730"/>
      <c r="E340" s="730"/>
      <c r="F340" s="730"/>
      <c r="G340" s="730"/>
      <c r="H340" s="730"/>
      <c r="I340" s="730"/>
      <c r="J340" s="730"/>
      <c r="K340" s="730"/>
      <c r="L340" s="730"/>
      <c r="M340" s="730"/>
      <c r="N340" s="730"/>
      <c r="O340" s="730"/>
      <c r="P340" s="730"/>
      <c r="Q340" s="730"/>
      <c r="R340" s="730"/>
      <c r="S340" s="730"/>
      <c r="T340" s="730"/>
      <c r="U340" s="730"/>
      <c r="V340" s="730"/>
      <c r="W340" s="730"/>
      <c r="X340" s="730"/>
      <c r="Y340" s="730"/>
      <c r="Z340" s="730"/>
      <c r="AA340" s="730"/>
      <c r="AB340" s="730"/>
    </row>
    <row r="341" spans="2:28" ht="12.75" hidden="1" customHeight="1">
      <c r="B341" s="730"/>
      <c r="C341" s="730"/>
      <c r="D341" s="730"/>
      <c r="E341" s="730"/>
      <c r="F341" s="730"/>
      <c r="G341" s="730"/>
      <c r="H341" s="730"/>
      <c r="I341" s="730"/>
      <c r="J341" s="730"/>
      <c r="K341" s="730"/>
      <c r="L341" s="730"/>
      <c r="M341" s="730"/>
      <c r="N341" s="730"/>
      <c r="O341" s="730"/>
      <c r="P341" s="730"/>
      <c r="Q341" s="730"/>
      <c r="R341" s="730"/>
      <c r="S341" s="730"/>
      <c r="T341" s="730"/>
      <c r="U341" s="730"/>
      <c r="V341" s="730"/>
      <c r="W341" s="730"/>
      <c r="X341" s="730"/>
      <c r="Y341" s="730"/>
      <c r="Z341" s="730"/>
      <c r="AA341" s="730"/>
      <c r="AB341" s="730"/>
    </row>
    <row r="342" spans="2:28" ht="12.75" hidden="1" customHeight="1">
      <c r="B342" s="730"/>
      <c r="C342" s="730"/>
      <c r="D342" s="730"/>
      <c r="E342" s="730"/>
      <c r="F342" s="730"/>
      <c r="G342" s="730"/>
      <c r="H342" s="730"/>
      <c r="I342" s="730"/>
      <c r="J342" s="730"/>
      <c r="K342" s="730"/>
      <c r="L342" s="730"/>
      <c r="M342" s="730"/>
      <c r="N342" s="730"/>
      <c r="O342" s="730"/>
      <c r="P342" s="730"/>
      <c r="Q342" s="730"/>
      <c r="R342" s="730"/>
      <c r="S342" s="730"/>
      <c r="T342" s="730"/>
      <c r="U342" s="730"/>
      <c r="V342" s="730"/>
      <c r="W342" s="730"/>
      <c r="X342" s="730"/>
      <c r="Y342" s="730"/>
      <c r="Z342" s="730"/>
      <c r="AA342" s="730"/>
      <c r="AB342" s="730"/>
    </row>
    <row r="343" spans="2:28" ht="12.75" hidden="1" customHeight="1">
      <c r="B343" s="730"/>
      <c r="C343" s="730"/>
      <c r="D343" s="730"/>
      <c r="E343" s="730"/>
      <c r="F343" s="730"/>
      <c r="G343" s="730"/>
      <c r="H343" s="730"/>
      <c r="I343" s="730"/>
      <c r="J343" s="730"/>
      <c r="K343" s="730"/>
      <c r="L343" s="730"/>
      <c r="M343" s="730"/>
      <c r="N343" s="730"/>
      <c r="O343" s="730"/>
      <c r="P343" s="730"/>
      <c r="Q343" s="730"/>
      <c r="R343" s="730"/>
      <c r="S343" s="730"/>
      <c r="T343" s="730"/>
      <c r="U343" s="730"/>
      <c r="V343" s="730"/>
      <c r="W343" s="730"/>
      <c r="X343" s="730"/>
      <c r="Y343" s="730"/>
      <c r="Z343" s="730"/>
      <c r="AA343" s="730"/>
      <c r="AB343" s="730"/>
    </row>
    <row r="344" spans="2:28" ht="12.75" hidden="1" customHeight="1">
      <c r="B344" s="730"/>
      <c r="C344" s="730"/>
      <c r="D344" s="730"/>
      <c r="E344" s="730"/>
      <c r="F344" s="730"/>
      <c r="G344" s="730"/>
      <c r="H344" s="730"/>
      <c r="I344" s="730"/>
      <c r="J344" s="730"/>
      <c r="K344" s="730"/>
      <c r="L344" s="730"/>
      <c r="M344" s="730"/>
      <c r="N344" s="730"/>
      <c r="O344" s="730"/>
      <c r="P344" s="730"/>
      <c r="Q344" s="730"/>
      <c r="R344" s="730"/>
      <c r="S344" s="730"/>
      <c r="T344" s="730"/>
      <c r="U344" s="730"/>
      <c r="V344" s="730"/>
      <c r="W344" s="730"/>
      <c r="X344" s="730"/>
      <c r="Y344" s="730"/>
      <c r="Z344" s="730"/>
      <c r="AA344" s="730"/>
      <c r="AB344" s="730"/>
    </row>
    <row r="345" spans="2:28" ht="12.75" hidden="1" customHeight="1">
      <c r="B345" s="730"/>
      <c r="C345" s="730"/>
      <c r="D345" s="730"/>
      <c r="E345" s="730"/>
      <c r="F345" s="730"/>
      <c r="G345" s="730"/>
      <c r="H345" s="730"/>
      <c r="I345" s="730"/>
      <c r="J345" s="730"/>
      <c r="K345" s="730"/>
      <c r="L345" s="730"/>
      <c r="M345" s="730"/>
      <c r="N345" s="730"/>
      <c r="O345" s="730"/>
      <c r="P345" s="730"/>
      <c r="Q345" s="730"/>
      <c r="R345" s="730"/>
      <c r="S345" s="730"/>
      <c r="T345" s="730"/>
      <c r="U345" s="730"/>
      <c r="V345" s="730"/>
      <c r="W345" s="730"/>
      <c r="X345" s="730"/>
      <c r="Y345" s="730"/>
      <c r="Z345" s="730"/>
      <c r="AA345" s="730"/>
      <c r="AB345" s="730"/>
    </row>
    <row r="346" spans="2:28" ht="12.75" hidden="1" customHeight="1">
      <c r="B346" s="730"/>
      <c r="C346" s="730"/>
      <c r="D346" s="730"/>
      <c r="E346" s="730"/>
      <c r="F346" s="730"/>
      <c r="G346" s="730"/>
      <c r="H346" s="730"/>
      <c r="I346" s="730"/>
      <c r="J346" s="730"/>
      <c r="K346" s="730"/>
      <c r="L346" s="730"/>
      <c r="M346" s="730"/>
      <c r="N346" s="730"/>
      <c r="O346" s="730"/>
      <c r="P346" s="730"/>
      <c r="Q346" s="730"/>
      <c r="R346" s="730"/>
      <c r="S346" s="730"/>
      <c r="T346" s="730"/>
      <c r="U346" s="730"/>
      <c r="V346" s="730"/>
      <c r="W346" s="730"/>
      <c r="X346" s="730"/>
      <c r="Y346" s="730"/>
      <c r="Z346" s="730"/>
      <c r="AA346" s="730"/>
      <c r="AB346" s="730"/>
    </row>
    <row r="347" spans="2:28" ht="12.75" hidden="1" customHeight="1">
      <c r="B347" s="730"/>
      <c r="C347" s="730"/>
      <c r="D347" s="730"/>
      <c r="E347" s="730"/>
      <c r="F347" s="730"/>
      <c r="G347" s="730"/>
      <c r="H347" s="730"/>
      <c r="I347" s="730"/>
      <c r="J347" s="730"/>
      <c r="K347" s="730"/>
      <c r="L347" s="730"/>
      <c r="M347" s="730"/>
      <c r="N347" s="730"/>
      <c r="O347" s="730"/>
      <c r="P347" s="730"/>
      <c r="Q347" s="730"/>
      <c r="R347" s="730"/>
      <c r="S347" s="730"/>
      <c r="T347" s="730"/>
      <c r="U347" s="730"/>
      <c r="V347" s="730"/>
      <c r="W347" s="730"/>
      <c r="X347" s="730"/>
      <c r="Y347" s="730"/>
      <c r="Z347" s="730"/>
      <c r="AA347" s="730"/>
      <c r="AB347" s="730"/>
    </row>
    <row r="348" spans="2:28" ht="12.75" hidden="1" customHeight="1">
      <c r="B348" s="730"/>
      <c r="C348" s="730"/>
      <c r="D348" s="730"/>
      <c r="E348" s="730"/>
      <c r="F348" s="730"/>
      <c r="G348" s="730"/>
      <c r="H348" s="730"/>
      <c r="I348" s="730"/>
      <c r="J348" s="730"/>
      <c r="K348" s="730"/>
      <c r="L348" s="730"/>
      <c r="M348" s="730"/>
      <c r="N348" s="730"/>
      <c r="O348" s="730"/>
      <c r="P348" s="730"/>
      <c r="Q348" s="730"/>
      <c r="R348" s="730"/>
      <c r="S348" s="730"/>
      <c r="T348" s="730"/>
      <c r="U348" s="730"/>
      <c r="V348" s="730"/>
      <c r="W348" s="730"/>
      <c r="X348" s="730"/>
      <c r="Y348" s="730"/>
      <c r="Z348" s="730"/>
      <c r="AA348" s="730"/>
      <c r="AB348" s="730"/>
    </row>
    <row r="349" spans="2:28" ht="12.75" hidden="1" customHeight="1">
      <c r="B349" s="730"/>
      <c r="C349" s="730"/>
      <c r="D349" s="730"/>
      <c r="E349" s="730"/>
      <c r="F349" s="730"/>
      <c r="G349" s="730"/>
      <c r="H349" s="730"/>
      <c r="I349" s="730"/>
      <c r="J349" s="730"/>
      <c r="K349" s="730"/>
      <c r="L349" s="730"/>
      <c r="M349" s="730"/>
      <c r="N349" s="730"/>
      <c r="O349" s="730"/>
      <c r="P349" s="730"/>
      <c r="Q349" s="730"/>
      <c r="R349" s="730"/>
      <c r="S349" s="730"/>
      <c r="T349" s="730"/>
      <c r="U349" s="730"/>
      <c r="V349" s="730"/>
      <c r="W349" s="730"/>
      <c r="X349" s="730"/>
      <c r="Y349" s="730"/>
      <c r="Z349" s="730"/>
      <c r="AA349" s="730"/>
      <c r="AB349" s="730"/>
    </row>
    <row r="350" spans="2:28" ht="12.75" hidden="1" customHeight="1">
      <c r="B350" s="730"/>
      <c r="C350" s="730"/>
      <c r="D350" s="730"/>
      <c r="E350" s="730"/>
      <c r="F350" s="730"/>
      <c r="G350" s="730"/>
      <c r="H350" s="730"/>
      <c r="I350" s="730"/>
      <c r="J350" s="730"/>
      <c r="K350" s="730"/>
      <c r="L350" s="730"/>
      <c r="M350" s="730"/>
      <c r="N350" s="730"/>
      <c r="O350" s="730"/>
      <c r="P350" s="730"/>
      <c r="Q350" s="730"/>
      <c r="R350" s="730"/>
      <c r="S350" s="730"/>
      <c r="T350" s="730"/>
      <c r="U350" s="730"/>
      <c r="V350" s="730"/>
      <c r="W350" s="730"/>
      <c r="X350" s="730"/>
      <c r="Y350" s="730"/>
      <c r="Z350" s="730"/>
      <c r="AA350" s="730"/>
      <c r="AB350" s="730"/>
    </row>
    <row r="351" spans="2:28" ht="12.75" hidden="1" customHeight="1">
      <c r="B351" s="730"/>
      <c r="C351" s="730"/>
      <c r="D351" s="730"/>
      <c r="E351" s="730"/>
      <c r="F351" s="730"/>
      <c r="G351" s="730"/>
      <c r="H351" s="730"/>
      <c r="I351" s="730"/>
      <c r="J351" s="730"/>
      <c r="K351" s="730"/>
      <c r="L351" s="730"/>
      <c r="M351" s="730"/>
      <c r="N351" s="730"/>
      <c r="O351" s="730"/>
      <c r="P351" s="730"/>
      <c r="Q351" s="730"/>
      <c r="R351" s="730"/>
      <c r="S351" s="730"/>
      <c r="T351" s="730"/>
      <c r="U351" s="730"/>
      <c r="V351" s="730"/>
      <c r="W351" s="730"/>
      <c r="X351" s="730"/>
      <c r="Y351" s="730"/>
      <c r="Z351" s="730"/>
      <c r="AA351" s="730"/>
      <c r="AB351" s="730"/>
    </row>
    <row r="352" spans="2:28" ht="12.75" hidden="1" customHeight="1">
      <c r="B352" s="730"/>
      <c r="C352" s="730"/>
      <c r="D352" s="730"/>
      <c r="E352" s="730"/>
      <c r="F352" s="730"/>
      <c r="G352" s="730"/>
      <c r="H352" s="730"/>
      <c r="I352" s="730"/>
      <c r="J352" s="730"/>
      <c r="K352" s="730"/>
      <c r="L352" s="730"/>
      <c r="M352" s="730"/>
      <c r="N352" s="730"/>
      <c r="O352" s="730"/>
      <c r="P352" s="730"/>
      <c r="Q352" s="730"/>
      <c r="R352" s="730"/>
      <c r="S352" s="730"/>
      <c r="T352" s="730"/>
      <c r="U352" s="730"/>
      <c r="V352" s="730"/>
      <c r="W352" s="730"/>
      <c r="X352" s="730"/>
      <c r="Y352" s="730"/>
      <c r="Z352" s="730"/>
      <c r="AA352" s="730"/>
      <c r="AB352" s="730"/>
    </row>
    <row r="353" spans="2:28" ht="12.75" hidden="1" customHeight="1">
      <c r="B353" s="730"/>
      <c r="C353" s="730"/>
      <c r="D353" s="730"/>
      <c r="E353" s="730"/>
      <c r="F353" s="730"/>
      <c r="G353" s="730"/>
      <c r="H353" s="730"/>
      <c r="I353" s="730"/>
      <c r="J353" s="730"/>
      <c r="K353" s="730"/>
      <c r="L353" s="730"/>
      <c r="M353" s="730"/>
      <c r="N353" s="730"/>
      <c r="O353" s="730"/>
      <c r="P353" s="730"/>
      <c r="Q353" s="730"/>
      <c r="R353" s="730"/>
      <c r="S353" s="730"/>
      <c r="T353" s="730"/>
      <c r="U353" s="730"/>
      <c r="V353" s="730"/>
      <c r="W353" s="730"/>
      <c r="X353" s="730"/>
      <c r="Y353" s="730"/>
      <c r="Z353" s="730"/>
      <c r="AA353" s="730"/>
      <c r="AB353" s="730"/>
    </row>
    <row r="354" spans="2:28" ht="12.75" hidden="1" customHeight="1">
      <c r="B354" s="730"/>
      <c r="C354" s="730"/>
      <c r="D354" s="730"/>
      <c r="E354" s="730"/>
      <c r="F354" s="730"/>
      <c r="G354" s="730"/>
      <c r="H354" s="730"/>
      <c r="I354" s="730"/>
      <c r="J354" s="730"/>
      <c r="K354" s="730"/>
      <c r="L354" s="730"/>
      <c r="M354" s="730"/>
      <c r="N354" s="730"/>
      <c r="O354" s="730"/>
      <c r="P354" s="730"/>
      <c r="Q354" s="730"/>
      <c r="R354" s="730"/>
      <c r="S354" s="730"/>
      <c r="T354" s="730"/>
      <c r="U354" s="730"/>
      <c r="V354" s="730"/>
      <c r="W354" s="730"/>
      <c r="X354" s="730"/>
      <c r="Y354" s="730"/>
      <c r="Z354" s="730"/>
      <c r="AA354" s="730"/>
      <c r="AB354" s="730"/>
    </row>
    <row r="355" spans="2:28" ht="12.75" hidden="1" customHeight="1">
      <c r="B355" s="730"/>
      <c r="C355" s="730"/>
      <c r="D355" s="730"/>
      <c r="E355" s="730"/>
      <c r="F355" s="730"/>
      <c r="G355" s="730"/>
      <c r="H355" s="730"/>
      <c r="I355" s="730"/>
      <c r="J355" s="730"/>
      <c r="K355" s="730"/>
      <c r="L355" s="730"/>
      <c r="M355" s="730"/>
      <c r="N355" s="730"/>
      <c r="O355" s="730"/>
      <c r="P355" s="730"/>
      <c r="Q355" s="730"/>
      <c r="R355" s="730"/>
      <c r="S355" s="730"/>
      <c r="T355" s="730"/>
      <c r="U355" s="730"/>
      <c r="V355" s="730"/>
      <c r="W355" s="730"/>
      <c r="X355" s="730"/>
      <c r="Y355" s="730"/>
      <c r="Z355" s="730"/>
      <c r="AA355" s="730"/>
      <c r="AB355" s="730"/>
    </row>
    <row r="356" spans="2:28" ht="12.75" hidden="1" customHeight="1">
      <c r="B356" s="730"/>
      <c r="C356" s="730"/>
      <c r="D356" s="730"/>
      <c r="E356" s="730"/>
      <c r="F356" s="730"/>
      <c r="G356" s="730"/>
      <c r="H356" s="730"/>
      <c r="I356" s="730"/>
      <c r="J356" s="730"/>
      <c r="K356" s="730"/>
      <c r="L356" s="730"/>
      <c r="M356" s="730"/>
      <c r="N356" s="730"/>
      <c r="O356" s="730"/>
      <c r="P356" s="730"/>
      <c r="Q356" s="730"/>
      <c r="R356" s="730"/>
      <c r="S356" s="730"/>
      <c r="T356" s="730"/>
      <c r="U356" s="730"/>
      <c r="V356" s="730"/>
      <c r="W356" s="730"/>
      <c r="X356" s="730"/>
      <c r="Y356" s="730"/>
      <c r="Z356" s="730"/>
      <c r="AA356" s="730"/>
      <c r="AB356" s="730"/>
    </row>
    <row r="357" spans="2:28" ht="12.75" hidden="1" customHeight="1">
      <c r="B357" s="730"/>
      <c r="C357" s="730"/>
      <c r="D357" s="730"/>
      <c r="E357" s="730"/>
      <c r="F357" s="730"/>
      <c r="G357" s="730"/>
      <c r="H357" s="730"/>
      <c r="I357" s="730"/>
      <c r="J357" s="730"/>
      <c r="K357" s="730"/>
      <c r="L357" s="730"/>
      <c r="M357" s="730"/>
      <c r="N357" s="730"/>
      <c r="O357" s="730"/>
      <c r="P357" s="730"/>
      <c r="Q357" s="730"/>
      <c r="R357" s="730"/>
      <c r="S357" s="730"/>
      <c r="T357" s="730"/>
      <c r="U357" s="730"/>
      <c r="V357" s="730"/>
      <c r="W357" s="730"/>
      <c r="X357" s="730"/>
      <c r="Y357" s="730"/>
      <c r="Z357" s="730"/>
      <c r="AA357" s="730"/>
      <c r="AB357" s="730"/>
    </row>
    <row r="358" spans="2:28" ht="12.75" hidden="1" customHeight="1">
      <c r="B358" s="730"/>
      <c r="C358" s="730"/>
      <c r="D358" s="730"/>
      <c r="E358" s="730"/>
      <c r="F358" s="730"/>
      <c r="G358" s="730"/>
      <c r="H358" s="730"/>
      <c r="I358" s="730"/>
      <c r="J358" s="730"/>
      <c r="K358" s="730"/>
      <c r="L358" s="730"/>
      <c r="M358" s="730"/>
      <c r="N358" s="730"/>
      <c r="O358" s="730"/>
      <c r="P358" s="730"/>
      <c r="Q358" s="730"/>
      <c r="R358" s="730"/>
      <c r="S358" s="730"/>
      <c r="T358" s="730"/>
      <c r="U358" s="730"/>
      <c r="V358" s="730"/>
      <c r="W358" s="730"/>
      <c r="X358" s="730"/>
      <c r="Y358" s="730"/>
      <c r="Z358" s="730"/>
      <c r="AA358" s="730"/>
      <c r="AB358" s="730"/>
    </row>
    <row r="359" spans="2:28" ht="12.75" hidden="1" customHeight="1">
      <c r="B359" s="730"/>
      <c r="C359" s="730"/>
      <c r="D359" s="730"/>
      <c r="E359" s="730"/>
      <c r="F359" s="730"/>
      <c r="G359" s="730"/>
      <c r="H359" s="730"/>
      <c r="I359" s="730"/>
      <c r="J359" s="730"/>
      <c r="K359" s="730"/>
      <c r="L359" s="730"/>
      <c r="M359" s="730"/>
      <c r="N359" s="730"/>
      <c r="O359" s="730"/>
      <c r="P359" s="730"/>
      <c r="Q359" s="730"/>
      <c r="R359" s="730"/>
      <c r="S359" s="730"/>
      <c r="T359" s="730"/>
      <c r="U359" s="730"/>
      <c r="V359" s="730"/>
      <c r="W359" s="730"/>
      <c r="X359" s="730"/>
      <c r="Y359" s="730"/>
      <c r="Z359" s="730"/>
      <c r="AA359" s="730"/>
      <c r="AB359" s="730"/>
    </row>
    <row r="360" spans="2:28" ht="12.75" hidden="1" customHeight="1">
      <c r="B360" s="730"/>
      <c r="C360" s="730"/>
      <c r="D360" s="730"/>
      <c r="E360" s="730"/>
      <c r="F360" s="730"/>
      <c r="G360" s="730"/>
      <c r="H360" s="730"/>
      <c r="I360" s="730"/>
      <c r="J360" s="730"/>
      <c r="K360" s="730"/>
      <c r="L360" s="730"/>
      <c r="M360" s="730"/>
      <c r="N360" s="730"/>
      <c r="O360" s="730"/>
      <c r="P360" s="730"/>
      <c r="Q360" s="730"/>
      <c r="R360" s="730"/>
      <c r="S360" s="730"/>
      <c r="T360" s="730"/>
      <c r="U360" s="730"/>
      <c r="V360" s="730"/>
      <c r="W360" s="730"/>
      <c r="X360" s="730"/>
      <c r="Y360" s="730"/>
      <c r="Z360" s="730"/>
      <c r="AA360" s="730"/>
      <c r="AB360" s="730"/>
    </row>
    <row r="361" spans="2:28" ht="12.75" hidden="1" customHeight="1">
      <c r="B361" s="730"/>
      <c r="C361" s="730"/>
      <c r="D361" s="730"/>
      <c r="E361" s="730"/>
      <c r="F361" s="730"/>
      <c r="G361" s="730"/>
      <c r="H361" s="730"/>
      <c r="I361" s="730"/>
      <c r="J361" s="730"/>
      <c r="K361" s="730"/>
      <c r="L361" s="730"/>
      <c r="M361" s="730"/>
      <c r="N361" s="730"/>
      <c r="O361" s="730"/>
      <c r="P361" s="730"/>
      <c r="Q361" s="730"/>
      <c r="R361" s="730"/>
      <c r="S361" s="730"/>
      <c r="T361" s="730"/>
      <c r="U361" s="730"/>
      <c r="V361" s="730"/>
      <c r="W361" s="730"/>
      <c r="X361" s="730"/>
      <c r="Y361" s="730"/>
      <c r="Z361" s="730"/>
      <c r="AA361" s="730"/>
      <c r="AB361" s="730"/>
    </row>
    <row r="362" spans="2:28" ht="12.75" hidden="1" customHeight="1">
      <c r="B362" s="730"/>
      <c r="C362" s="730"/>
      <c r="D362" s="730"/>
      <c r="E362" s="730"/>
      <c r="F362" s="730"/>
      <c r="G362" s="730"/>
      <c r="H362" s="730"/>
      <c r="I362" s="730"/>
      <c r="J362" s="730"/>
      <c r="K362" s="730"/>
      <c r="L362" s="730"/>
      <c r="M362" s="730"/>
      <c r="N362" s="730"/>
      <c r="O362" s="730"/>
      <c r="P362" s="730"/>
      <c r="Q362" s="730"/>
      <c r="R362" s="730"/>
      <c r="S362" s="730"/>
      <c r="T362" s="730"/>
      <c r="U362" s="730"/>
      <c r="V362" s="730"/>
      <c r="W362" s="730"/>
      <c r="X362" s="730"/>
      <c r="Y362" s="730"/>
      <c r="Z362" s="730"/>
      <c r="AA362" s="730"/>
      <c r="AB362" s="730"/>
    </row>
    <row r="363" spans="2:28" ht="12.75" hidden="1" customHeight="1">
      <c r="B363" s="730"/>
      <c r="C363" s="730"/>
      <c r="D363" s="730"/>
      <c r="E363" s="730"/>
      <c r="F363" s="730"/>
      <c r="G363" s="730"/>
      <c r="H363" s="730"/>
      <c r="I363" s="730"/>
      <c r="J363" s="730"/>
      <c r="K363" s="730"/>
      <c r="L363" s="730"/>
      <c r="M363" s="730"/>
      <c r="N363" s="730"/>
      <c r="O363" s="730"/>
      <c r="P363" s="730"/>
      <c r="Q363" s="730"/>
      <c r="R363" s="730"/>
      <c r="S363" s="730"/>
      <c r="T363" s="730"/>
      <c r="U363" s="730"/>
      <c r="V363" s="730"/>
      <c r="W363" s="730"/>
      <c r="X363" s="730"/>
      <c r="Y363" s="730"/>
      <c r="Z363" s="730"/>
      <c r="AA363" s="730"/>
      <c r="AB363" s="730"/>
    </row>
    <row r="364" spans="2:28" ht="15.75" hidden="1" customHeight="1">
      <c r="B364" s="1218"/>
      <c r="C364" s="1218"/>
      <c r="D364" s="1218"/>
      <c r="E364" s="1218"/>
      <c r="F364" s="1218"/>
      <c r="G364" s="1218"/>
      <c r="H364" s="1218"/>
      <c r="I364" s="1218"/>
      <c r="J364" s="1218"/>
      <c r="K364" s="1218"/>
      <c r="L364" s="1218"/>
      <c r="M364" s="1218"/>
      <c r="N364" s="1218"/>
      <c r="O364" s="1218"/>
      <c r="P364" s="1218"/>
      <c r="Q364" s="1218"/>
      <c r="R364" s="1218"/>
      <c r="S364" s="1218"/>
      <c r="T364" s="1218"/>
      <c r="U364" s="1218"/>
      <c r="V364" s="1218"/>
      <c r="W364" s="1218"/>
      <c r="X364" s="1218"/>
      <c r="Y364" s="1218"/>
      <c r="Z364" s="1218"/>
      <c r="AA364" s="1218"/>
      <c r="AB364" s="1218"/>
    </row>
    <row r="365" spans="2:28" ht="15.75" hidden="1" customHeight="1">
      <c r="B365" s="1218"/>
      <c r="C365" s="1218"/>
      <c r="D365" s="1218"/>
      <c r="E365" s="1218"/>
      <c r="F365" s="1218"/>
      <c r="G365" s="1218"/>
      <c r="H365" s="1218"/>
      <c r="I365" s="1218"/>
      <c r="J365" s="1218"/>
      <c r="K365" s="1218"/>
      <c r="L365" s="1218"/>
      <c r="M365" s="1218"/>
      <c r="N365" s="1218"/>
      <c r="O365" s="1218"/>
      <c r="P365" s="1218"/>
      <c r="Q365" s="1218"/>
      <c r="R365" s="1218"/>
      <c r="S365" s="1218"/>
      <c r="T365" s="1218"/>
      <c r="U365" s="1218"/>
      <c r="V365" s="1218"/>
      <c r="W365" s="1218"/>
      <c r="X365" s="1218"/>
      <c r="Y365" s="1218"/>
      <c r="Z365" s="1218"/>
      <c r="AA365" s="1218"/>
      <c r="AB365" s="1218"/>
    </row>
    <row r="366" spans="2:28" ht="15.75" hidden="1" customHeight="1">
      <c r="B366" s="1218"/>
      <c r="C366" s="1218"/>
      <c r="D366" s="1218"/>
      <c r="E366" s="1218"/>
      <c r="F366" s="1218"/>
      <c r="G366" s="1218"/>
      <c r="H366" s="1218"/>
      <c r="I366" s="1218"/>
      <c r="J366" s="1218"/>
      <c r="K366" s="1218"/>
      <c r="L366" s="1218"/>
      <c r="M366" s="1218"/>
      <c r="N366" s="1218"/>
      <c r="O366" s="1218"/>
      <c r="P366" s="1218"/>
      <c r="Q366" s="1218"/>
      <c r="R366" s="1218"/>
      <c r="S366" s="1218"/>
      <c r="T366" s="1218"/>
      <c r="U366" s="1218"/>
      <c r="V366" s="1218"/>
      <c r="W366" s="1218"/>
      <c r="X366" s="1218"/>
      <c r="Y366" s="1218"/>
      <c r="Z366" s="1218"/>
      <c r="AA366" s="1218"/>
      <c r="AB366" s="1218"/>
    </row>
    <row r="367" spans="2:28" ht="15.75" hidden="1" customHeight="1">
      <c r="B367" s="1218"/>
      <c r="C367" s="1218"/>
      <c r="D367" s="1218"/>
      <c r="E367" s="1218"/>
      <c r="F367" s="1218"/>
      <c r="G367" s="1218"/>
      <c r="H367" s="1218"/>
      <c r="I367" s="1218"/>
      <c r="J367" s="1218"/>
      <c r="K367" s="1218"/>
      <c r="L367" s="1218"/>
      <c r="M367" s="1218"/>
      <c r="N367" s="1218"/>
      <c r="O367" s="1218"/>
      <c r="P367" s="1218"/>
      <c r="Q367" s="1218"/>
      <c r="R367" s="1218"/>
      <c r="S367" s="1218"/>
      <c r="T367" s="1218"/>
      <c r="U367" s="1218"/>
      <c r="V367" s="1218"/>
      <c r="W367" s="1218"/>
      <c r="X367" s="1218"/>
      <c r="Y367" s="1218"/>
      <c r="Z367" s="1218"/>
      <c r="AA367" s="1218"/>
      <c r="AB367" s="1218"/>
    </row>
    <row r="368" spans="2:28" ht="15.75" hidden="1" customHeight="1">
      <c r="B368" s="1218"/>
      <c r="C368" s="1218"/>
      <c r="D368" s="1218"/>
      <c r="E368" s="1218"/>
      <c r="F368" s="1218"/>
      <c r="G368" s="1218"/>
      <c r="H368" s="1218"/>
      <c r="I368" s="1218"/>
      <c r="J368" s="1218"/>
      <c r="K368" s="1218"/>
      <c r="L368" s="1218"/>
      <c r="M368" s="1218"/>
      <c r="N368" s="1218"/>
      <c r="O368" s="1218"/>
      <c r="P368" s="1218"/>
      <c r="Q368" s="1218"/>
      <c r="R368" s="1218"/>
      <c r="S368" s="1218"/>
      <c r="T368" s="1218"/>
      <c r="U368" s="1218"/>
      <c r="V368" s="1218"/>
      <c r="W368" s="1218"/>
      <c r="X368" s="1218"/>
      <c r="Y368" s="1218"/>
      <c r="Z368" s="1218"/>
      <c r="AA368" s="1218"/>
      <c r="AB368" s="1218"/>
    </row>
    <row r="369" spans="2:28" ht="15.75" hidden="1" customHeight="1">
      <c r="B369" s="1218"/>
      <c r="C369" s="1218"/>
      <c r="D369" s="1218"/>
      <c r="E369" s="1218"/>
      <c r="F369" s="1218"/>
      <c r="G369" s="1218"/>
      <c r="H369" s="1218"/>
      <c r="I369" s="1218"/>
      <c r="J369" s="1218"/>
      <c r="K369" s="1218"/>
      <c r="L369" s="1218"/>
      <c r="M369" s="1218"/>
      <c r="N369" s="1218"/>
      <c r="O369" s="1218"/>
      <c r="P369" s="1218"/>
      <c r="Q369" s="1218"/>
      <c r="R369" s="1218"/>
      <c r="S369" s="1218"/>
      <c r="T369" s="1218"/>
      <c r="U369" s="1218"/>
      <c r="V369" s="1218"/>
      <c r="W369" s="1218"/>
      <c r="X369" s="1218"/>
      <c r="Y369" s="1218"/>
      <c r="Z369" s="1218"/>
      <c r="AA369" s="1218"/>
      <c r="AB369" s="1218"/>
    </row>
    <row r="370" spans="2:28" ht="15.75" hidden="1" customHeight="1">
      <c r="B370" s="1218"/>
      <c r="C370" s="1218"/>
      <c r="D370" s="1218"/>
      <c r="E370" s="1218"/>
      <c r="F370" s="1218"/>
      <c r="G370" s="1218"/>
      <c r="H370" s="1218"/>
      <c r="I370" s="1218"/>
      <c r="J370" s="1218"/>
      <c r="K370" s="1218"/>
      <c r="L370" s="1218"/>
      <c r="M370" s="1218"/>
      <c r="N370" s="1218"/>
      <c r="O370" s="1218"/>
      <c r="P370" s="1218"/>
      <c r="Q370" s="1218"/>
      <c r="R370" s="1218"/>
      <c r="S370" s="1218"/>
      <c r="T370" s="1218"/>
      <c r="U370" s="1218"/>
      <c r="V370" s="1218"/>
      <c r="W370" s="1218"/>
      <c r="X370" s="1218"/>
      <c r="Y370" s="1218"/>
      <c r="Z370" s="1218"/>
      <c r="AA370" s="1218"/>
      <c r="AB370" s="1218"/>
    </row>
    <row r="371" spans="2:28" ht="15.75" hidden="1" customHeight="1">
      <c r="B371" s="1218"/>
      <c r="C371" s="1218"/>
      <c r="D371" s="1218"/>
      <c r="E371" s="1218"/>
      <c r="F371" s="1218"/>
      <c r="G371" s="1218"/>
      <c r="H371" s="1218"/>
      <c r="I371" s="1218"/>
      <c r="J371" s="1218"/>
      <c r="K371" s="1218"/>
      <c r="L371" s="1218"/>
      <c r="M371" s="1218"/>
      <c r="N371" s="1218"/>
      <c r="O371" s="1218"/>
      <c r="P371" s="1218"/>
      <c r="Q371" s="1218"/>
      <c r="R371" s="1218"/>
      <c r="S371" s="1218"/>
      <c r="T371" s="1218"/>
      <c r="U371" s="1218"/>
      <c r="V371" s="1218"/>
      <c r="W371" s="1218"/>
      <c r="X371" s="1218"/>
      <c r="Y371" s="1218"/>
      <c r="Z371" s="1218"/>
      <c r="AA371" s="1218"/>
      <c r="AB371" s="1218"/>
    </row>
    <row r="372" spans="2:28" ht="15.75" hidden="1" customHeight="1">
      <c r="B372" s="1218"/>
      <c r="C372" s="1218"/>
      <c r="D372" s="1218"/>
      <c r="E372" s="1218"/>
      <c r="F372" s="1218"/>
      <c r="G372" s="1218"/>
      <c r="H372" s="1218"/>
      <c r="I372" s="1218"/>
      <c r="J372" s="1218"/>
      <c r="K372" s="1218"/>
      <c r="L372" s="1218"/>
      <c r="M372" s="1218"/>
      <c r="N372" s="1218"/>
      <c r="O372" s="1218"/>
      <c r="P372" s="1218"/>
      <c r="Q372" s="1218"/>
      <c r="R372" s="1218"/>
      <c r="S372" s="1218"/>
      <c r="T372" s="1218"/>
      <c r="U372" s="1218"/>
      <c r="V372" s="1218"/>
      <c r="W372" s="1218"/>
      <c r="X372" s="1218"/>
      <c r="Y372" s="1218"/>
      <c r="Z372" s="1218"/>
      <c r="AA372" s="1218"/>
      <c r="AB372" s="1218"/>
    </row>
    <row r="373" spans="2:28" ht="15.75" hidden="1" customHeight="1">
      <c r="B373" s="1218"/>
      <c r="C373" s="1218"/>
      <c r="D373" s="1218"/>
      <c r="E373" s="1218"/>
      <c r="F373" s="1218"/>
      <c r="G373" s="1218"/>
      <c r="H373" s="1218"/>
      <c r="I373" s="1218"/>
      <c r="J373" s="1218"/>
      <c r="K373" s="1218"/>
      <c r="L373" s="1218"/>
      <c r="M373" s="1218"/>
      <c r="N373" s="1218"/>
      <c r="O373" s="1218"/>
      <c r="P373" s="1218"/>
      <c r="Q373" s="1218"/>
      <c r="R373" s="1218"/>
      <c r="S373" s="1218"/>
      <c r="T373" s="1218"/>
      <c r="U373" s="1218"/>
      <c r="V373" s="1218"/>
      <c r="W373" s="1218"/>
      <c r="X373" s="1218"/>
      <c r="Y373" s="1218"/>
      <c r="Z373" s="1218"/>
      <c r="AA373" s="1218"/>
      <c r="AB373" s="1218"/>
    </row>
    <row r="374" spans="2:28" ht="15.75" hidden="1" customHeight="1">
      <c r="B374" s="1218"/>
      <c r="C374" s="1218"/>
      <c r="D374" s="1218"/>
      <c r="E374" s="1218"/>
      <c r="F374" s="1218"/>
      <c r="G374" s="1218"/>
      <c r="H374" s="1218"/>
      <c r="I374" s="1218"/>
      <c r="J374" s="1218"/>
      <c r="K374" s="1218"/>
      <c r="L374" s="1218"/>
      <c r="M374" s="1218"/>
      <c r="N374" s="1218"/>
      <c r="O374" s="1218"/>
      <c r="P374" s="1218"/>
      <c r="Q374" s="1218"/>
      <c r="R374" s="1218"/>
      <c r="S374" s="1218"/>
      <c r="T374" s="1218"/>
      <c r="U374" s="1218"/>
      <c r="V374" s="1218"/>
      <c r="W374" s="1218"/>
      <c r="X374" s="1218"/>
      <c r="Y374" s="1218"/>
      <c r="Z374" s="1218"/>
      <c r="AA374" s="1218"/>
      <c r="AB374" s="1218"/>
    </row>
    <row r="375" spans="2:28" ht="15.75" hidden="1" customHeight="1">
      <c r="B375" s="1218"/>
      <c r="C375" s="1218"/>
      <c r="D375" s="1218"/>
      <c r="E375" s="1218"/>
      <c r="F375" s="1218"/>
      <c r="G375" s="1218"/>
      <c r="H375" s="1218"/>
      <c r="I375" s="1218"/>
      <c r="J375" s="1218"/>
      <c r="K375" s="1218"/>
      <c r="L375" s="1218"/>
      <c r="M375" s="1218"/>
      <c r="N375" s="1218"/>
      <c r="O375" s="1218"/>
      <c r="P375" s="1218"/>
      <c r="Q375" s="1218"/>
      <c r="R375" s="1218"/>
      <c r="S375" s="1218"/>
      <c r="T375" s="1218"/>
      <c r="U375" s="1218"/>
      <c r="V375" s="1218"/>
      <c r="W375" s="1218"/>
      <c r="X375" s="1218"/>
      <c r="Y375" s="1218"/>
      <c r="Z375" s="1218"/>
      <c r="AA375" s="1218"/>
      <c r="AB375" s="1218"/>
    </row>
    <row r="376" spans="2:28" ht="15.75" hidden="1" customHeight="1">
      <c r="B376" s="1218"/>
      <c r="C376" s="1218"/>
      <c r="D376" s="1218"/>
      <c r="E376" s="1218"/>
      <c r="F376" s="1218"/>
      <c r="G376" s="1218"/>
      <c r="H376" s="1218"/>
      <c r="I376" s="1218"/>
      <c r="J376" s="1218"/>
      <c r="K376" s="1218"/>
      <c r="L376" s="1218"/>
      <c r="M376" s="1218"/>
      <c r="N376" s="1218"/>
      <c r="O376" s="1218"/>
      <c r="P376" s="1218"/>
      <c r="Q376" s="1218"/>
      <c r="R376" s="1218"/>
      <c r="S376" s="1218"/>
      <c r="T376" s="1218"/>
      <c r="U376" s="1218"/>
      <c r="V376" s="1218"/>
      <c r="W376" s="1218"/>
      <c r="X376" s="1218"/>
      <c r="Y376" s="1218"/>
      <c r="Z376" s="1218"/>
      <c r="AA376" s="1218"/>
      <c r="AB376" s="1218"/>
    </row>
    <row r="377" spans="2:28" ht="15.75" hidden="1" customHeight="1">
      <c r="B377" s="1218"/>
      <c r="C377" s="1218"/>
      <c r="D377" s="1218"/>
      <c r="E377" s="1218"/>
      <c r="F377" s="1218"/>
      <c r="G377" s="1218"/>
      <c r="H377" s="1218"/>
      <c r="I377" s="1218"/>
      <c r="J377" s="1218"/>
      <c r="K377" s="1218"/>
      <c r="L377" s="1218"/>
      <c r="M377" s="1218"/>
      <c r="N377" s="1218"/>
      <c r="O377" s="1218"/>
      <c r="P377" s="1218"/>
      <c r="Q377" s="1218"/>
      <c r="R377" s="1218"/>
      <c r="S377" s="1218"/>
      <c r="T377" s="1218"/>
      <c r="U377" s="1218"/>
      <c r="V377" s="1218"/>
      <c r="W377" s="1218"/>
      <c r="X377" s="1218"/>
      <c r="Y377" s="1218"/>
      <c r="Z377" s="1218"/>
      <c r="AA377" s="1218"/>
      <c r="AB377" s="1218"/>
    </row>
    <row r="378" spans="2:28" ht="15.75" hidden="1" customHeight="1">
      <c r="B378" s="1218"/>
      <c r="C378" s="1218"/>
      <c r="D378" s="1218"/>
      <c r="E378" s="1218"/>
      <c r="F378" s="1218"/>
      <c r="G378" s="1218"/>
      <c r="H378" s="1218"/>
      <c r="I378" s="1218"/>
      <c r="J378" s="1218"/>
      <c r="K378" s="1218"/>
      <c r="L378" s="1218"/>
      <c r="M378" s="1218"/>
      <c r="N378" s="1218"/>
      <c r="O378" s="1218"/>
      <c r="P378" s="1218"/>
      <c r="Q378" s="1218"/>
      <c r="R378" s="1218"/>
      <c r="S378" s="1218"/>
      <c r="T378" s="1218"/>
      <c r="U378" s="1218"/>
      <c r="V378" s="1218"/>
      <c r="W378" s="1218"/>
      <c r="X378" s="1218"/>
      <c r="Y378" s="1218"/>
      <c r="Z378" s="1218"/>
      <c r="AA378" s="1218"/>
      <c r="AB378" s="1218"/>
    </row>
    <row r="379" spans="2:28" ht="15.75" hidden="1" customHeight="1">
      <c r="B379" s="1218"/>
      <c r="C379" s="1218"/>
      <c r="D379" s="1218"/>
      <c r="E379" s="1218"/>
      <c r="F379" s="1218"/>
      <c r="G379" s="1218"/>
      <c r="H379" s="1218"/>
      <c r="I379" s="1218"/>
      <c r="J379" s="1218"/>
      <c r="K379" s="1218"/>
      <c r="L379" s="1218"/>
      <c r="M379" s="1218"/>
      <c r="N379" s="1218"/>
      <c r="O379" s="1218"/>
      <c r="P379" s="1218"/>
      <c r="Q379" s="1218"/>
      <c r="R379" s="1218"/>
      <c r="S379" s="1218"/>
      <c r="T379" s="1218"/>
      <c r="U379" s="1218"/>
      <c r="V379" s="1218"/>
      <c r="W379" s="1218"/>
      <c r="X379" s="1218"/>
      <c r="Y379" s="1218"/>
      <c r="Z379" s="1218"/>
      <c r="AA379" s="1218"/>
      <c r="AB379" s="1218"/>
    </row>
    <row r="380" spans="2:28" ht="15.75" hidden="1" customHeight="1">
      <c r="B380" s="1218"/>
      <c r="C380" s="1218"/>
      <c r="D380" s="1218"/>
      <c r="E380" s="1218"/>
      <c r="F380" s="1218"/>
      <c r="G380" s="1218"/>
      <c r="H380" s="1218"/>
      <c r="I380" s="1218"/>
      <c r="J380" s="1218"/>
      <c r="K380" s="1218"/>
      <c r="L380" s="1218"/>
      <c r="M380" s="1218"/>
      <c r="N380" s="1218"/>
      <c r="O380" s="1218"/>
      <c r="P380" s="1218"/>
      <c r="Q380" s="1218"/>
      <c r="R380" s="1218"/>
      <c r="S380" s="1218"/>
      <c r="T380" s="1218"/>
      <c r="U380" s="1218"/>
      <c r="V380" s="1218"/>
      <c r="W380" s="1218"/>
      <c r="X380" s="1218"/>
      <c r="Y380" s="1218"/>
      <c r="Z380" s="1218"/>
      <c r="AA380" s="1218"/>
      <c r="AB380" s="1218"/>
    </row>
    <row r="381" spans="2:28" ht="15.75" hidden="1" customHeight="1">
      <c r="B381" s="1218"/>
      <c r="C381" s="1218"/>
      <c r="D381" s="1218"/>
      <c r="E381" s="1218"/>
      <c r="F381" s="1218"/>
      <c r="G381" s="1218"/>
      <c r="H381" s="1218"/>
      <c r="I381" s="1218"/>
      <c r="J381" s="1218"/>
      <c r="K381" s="1218"/>
      <c r="L381" s="1218"/>
      <c r="M381" s="1218"/>
      <c r="N381" s="1218"/>
      <c r="O381" s="1218"/>
      <c r="P381" s="1218"/>
      <c r="Q381" s="1218"/>
      <c r="R381" s="1218"/>
      <c r="S381" s="1218"/>
      <c r="T381" s="1218"/>
      <c r="U381" s="1218"/>
      <c r="V381" s="1218"/>
      <c r="W381" s="1218"/>
      <c r="X381" s="1218"/>
      <c r="Y381" s="1218"/>
      <c r="Z381" s="1218"/>
      <c r="AA381" s="1218"/>
      <c r="AB381" s="1218"/>
    </row>
    <row r="382" spans="2:28" ht="15.75" hidden="1" customHeight="1">
      <c r="B382" s="1218"/>
      <c r="C382" s="1218"/>
      <c r="D382" s="1218"/>
      <c r="E382" s="1218"/>
      <c r="F382" s="1218"/>
      <c r="G382" s="1218"/>
      <c r="H382" s="1218"/>
      <c r="I382" s="1218"/>
      <c r="J382" s="1218"/>
      <c r="K382" s="1218"/>
      <c r="L382" s="1218"/>
      <c r="M382" s="1218"/>
      <c r="N382" s="1218"/>
      <c r="O382" s="1218"/>
      <c r="P382" s="1218"/>
      <c r="Q382" s="1218"/>
      <c r="R382" s="1218"/>
      <c r="S382" s="1218"/>
      <c r="T382" s="1218"/>
      <c r="U382" s="1218"/>
      <c r="V382" s="1218"/>
      <c r="W382" s="1218"/>
      <c r="X382" s="1218"/>
      <c r="Y382" s="1218"/>
      <c r="Z382" s="1218"/>
      <c r="AA382" s="1218"/>
      <c r="AB382" s="1218"/>
    </row>
    <row r="383" spans="2:28" ht="15.75" hidden="1" customHeight="1">
      <c r="B383" s="1218"/>
      <c r="C383" s="1218"/>
      <c r="D383" s="1218"/>
      <c r="E383" s="1218"/>
      <c r="F383" s="1218"/>
      <c r="G383" s="1218"/>
      <c r="H383" s="1218"/>
      <c r="I383" s="1218"/>
      <c r="J383" s="1218"/>
      <c r="K383" s="1218"/>
      <c r="L383" s="1218"/>
      <c r="M383" s="1218"/>
      <c r="N383" s="1218"/>
      <c r="O383" s="1218"/>
      <c r="P383" s="1218"/>
      <c r="Q383" s="1218"/>
      <c r="R383" s="1218"/>
      <c r="S383" s="1218"/>
      <c r="T383" s="1218"/>
      <c r="U383" s="1218"/>
      <c r="V383" s="1218"/>
      <c r="W383" s="1218"/>
      <c r="X383" s="1218"/>
      <c r="Y383" s="1218"/>
      <c r="Z383" s="1218"/>
      <c r="AA383" s="1218"/>
      <c r="AB383" s="1218"/>
    </row>
    <row r="384" spans="2:28" ht="15.75" hidden="1" customHeight="1">
      <c r="B384" s="1218"/>
      <c r="C384" s="1218"/>
      <c r="D384" s="1218"/>
      <c r="E384" s="1218"/>
      <c r="F384" s="1218"/>
      <c r="G384" s="1218"/>
      <c r="H384" s="1218"/>
      <c r="I384" s="1218"/>
      <c r="J384" s="1218"/>
      <c r="K384" s="1218"/>
      <c r="L384" s="1218"/>
      <c r="M384" s="1218"/>
      <c r="N384" s="1218"/>
      <c r="O384" s="1218"/>
      <c r="P384" s="1218"/>
      <c r="Q384" s="1218"/>
      <c r="R384" s="1218"/>
      <c r="S384" s="1218"/>
      <c r="T384" s="1218"/>
      <c r="U384" s="1218"/>
      <c r="V384" s="1218"/>
      <c r="W384" s="1218"/>
      <c r="X384" s="1218"/>
      <c r="Y384" s="1218"/>
      <c r="Z384" s="1218"/>
      <c r="AA384" s="1218"/>
      <c r="AB384" s="1218"/>
    </row>
    <row r="385" spans="2:28" ht="15.75" hidden="1" customHeight="1">
      <c r="B385" s="1218"/>
      <c r="C385" s="1218"/>
      <c r="D385" s="1218"/>
      <c r="E385" s="1218"/>
      <c r="F385" s="1218"/>
      <c r="G385" s="1218"/>
      <c r="H385" s="1218"/>
      <c r="I385" s="1218"/>
      <c r="J385" s="1218"/>
      <c r="K385" s="1218"/>
      <c r="L385" s="1218"/>
      <c r="M385" s="1218"/>
      <c r="N385" s="1218"/>
      <c r="O385" s="1218"/>
      <c r="P385" s="1218"/>
      <c r="Q385" s="1218"/>
      <c r="R385" s="1218"/>
      <c r="S385" s="1218"/>
      <c r="T385" s="1218"/>
      <c r="U385" s="1218"/>
      <c r="V385" s="1218"/>
      <c r="W385" s="1218"/>
      <c r="X385" s="1218"/>
      <c r="Y385" s="1218"/>
      <c r="Z385" s="1218"/>
      <c r="AA385" s="1218"/>
      <c r="AB385" s="1218"/>
    </row>
    <row r="386" spans="2:28" ht="15.75" hidden="1" customHeight="1">
      <c r="B386" s="1218"/>
      <c r="C386" s="1218"/>
      <c r="D386" s="1218"/>
      <c r="E386" s="1218"/>
      <c r="F386" s="1218"/>
      <c r="G386" s="1218"/>
      <c r="H386" s="1218"/>
      <c r="I386" s="1218"/>
      <c r="J386" s="1218"/>
      <c r="K386" s="1218"/>
      <c r="L386" s="1218"/>
      <c r="M386" s="1218"/>
      <c r="N386" s="1218"/>
      <c r="O386" s="1218"/>
      <c r="P386" s="1218"/>
      <c r="Q386" s="1218"/>
      <c r="R386" s="1218"/>
      <c r="S386" s="1218"/>
      <c r="T386" s="1218"/>
      <c r="U386" s="1218"/>
      <c r="V386" s="1218"/>
      <c r="W386" s="1218"/>
      <c r="X386" s="1218"/>
      <c r="Y386" s="1218"/>
      <c r="Z386" s="1218"/>
      <c r="AA386" s="1218"/>
      <c r="AB386" s="1218"/>
    </row>
    <row r="387" spans="2:28" ht="15.75" hidden="1" customHeight="1">
      <c r="B387" s="1218"/>
      <c r="C387" s="1218"/>
      <c r="D387" s="1218"/>
      <c r="E387" s="1218"/>
      <c r="F387" s="1218"/>
      <c r="G387" s="1218"/>
      <c r="H387" s="1218"/>
      <c r="I387" s="1218"/>
      <c r="J387" s="1218"/>
      <c r="K387" s="1218"/>
      <c r="L387" s="1218"/>
      <c r="M387" s="1218"/>
      <c r="N387" s="1218"/>
      <c r="O387" s="1218"/>
      <c r="P387" s="1218"/>
      <c r="Q387" s="1218"/>
      <c r="R387" s="1218"/>
      <c r="S387" s="1218"/>
      <c r="T387" s="1218"/>
      <c r="U387" s="1218"/>
      <c r="V387" s="1218"/>
      <c r="W387" s="1218"/>
      <c r="X387" s="1218"/>
      <c r="Y387" s="1218"/>
      <c r="Z387" s="1218"/>
      <c r="AA387" s="1218"/>
      <c r="AB387" s="1218"/>
    </row>
    <row r="388" spans="2:28" ht="15.75" hidden="1" customHeight="1">
      <c r="B388" s="1218"/>
      <c r="C388" s="1218"/>
      <c r="D388" s="1218"/>
      <c r="E388" s="1218"/>
      <c r="F388" s="1218"/>
      <c r="G388" s="1218"/>
      <c r="H388" s="1218"/>
      <c r="I388" s="1218"/>
      <c r="J388" s="1218"/>
      <c r="K388" s="1218"/>
      <c r="L388" s="1218"/>
      <c r="M388" s="1218"/>
      <c r="N388" s="1218"/>
      <c r="O388" s="1218"/>
      <c r="P388" s="1218"/>
      <c r="Q388" s="1218"/>
      <c r="R388" s="1218"/>
      <c r="S388" s="1218"/>
      <c r="T388" s="1218"/>
      <c r="U388" s="1218"/>
      <c r="V388" s="1218"/>
      <c r="W388" s="1218"/>
      <c r="X388" s="1218"/>
      <c r="Y388" s="1218"/>
      <c r="Z388" s="1218"/>
      <c r="AA388" s="1218"/>
      <c r="AB388" s="1218"/>
    </row>
    <row r="389" spans="2:28" ht="15.75" hidden="1" customHeight="1">
      <c r="B389" s="1218"/>
      <c r="C389" s="1218"/>
      <c r="D389" s="1218"/>
      <c r="E389" s="1218"/>
      <c r="F389" s="1218"/>
      <c r="G389" s="1218"/>
      <c r="H389" s="1218"/>
      <c r="I389" s="1218"/>
      <c r="J389" s="1218"/>
      <c r="K389" s="1218"/>
      <c r="L389" s="1218"/>
      <c r="M389" s="1218"/>
      <c r="N389" s="1218"/>
      <c r="O389" s="1218"/>
      <c r="P389" s="1218"/>
      <c r="Q389" s="1218"/>
      <c r="R389" s="1218"/>
      <c r="S389" s="1218"/>
      <c r="T389" s="1218"/>
      <c r="U389" s="1218"/>
      <c r="V389" s="1218"/>
      <c r="W389" s="1218"/>
      <c r="X389" s="1218"/>
      <c r="Y389" s="1218"/>
      <c r="Z389" s="1218"/>
      <c r="AA389" s="1218"/>
      <c r="AB389" s="1218"/>
    </row>
    <row r="390" spans="2:28" ht="15.75" hidden="1" customHeight="1">
      <c r="B390" s="1218"/>
      <c r="C390" s="1218"/>
      <c r="D390" s="1218"/>
      <c r="E390" s="1218"/>
      <c r="F390" s="1218"/>
      <c r="G390" s="1218"/>
      <c r="H390" s="1218"/>
      <c r="I390" s="1218"/>
      <c r="J390" s="1218"/>
      <c r="K390" s="1218"/>
      <c r="L390" s="1218"/>
      <c r="M390" s="1218"/>
      <c r="N390" s="1218"/>
      <c r="O390" s="1218"/>
      <c r="P390" s="1218"/>
      <c r="Q390" s="1218"/>
      <c r="R390" s="1218"/>
      <c r="S390" s="1218"/>
      <c r="T390" s="1218"/>
      <c r="U390" s="1218"/>
      <c r="V390" s="1218"/>
      <c r="W390" s="1218"/>
      <c r="X390" s="1218"/>
      <c r="Y390" s="1218"/>
      <c r="Z390" s="1218"/>
      <c r="AA390" s="1218"/>
      <c r="AB390" s="1218"/>
    </row>
    <row r="391" spans="2:28" ht="15.75" hidden="1" customHeight="1">
      <c r="B391" s="1218"/>
      <c r="C391" s="1218"/>
      <c r="D391" s="1218"/>
      <c r="E391" s="1218"/>
      <c r="F391" s="1218"/>
      <c r="G391" s="1218"/>
      <c r="H391" s="1218"/>
      <c r="I391" s="1218"/>
      <c r="J391" s="1218"/>
      <c r="K391" s="1218"/>
      <c r="L391" s="1218"/>
      <c r="M391" s="1218"/>
      <c r="N391" s="1218"/>
      <c r="O391" s="1218"/>
      <c r="P391" s="1218"/>
      <c r="Q391" s="1218"/>
      <c r="R391" s="1218"/>
      <c r="S391" s="1218"/>
      <c r="T391" s="1218"/>
      <c r="U391" s="1218"/>
      <c r="V391" s="1218"/>
      <c r="W391" s="1218"/>
      <c r="X391" s="1218"/>
      <c r="Y391" s="1218"/>
      <c r="Z391" s="1218"/>
      <c r="AA391" s="1218"/>
      <c r="AB391" s="1218"/>
    </row>
    <row r="392" spans="2:28" ht="15.75" hidden="1" customHeight="1">
      <c r="B392" s="1218"/>
      <c r="C392" s="1218"/>
      <c r="D392" s="1218"/>
      <c r="E392" s="1218"/>
      <c r="F392" s="1218"/>
      <c r="G392" s="1218"/>
      <c r="H392" s="1218"/>
      <c r="I392" s="1218"/>
      <c r="J392" s="1218"/>
      <c r="K392" s="1218"/>
      <c r="L392" s="1218"/>
      <c r="M392" s="1218"/>
      <c r="N392" s="1218"/>
      <c r="O392" s="1218"/>
      <c r="P392" s="1218"/>
      <c r="Q392" s="1218"/>
      <c r="R392" s="1218"/>
      <c r="S392" s="1218"/>
      <c r="T392" s="1218"/>
      <c r="U392" s="1218"/>
      <c r="V392" s="1218"/>
      <c r="W392" s="1218"/>
      <c r="X392" s="1218"/>
      <c r="Y392" s="1218"/>
      <c r="Z392" s="1218"/>
      <c r="AA392" s="1218"/>
      <c r="AB392" s="1218"/>
    </row>
    <row r="393" spans="2:28" ht="15.75" hidden="1" customHeight="1">
      <c r="B393" s="1218"/>
      <c r="C393" s="1218"/>
      <c r="D393" s="1218"/>
      <c r="E393" s="1218"/>
      <c r="F393" s="1218"/>
      <c r="G393" s="1218"/>
      <c r="H393" s="1218"/>
      <c r="I393" s="1218"/>
      <c r="J393" s="1218"/>
      <c r="K393" s="1218"/>
      <c r="L393" s="1218"/>
      <c r="M393" s="1218"/>
      <c r="N393" s="1218"/>
      <c r="O393" s="1218"/>
      <c r="P393" s="1218"/>
      <c r="Q393" s="1218"/>
      <c r="R393" s="1218"/>
      <c r="S393" s="1218"/>
      <c r="T393" s="1218"/>
      <c r="U393" s="1218"/>
      <c r="V393" s="1218"/>
      <c r="W393" s="1218"/>
      <c r="X393" s="1218"/>
      <c r="Y393" s="1218"/>
      <c r="Z393" s="1218"/>
      <c r="AA393" s="1218"/>
      <c r="AB393" s="1218"/>
    </row>
    <row r="394" spans="2:28" ht="15.75" hidden="1" customHeight="1">
      <c r="B394" s="1218"/>
      <c r="C394" s="1218"/>
      <c r="D394" s="1218"/>
      <c r="E394" s="1218"/>
      <c r="F394" s="1218"/>
      <c r="G394" s="1218"/>
      <c r="H394" s="1218"/>
      <c r="I394" s="1218"/>
      <c r="J394" s="1218"/>
      <c r="K394" s="1218"/>
      <c r="L394" s="1218"/>
      <c r="M394" s="1218"/>
      <c r="N394" s="1218"/>
      <c r="O394" s="1218"/>
      <c r="P394" s="1218"/>
      <c r="Q394" s="1218"/>
      <c r="R394" s="1218"/>
      <c r="S394" s="1218"/>
      <c r="T394" s="1218"/>
      <c r="U394" s="1218"/>
      <c r="V394" s="1218"/>
      <c r="W394" s="1218"/>
      <c r="X394" s="1218"/>
      <c r="Y394" s="1218"/>
      <c r="Z394" s="1218"/>
      <c r="AA394" s="1218"/>
      <c r="AB394" s="1218"/>
    </row>
    <row r="395" spans="2:28" ht="15.75" hidden="1" customHeight="1">
      <c r="B395" s="1218"/>
      <c r="C395" s="1218"/>
      <c r="D395" s="1218"/>
      <c r="E395" s="1218"/>
      <c r="F395" s="1218"/>
      <c r="G395" s="1218"/>
      <c r="H395" s="1218"/>
      <c r="I395" s="1218"/>
      <c r="J395" s="1218"/>
      <c r="K395" s="1218"/>
      <c r="L395" s="1218"/>
      <c r="M395" s="1218"/>
      <c r="N395" s="1218"/>
      <c r="O395" s="1218"/>
      <c r="P395" s="1218"/>
      <c r="Q395" s="1218"/>
      <c r="R395" s="1218"/>
      <c r="S395" s="1218"/>
      <c r="T395" s="1218"/>
      <c r="U395" s="1218"/>
      <c r="V395" s="1218"/>
      <c r="W395" s="1218"/>
      <c r="X395" s="1218"/>
      <c r="Y395" s="1218"/>
      <c r="Z395" s="1218"/>
      <c r="AA395" s="1218"/>
      <c r="AB395" s="1218"/>
    </row>
    <row r="396" spans="2:28" ht="15.75" hidden="1" customHeight="1">
      <c r="B396" s="1218"/>
      <c r="C396" s="1218"/>
      <c r="D396" s="1218"/>
      <c r="E396" s="1218"/>
      <c r="F396" s="1218"/>
      <c r="G396" s="1218"/>
      <c r="H396" s="1218"/>
      <c r="I396" s="1218"/>
      <c r="J396" s="1218"/>
      <c r="K396" s="1218"/>
      <c r="L396" s="1218"/>
      <c r="M396" s="1218"/>
      <c r="N396" s="1218"/>
      <c r="O396" s="1218"/>
      <c r="P396" s="1218"/>
      <c r="Q396" s="1218"/>
      <c r="R396" s="1218"/>
      <c r="S396" s="1218"/>
      <c r="T396" s="1218"/>
      <c r="U396" s="1218"/>
      <c r="V396" s="1218"/>
      <c r="W396" s="1218"/>
      <c r="X396" s="1218"/>
      <c r="Y396" s="1218"/>
      <c r="Z396" s="1218"/>
      <c r="AA396" s="1218"/>
      <c r="AB396" s="1218"/>
    </row>
    <row r="397" spans="2:28" ht="15.75" hidden="1" customHeight="1">
      <c r="B397" s="1218"/>
      <c r="C397" s="1218"/>
      <c r="D397" s="1218"/>
      <c r="E397" s="1218"/>
      <c r="F397" s="1218"/>
      <c r="G397" s="1218"/>
      <c r="H397" s="1218"/>
      <c r="I397" s="1218"/>
      <c r="J397" s="1218"/>
      <c r="K397" s="1218"/>
      <c r="L397" s="1218"/>
      <c r="M397" s="1218"/>
      <c r="N397" s="1218"/>
      <c r="O397" s="1218"/>
      <c r="P397" s="1218"/>
      <c r="Q397" s="1218"/>
      <c r="R397" s="1218"/>
      <c r="S397" s="1218"/>
      <c r="T397" s="1218"/>
      <c r="U397" s="1218"/>
      <c r="V397" s="1218"/>
      <c r="W397" s="1218"/>
      <c r="X397" s="1218"/>
      <c r="Y397" s="1218"/>
      <c r="Z397" s="1218"/>
      <c r="AA397" s="1218"/>
      <c r="AB397" s="1218"/>
    </row>
    <row r="398" spans="2:28" ht="15.75" hidden="1" customHeight="1">
      <c r="B398" s="1218"/>
      <c r="C398" s="1218"/>
      <c r="D398" s="1218"/>
      <c r="E398" s="1218"/>
      <c r="F398" s="1218"/>
      <c r="G398" s="1218"/>
      <c r="H398" s="1218"/>
      <c r="I398" s="1218"/>
      <c r="J398" s="1218"/>
      <c r="K398" s="1218"/>
      <c r="L398" s="1218"/>
      <c r="M398" s="1218"/>
      <c r="N398" s="1218"/>
      <c r="O398" s="1218"/>
      <c r="P398" s="1218"/>
      <c r="Q398" s="1218"/>
      <c r="R398" s="1218"/>
      <c r="S398" s="1218"/>
      <c r="T398" s="1218"/>
      <c r="U398" s="1218"/>
      <c r="V398" s="1218"/>
      <c r="W398" s="1218"/>
      <c r="X398" s="1218"/>
      <c r="Y398" s="1218"/>
      <c r="Z398" s="1218"/>
      <c r="AA398" s="1218"/>
      <c r="AB398" s="1218"/>
    </row>
    <row r="399" spans="2:28" ht="15.75" hidden="1" customHeight="1">
      <c r="B399" s="1218"/>
      <c r="C399" s="1218"/>
      <c r="D399" s="1218"/>
      <c r="E399" s="1218"/>
      <c r="F399" s="1218"/>
      <c r="G399" s="1218"/>
      <c r="H399" s="1218"/>
      <c r="I399" s="1218"/>
      <c r="J399" s="1218"/>
      <c r="K399" s="1218"/>
      <c r="L399" s="1218"/>
      <c r="M399" s="1218"/>
      <c r="N399" s="1218"/>
      <c r="O399" s="1218"/>
      <c r="P399" s="1218"/>
      <c r="Q399" s="1218"/>
      <c r="R399" s="1218"/>
      <c r="S399" s="1218"/>
      <c r="T399" s="1218"/>
      <c r="U399" s="1218"/>
      <c r="V399" s="1218"/>
      <c r="W399" s="1218"/>
      <c r="X399" s="1218"/>
      <c r="Y399" s="1218"/>
      <c r="Z399" s="1218"/>
      <c r="AA399" s="1218"/>
      <c r="AB399" s="1218"/>
    </row>
    <row r="400" spans="2:28" ht="15.75" hidden="1" customHeight="1">
      <c r="B400" s="1218"/>
      <c r="C400" s="1218"/>
      <c r="D400" s="1218"/>
      <c r="E400" s="1218"/>
      <c r="F400" s="1218"/>
      <c r="G400" s="1218"/>
      <c r="H400" s="1218"/>
      <c r="I400" s="1218"/>
      <c r="J400" s="1218"/>
      <c r="K400" s="1218"/>
      <c r="L400" s="1218"/>
      <c r="M400" s="1218"/>
      <c r="N400" s="1218"/>
      <c r="O400" s="1218"/>
      <c r="P400" s="1218"/>
      <c r="Q400" s="1218"/>
      <c r="R400" s="1218"/>
      <c r="S400" s="1218"/>
      <c r="T400" s="1218"/>
      <c r="U400" s="1218"/>
      <c r="V400" s="1218"/>
      <c r="W400" s="1218"/>
      <c r="X400" s="1218"/>
      <c r="Y400" s="1218"/>
      <c r="Z400" s="1218"/>
      <c r="AA400" s="1218"/>
      <c r="AB400" s="1218"/>
    </row>
    <row r="401" spans="2:28" ht="15.75" hidden="1" customHeight="1">
      <c r="B401" s="1218"/>
      <c r="C401" s="1218"/>
      <c r="D401" s="1218"/>
      <c r="E401" s="1218"/>
      <c r="F401" s="1218"/>
      <c r="G401" s="1218"/>
      <c r="H401" s="1218"/>
      <c r="I401" s="1218"/>
      <c r="J401" s="1218"/>
      <c r="K401" s="1218"/>
      <c r="L401" s="1218"/>
      <c r="M401" s="1218"/>
      <c r="N401" s="1218"/>
      <c r="O401" s="1218"/>
      <c r="P401" s="1218"/>
      <c r="Q401" s="1218"/>
      <c r="R401" s="1218"/>
      <c r="S401" s="1218"/>
      <c r="T401" s="1218"/>
      <c r="U401" s="1218"/>
      <c r="V401" s="1218"/>
      <c r="W401" s="1218"/>
      <c r="X401" s="1218"/>
      <c r="Y401" s="1218"/>
      <c r="Z401" s="1218"/>
      <c r="AA401" s="1218"/>
      <c r="AB401" s="1218"/>
    </row>
    <row r="402" spans="2:28" ht="15.75" hidden="1" customHeight="1">
      <c r="B402" s="1218"/>
      <c r="C402" s="1218"/>
      <c r="D402" s="1218"/>
      <c r="E402" s="1218"/>
      <c r="F402" s="1218"/>
      <c r="G402" s="1218"/>
      <c r="H402" s="1218"/>
      <c r="I402" s="1218"/>
      <c r="J402" s="1218"/>
      <c r="K402" s="1218"/>
      <c r="L402" s="1218"/>
      <c r="M402" s="1218"/>
      <c r="N402" s="1218"/>
      <c r="O402" s="1218"/>
      <c r="P402" s="1218"/>
      <c r="Q402" s="1218"/>
      <c r="R402" s="1218"/>
      <c r="S402" s="1218"/>
      <c r="T402" s="1218"/>
      <c r="U402" s="1218"/>
      <c r="V402" s="1218"/>
      <c r="W402" s="1218"/>
      <c r="X402" s="1218"/>
      <c r="Y402" s="1218"/>
      <c r="Z402" s="1218"/>
      <c r="AA402" s="1218"/>
      <c r="AB402" s="1218"/>
    </row>
    <row r="403" spans="2:28" ht="15.75" hidden="1" customHeight="1">
      <c r="B403" s="1218"/>
      <c r="C403" s="1218"/>
      <c r="D403" s="1218"/>
      <c r="E403" s="1218"/>
      <c r="F403" s="1218"/>
      <c r="G403" s="1218"/>
      <c r="H403" s="1218"/>
      <c r="I403" s="1218"/>
      <c r="J403" s="1218"/>
      <c r="K403" s="1218"/>
      <c r="L403" s="1218"/>
      <c r="M403" s="1218"/>
      <c r="N403" s="1218"/>
      <c r="O403" s="1218"/>
      <c r="P403" s="1218"/>
      <c r="Q403" s="1218"/>
      <c r="R403" s="1218"/>
      <c r="S403" s="1218"/>
      <c r="T403" s="1218"/>
      <c r="U403" s="1218"/>
      <c r="V403" s="1218"/>
      <c r="W403" s="1218"/>
      <c r="X403" s="1218"/>
      <c r="Y403" s="1218"/>
      <c r="Z403" s="1218"/>
      <c r="AA403" s="1218"/>
      <c r="AB403" s="1218"/>
    </row>
    <row r="404" spans="2:28" ht="15.75" hidden="1" customHeight="1">
      <c r="B404" s="1218"/>
      <c r="C404" s="1218"/>
      <c r="D404" s="1218"/>
      <c r="E404" s="1218"/>
      <c r="F404" s="1218"/>
      <c r="G404" s="1218"/>
      <c r="H404" s="1218"/>
      <c r="I404" s="1218"/>
      <c r="J404" s="1218"/>
      <c r="K404" s="1218"/>
      <c r="L404" s="1218"/>
      <c r="M404" s="1218"/>
      <c r="N404" s="1218"/>
      <c r="O404" s="1218"/>
      <c r="P404" s="1218"/>
      <c r="Q404" s="1218"/>
      <c r="R404" s="1218"/>
      <c r="S404" s="1218"/>
      <c r="T404" s="1218"/>
      <c r="U404" s="1218"/>
      <c r="V404" s="1218"/>
      <c r="W404" s="1218"/>
      <c r="X404" s="1218"/>
      <c r="Y404" s="1218"/>
      <c r="Z404" s="1218"/>
      <c r="AA404" s="1218"/>
      <c r="AB404" s="1218"/>
    </row>
    <row r="405" spans="2:28" ht="15.75" hidden="1" customHeight="1">
      <c r="B405" s="1218"/>
      <c r="C405" s="1218"/>
      <c r="D405" s="1218"/>
      <c r="E405" s="1218"/>
      <c r="F405" s="1218"/>
      <c r="G405" s="1218"/>
      <c r="H405" s="1218"/>
      <c r="I405" s="1218"/>
      <c r="J405" s="1218"/>
      <c r="K405" s="1218"/>
      <c r="L405" s="1218"/>
      <c r="M405" s="1218"/>
      <c r="N405" s="1218"/>
      <c r="O405" s="1218"/>
      <c r="P405" s="1218"/>
      <c r="Q405" s="1218"/>
      <c r="R405" s="1218"/>
      <c r="S405" s="1218"/>
      <c r="T405" s="1218"/>
      <c r="U405" s="1218"/>
      <c r="V405" s="1218"/>
      <c r="W405" s="1218"/>
      <c r="X405" s="1218"/>
      <c r="Y405" s="1218"/>
      <c r="Z405" s="1218"/>
      <c r="AA405" s="1218"/>
      <c r="AB405" s="1218"/>
    </row>
    <row r="406" spans="2:28" ht="15.75" hidden="1" customHeight="1">
      <c r="B406" s="1218"/>
      <c r="C406" s="1218"/>
      <c r="D406" s="1218"/>
      <c r="E406" s="1218"/>
      <c r="F406" s="1218"/>
      <c r="G406" s="1218"/>
      <c r="H406" s="1218"/>
      <c r="I406" s="1218"/>
      <c r="J406" s="1218"/>
      <c r="K406" s="1218"/>
      <c r="L406" s="1218"/>
      <c r="M406" s="1218"/>
      <c r="N406" s="1218"/>
      <c r="O406" s="1218"/>
      <c r="P406" s="1218"/>
      <c r="Q406" s="1218"/>
      <c r="R406" s="1218"/>
      <c r="S406" s="1218"/>
      <c r="T406" s="1218"/>
      <c r="U406" s="1218"/>
      <c r="V406" s="1218"/>
      <c r="W406" s="1218"/>
      <c r="X406" s="1218"/>
      <c r="Y406" s="1218"/>
      <c r="Z406" s="1218"/>
      <c r="AA406" s="1218"/>
      <c r="AB406" s="1218"/>
    </row>
    <row r="407" spans="2:28" ht="15.75" hidden="1" customHeight="1">
      <c r="B407" s="1218"/>
      <c r="C407" s="1218"/>
      <c r="D407" s="1218"/>
      <c r="E407" s="1218"/>
      <c r="F407" s="1218"/>
      <c r="G407" s="1218"/>
      <c r="H407" s="1218"/>
      <c r="I407" s="1218"/>
      <c r="J407" s="1218"/>
      <c r="K407" s="1218"/>
      <c r="L407" s="1218"/>
      <c r="M407" s="1218"/>
      <c r="N407" s="1218"/>
      <c r="O407" s="1218"/>
      <c r="P407" s="1218"/>
      <c r="Q407" s="1218"/>
      <c r="R407" s="1218"/>
      <c r="S407" s="1218"/>
      <c r="T407" s="1218"/>
      <c r="U407" s="1218"/>
      <c r="V407" s="1218"/>
      <c r="W407" s="1218"/>
      <c r="X407" s="1218"/>
      <c r="Y407" s="1218"/>
      <c r="Z407" s="1218"/>
      <c r="AA407" s="1218"/>
      <c r="AB407" s="1218"/>
    </row>
    <row r="408" spans="2:28" ht="15.75" hidden="1" customHeight="1">
      <c r="B408" s="1218"/>
      <c r="C408" s="1218"/>
      <c r="D408" s="1218"/>
      <c r="E408" s="1218"/>
      <c r="F408" s="1218"/>
      <c r="G408" s="1218"/>
      <c r="H408" s="1218"/>
      <c r="I408" s="1218"/>
      <c r="J408" s="1218"/>
      <c r="K408" s="1218"/>
      <c r="L408" s="1218"/>
      <c r="M408" s="1218"/>
      <c r="N408" s="1218"/>
      <c r="O408" s="1218"/>
      <c r="P408" s="1218"/>
      <c r="Q408" s="1218"/>
      <c r="R408" s="1218"/>
      <c r="S408" s="1218"/>
      <c r="T408" s="1218"/>
      <c r="U408" s="1218"/>
      <c r="V408" s="1218"/>
      <c r="W408" s="1218"/>
      <c r="X408" s="1218"/>
      <c r="Y408" s="1218"/>
      <c r="Z408" s="1218"/>
      <c r="AA408" s="1218"/>
      <c r="AB408" s="1218"/>
    </row>
    <row r="409" spans="2:28" ht="15.75" hidden="1" customHeight="1">
      <c r="B409" s="1218"/>
      <c r="C409" s="1218"/>
      <c r="D409" s="1218"/>
      <c r="E409" s="1218"/>
      <c r="F409" s="1218"/>
      <c r="G409" s="1218"/>
      <c r="H409" s="1218"/>
      <c r="I409" s="1218"/>
      <c r="J409" s="1218"/>
      <c r="K409" s="1218"/>
      <c r="L409" s="1218"/>
      <c r="M409" s="1218"/>
      <c r="N409" s="1218"/>
      <c r="O409" s="1218"/>
      <c r="P409" s="1218"/>
      <c r="Q409" s="1218"/>
      <c r="R409" s="1218"/>
      <c r="S409" s="1218"/>
      <c r="T409" s="1218"/>
      <c r="U409" s="1218"/>
      <c r="V409" s="1218"/>
      <c r="W409" s="1218"/>
      <c r="X409" s="1218"/>
      <c r="Y409" s="1218"/>
      <c r="Z409" s="1218"/>
      <c r="AA409" s="1218"/>
      <c r="AB409" s="1218"/>
    </row>
    <row r="410" spans="2:28" ht="15.75" hidden="1" customHeight="1">
      <c r="B410" s="1218"/>
      <c r="C410" s="1218"/>
      <c r="D410" s="1218"/>
      <c r="E410" s="1218"/>
      <c r="F410" s="1218"/>
      <c r="G410" s="1218"/>
      <c r="H410" s="1218"/>
      <c r="I410" s="1218"/>
      <c r="J410" s="1218"/>
      <c r="K410" s="1218"/>
      <c r="L410" s="1218"/>
      <c r="M410" s="1218"/>
      <c r="N410" s="1218"/>
      <c r="O410" s="1218"/>
      <c r="P410" s="1218"/>
      <c r="Q410" s="1218"/>
      <c r="R410" s="1218"/>
      <c r="S410" s="1218"/>
      <c r="T410" s="1218"/>
      <c r="U410" s="1218"/>
      <c r="V410" s="1218"/>
      <c r="W410" s="1218"/>
      <c r="X410" s="1218"/>
      <c r="Y410" s="1218"/>
      <c r="Z410" s="1218"/>
      <c r="AA410" s="1218"/>
      <c r="AB410" s="1218"/>
    </row>
    <row r="411" spans="2:28" ht="15.75" hidden="1" customHeight="1">
      <c r="B411" s="1218"/>
      <c r="C411" s="1218"/>
      <c r="D411" s="1218"/>
      <c r="E411" s="1218"/>
      <c r="F411" s="1218"/>
      <c r="G411" s="1218"/>
      <c r="H411" s="1218"/>
      <c r="I411" s="1218"/>
      <c r="J411" s="1218"/>
      <c r="K411" s="1218"/>
      <c r="L411" s="1218"/>
      <c r="M411" s="1218"/>
      <c r="N411" s="1218"/>
      <c r="O411" s="1218"/>
      <c r="P411" s="1218"/>
      <c r="Q411" s="1218"/>
      <c r="R411" s="1218"/>
      <c r="S411" s="1218"/>
      <c r="T411" s="1218"/>
      <c r="U411" s="1218"/>
      <c r="V411" s="1218"/>
      <c r="W411" s="1218"/>
      <c r="X411" s="1218"/>
      <c r="Y411" s="1218"/>
      <c r="Z411" s="1218"/>
      <c r="AA411" s="1218"/>
      <c r="AB411" s="1218"/>
    </row>
    <row r="412" spans="2:28" ht="15.75" hidden="1" customHeight="1">
      <c r="B412" s="1218"/>
      <c r="C412" s="1218"/>
      <c r="D412" s="1218"/>
      <c r="E412" s="1218"/>
      <c r="F412" s="1218"/>
      <c r="G412" s="1218"/>
      <c r="H412" s="1218"/>
      <c r="I412" s="1218"/>
      <c r="J412" s="1218"/>
      <c r="K412" s="1218"/>
      <c r="L412" s="1218"/>
      <c r="M412" s="1218"/>
      <c r="N412" s="1218"/>
      <c r="O412" s="1218"/>
      <c r="P412" s="1218"/>
      <c r="Q412" s="1218"/>
      <c r="R412" s="1218"/>
      <c r="S412" s="1218"/>
      <c r="T412" s="1218"/>
      <c r="U412" s="1218"/>
      <c r="V412" s="1218"/>
      <c r="W412" s="1218"/>
      <c r="X412" s="1218"/>
      <c r="Y412" s="1218"/>
      <c r="Z412" s="1218"/>
      <c r="AA412" s="1218"/>
      <c r="AB412" s="1218"/>
    </row>
    <row r="413" spans="2:28" ht="15.75" hidden="1" customHeight="1">
      <c r="B413" s="1218"/>
      <c r="C413" s="1218"/>
      <c r="D413" s="1218"/>
      <c r="E413" s="1218"/>
      <c r="F413" s="1218"/>
      <c r="G413" s="1218"/>
      <c r="H413" s="1218"/>
      <c r="I413" s="1218"/>
      <c r="J413" s="1218"/>
      <c r="K413" s="1218"/>
      <c r="L413" s="1218"/>
      <c r="M413" s="1218"/>
      <c r="N413" s="1218"/>
      <c r="O413" s="1218"/>
      <c r="P413" s="1218"/>
      <c r="Q413" s="1218"/>
      <c r="R413" s="1218"/>
      <c r="S413" s="1218"/>
      <c r="T413" s="1218"/>
      <c r="U413" s="1218"/>
      <c r="V413" s="1218"/>
      <c r="W413" s="1218"/>
      <c r="X413" s="1218"/>
      <c r="Y413" s="1218"/>
      <c r="Z413" s="1218"/>
      <c r="AA413" s="1218"/>
      <c r="AB413" s="1218"/>
    </row>
    <row r="414" spans="2:28" ht="15.75" hidden="1" customHeight="1">
      <c r="B414" s="1218"/>
      <c r="C414" s="1218"/>
      <c r="D414" s="1218"/>
      <c r="E414" s="1218"/>
      <c r="F414" s="1218"/>
      <c r="G414" s="1218"/>
      <c r="H414" s="1218"/>
      <c r="I414" s="1218"/>
      <c r="J414" s="1218"/>
      <c r="K414" s="1218"/>
      <c r="L414" s="1218"/>
      <c r="M414" s="1218"/>
      <c r="N414" s="1218"/>
      <c r="O414" s="1218"/>
      <c r="P414" s="1218"/>
      <c r="Q414" s="1218"/>
      <c r="R414" s="1218"/>
      <c r="S414" s="1218"/>
      <c r="T414" s="1218"/>
      <c r="U414" s="1218"/>
      <c r="V414" s="1218"/>
      <c r="W414" s="1218"/>
      <c r="X414" s="1218"/>
      <c r="Y414" s="1218"/>
      <c r="Z414" s="1218"/>
      <c r="AA414" s="1218"/>
      <c r="AB414" s="1218"/>
    </row>
    <row r="415" spans="2:28" ht="15.75" hidden="1" customHeight="1">
      <c r="B415" s="1218"/>
      <c r="C415" s="1218"/>
      <c r="D415" s="1218"/>
      <c r="E415" s="1218"/>
      <c r="F415" s="1218"/>
      <c r="G415" s="1218"/>
      <c r="H415" s="1218"/>
      <c r="I415" s="1218"/>
      <c r="J415" s="1218"/>
      <c r="K415" s="1218"/>
      <c r="L415" s="1218"/>
      <c r="M415" s="1218"/>
      <c r="N415" s="1218"/>
      <c r="O415" s="1218"/>
      <c r="P415" s="1218"/>
      <c r="Q415" s="1218"/>
      <c r="R415" s="1218"/>
      <c r="S415" s="1218"/>
      <c r="T415" s="1218"/>
      <c r="U415" s="1218"/>
      <c r="V415" s="1218"/>
      <c r="W415" s="1218"/>
      <c r="X415" s="1218"/>
      <c r="Y415" s="1218"/>
      <c r="Z415" s="1218"/>
      <c r="AA415" s="1218"/>
      <c r="AB415" s="1218"/>
    </row>
    <row r="416" spans="2:28" ht="15.75" hidden="1" customHeight="1">
      <c r="B416" s="1218"/>
      <c r="C416" s="1218"/>
      <c r="D416" s="1218"/>
      <c r="E416" s="1218"/>
      <c r="F416" s="1218"/>
      <c r="G416" s="1218"/>
      <c r="H416" s="1218"/>
      <c r="I416" s="1218"/>
      <c r="J416" s="1218"/>
      <c r="K416" s="1218"/>
      <c r="L416" s="1218"/>
      <c r="M416" s="1218"/>
      <c r="N416" s="1218"/>
      <c r="O416" s="1218"/>
      <c r="P416" s="1218"/>
      <c r="Q416" s="1218"/>
      <c r="R416" s="1218"/>
      <c r="S416" s="1218"/>
      <c r="T416" s="1218"/>
      <c r="U416" s="1218"/>
      <c r="V416" s="1218"/>
      <c r="W416" s="1218"/>
      <c r="X416" s="1218"/>
      <c r="Y416" s="1218"/>
      <c r="Z416" s="1218"/>
      <c r="AA416" s="1218"/>
      <c r="AB416" s="1218"/>
    </row>
    <row r="417" spans="2:28" ht="15.75" hidden="1" customHeight="1">
      <c r="B417" s="1218"/>
      <c r="C417" s="1218"/>
      <c r="D417" s="1218"/>
      <c r="E417" s="1218"/>
      <c r="F417" s="1218"/>
      <c r="G417" s="1218"/>
      <c r="H417" s="1218"/>
      <c r="I417" s="1218"/>
      <c r="J417" s="1218"/>
      <c r="K417" s="1218"/>
      <c r="L417" s="1218"/>
      <c r="M417" s="1218"/>
      <c r="N417" s="1218"/>
      <c r="O417" s="1218"/>
      <c r="P417" s="1218"/>
      <c r="Q417" s="1218"/>
      <c r="R417" s="1218"/>
      <c r="S417" s="1218"/>
      <c r="T417" s="1218"/>
      <c r="U417" s="1218"/>
      <c r="V417" s="1218"/>
      <c r="W417" s="1218"/>
      <c r="X417" s="1218"/>
      <c r="Y417" s="1218"/>
      <c r="Z417" s="1218"/>
      <c r="AA417" s="1218"/>
      <c r="AB417" s="1218"/>
    </row>
    <row r="418" spans="2:28" ht="15.75" hidden="1" customHeight="1">
      <c r="B418" s="1218"/>
      <c r="C418" s="1218"/>
      <c r="D418" s="1218"/>
      <c r="E418" s="1218"/>
      <c r="F418" s="1218"/>
      <c r="G418" s="1218"/>
      <c r="H418" s="1218"/>
      <c r="I418" s="1218"/>
      <c r="J418" s="1218"/>
      <c r="K418" s="1218"/>
      <c r="L418" s="1218"/>
      <c r="M418" s="1218"/>
      <c r="N418" s="1218"/>
      <c r="O418" s="1218"/>
      <c r="P418" s="1218"/>
      <c r="Q418" s="1218"/>
      <c r="R418" s="1218"/>
      <c r="S418" s="1218"/>
      <c r="T418" s="1218"/>
      <c r="U418" s="1218"/>
      <c r="V418" s="1218"/>
      <c r="W418" s="1218"/>
      <c r="X418" s="1218"/>
      <c r="Y418" s="1218"/>
      <c r="Z418" s="1218"/>
      <c r="AA418" s="1218"/>
      <c r="AB418" s="1218"/>
    </row>
    <row r="419" spans="2:28" ht="15.75" hidden="1" customHeight="1">
      <c r="B419" s="1218"/>
      <c r="C419" s="1218"/>
      <c r="D419" s="1218"/>
      <c r="E419" s="1218"/>
      <c r="F419" s="1218"/>
      <c r="G419" s="1218"/>
      <c r="H419" s="1218"/>
      <c r="I419" s="1218"/>
      <c r="J419" s="1218"/>
      <c r="K419" s="1218"/>
      <c r="L419" s="1218"/>
      <c r="M419" s="1218"/>
      <c r="N419" s="1218"/>
      <c r="O419" s="1218"/>
      <c r="P419" s="1218"/>
      <c r="Q419" s="1218"/>
      <c r="R419" s="1218"/>
      <c r="S419" s="1218"/>
      <c r="T419" s="1218"/>
      <c r="U419" s="1218"/>
      <c r="V419" s="1218"/>
      <c r="W419" s="1218"/>
      <c r="X419" s="1218"/>
      <c r="Y419" s="1218"/>
      <c r="Z419" s="1218"/>
      <c r="AA419" s="1218"/>
      <c r="AB419" s="1218"/>
    </row>
    <row r="420" spans="2:28" ht="15.75" hidden="1" customHeight="1">
      <c r="B420" s="1218"/>
      <c r="C420" s="1218"/>
      <c r="D420" s="1218"/>
      <c r="E420" s="1218"/>
      <c r="F420" s="1218"/>
      <c r="G420" s="1218"/>
      <c r="H420" s="1218"/>
      <c r="I420" s="1218"/>
      <c r="J420" s="1218"/>
      <c r="K420" s="1218"/>
      <c r="L420" s="1218"/>
      <c r="M420" s="1218"/>
      <c r="N420" s="1218"/>
      <c r="O420" s="1218"/>
      <c r="P420" s="1218"/>
      <c r="Q420" s="1218"/>
      <c r="R420" s="1218"/>
      <c r="S420" s="1218"/>
      <c r="T420" s="1218"/>
      <c r="U420" s="1218"/>
      <c r="V420" s="1218"/>
      <c r="W420" s="1218"/>
      <c r="X420" s="1218"/>
      <c r="Y420" s="1218"/>
      <c r="Z420" s="1218"/>
      <c r="AA420" s="1218"/>
      <c r="AB420" s="1218"/>
    </row>
    <row r="421" spans="2:28" ht="15.75" hidden="1" customHeight="1">
      <c r="B421" s="1218"/>
      <c r="C421" s="1218"/>
      <c r="D421" s="1218"/>
      <c r="E421" s="1218"/>
      <c r="F421" s="1218"/>
      <c r="G421" s="1218"/>
      <c r="H421" s="1218"/>
      <c r="I421" s="1218"/>
      <c r="J421" s="1218"/>
      <c r="K421" s="1218"/>
      <c r="L421" s="1218"/>
      <c r="M421" s="1218"/>
      <c r="N421" s="1218"/>
      <c r="O421" s="1218"/>
      <c r="P421" s="1218"/>
      <c r="Q421" s="1218"/>
      <c r="R421" s="1218"/>
      <c r="S421" s="1218"/>
      <c r="T421" s="1218"/>
      <c r="U421" s="1218"/>
      <c r="V421" s="1218"/>
      <c r="W421" s="1218"/>
      <c r="X421" s="1218"/>
      <c r="Y421" s="1218"/>
      <c r="Z421" s="1218"/>
      <c r="AA421" s="1218"/>
      <c r="AB421" s="1218"/>
    </row>
    <row r="422" spans="2:28" ht="15.75" hidden="1" customHeight="1">
      <c r="B422" s="1218"/>
      <c r="C422" s="1218"/>
      <c r="D422" s="1218"/>
      <c r="E422" s="1218"/>
      <c r="F422" s="1218"/>
      <c r="G422" s="1218"/>
      <c r="H422" s="1218"/>
      <c r="I422" s="1218"/>
      <c r="J422" s="1218"/>
      <c r="K422" s="1218"/>
      <c r="L422" s="1218"/>
      <c r="M422" s="1218"/>
      <c r="N422" s="1218"/>
      <c r="O422" s="1218"/>
      <c r="P422" s="1218"/>
      <c r="Q422" s="1218"/>
      <c r="R422" s="1218"/>
      <c r="S422" s="1218"/>
      <c r="T422" s="1218"/>
      <c r="U422" s="1218"/>
      <c r="V422" s="1218"/>
      <c r="W422" s="1218"/>
      <c r="X422" s="1218"/>
      <c r="Y422" s="1218"/>
      <c r="Z422" s="1218"/>
      <c r="AA422" s="1218"/>
      <c r="AB422" s="1218"/>
    </row>
    <row r="423" spans="2:28" ht="15.75" hidden="1" customHeight="1">
      <c r="B423" s="1218"/>
      <c r="C423" s="1218"/>
      <c r="D423" s="1218"/>
      <c r="E423" s="1218"/>
      <c r="F423" s="1218"/>
      <c r="G423" s="1218"/>
      <c r="H423" s="1218"/>
      <c r="I423" s="1218"/>
      <c r="J423" s="1218"/>
      <c r="K423" s="1218"/>
      <c r="L423" s="1218"/>
      <c r="M423" s="1218"/>
      <c r="N423" s="1218"/>
      <c r="O423" s="1218"/>
      <c r="P423" s="1218"/>
      <c r="Q423" s="1218"/>
      <c r="R423" s="1218"/>
      <c r="S423" s="1218"/>
      <c r="T423" s="1218"/>
      <c r="U423" s="1218"/>
      <c r="V423" s="1218"/>
      <c r="W423" s="1218"/>
      <c r="X423" s="1218"/>
      <c r="Y423" s="1218"/>
      <c r="Z423" s="1218"/>
      <c r="AA423" s="1218"/>
      <c r="AB423" s="1218"/>
    </row>
    <row r="424" spans="2:28" ht="15.75" hidden="1" customHeight="1">
      <c r="B424" s="1218"/>
      <c r="C424" s="1218"/>
      <c r="D424" s="1218"/>
      <c r="E424" s="1218"/>
      <c r="F424" s="1218"/>
      <c r="G424" s="1218"/>
      <c r="H424" s="1218"/>
      <c r="I424" s="1218"/>
      <c r="J424" s="1218"/>
      <c r="K424" s="1218"/>
      <c r="L424" s="1218"/>
      <c r="M424" s="1218"/>
      <c r="N424" s="1218"/>
      <c r="O424" s="1218"/>
      <c r="P424" s="1218"/>
      <c r="Q424" s="1218"/>
      <c r="R424" s="1218"/>
      <c r="S424" s="1218"/>
      <c r="T424" s="1218"/>
      <c r="U424" s="1218"/>
      <c r="V424" s="1218"/>
      <c r="W424" s="1218"/>
      <c r="X424" s="1218"/>
      <c r="Y424" s="1218"/>
      <c r="Z424" s="1218"/>
      <c r="AA424" s="1218"/>
      <c r="AB424" s="1218"/>
    </row>
    <row r="425" spans="2:28" ht="15.75" hidden="1" customHeight="1">
      <c r="B425" s="1218"/>
      <c r="C425" s="1218"/>
      <c r="D425" s="1218"/>
      <c r="E425" s="1218"/>
      <c r="F425" s="1218"/>
      <c r="G425" s="1218"/>
      <c r="H425" s="1218"/>
      <c r="I425" s="1218"/>
      <c r="J425" s="1218"/>
      <c r="K425" s="1218"/>
      <c r="L425" s="1218"/>
      <c r="M425" s="1218"/>
      <c r="N425" s="1218"/>
      <c r="O425" s="1218"/>
      <c r="P425" s="1218"/>
      <c r="Q425" s="1218"/>
      <c r="R425" s="1218"/>
      <c r="S425" s="1218"/>
      <c r="T425" s="1218"/>
      <c r="U425" s="1218"/>
      <c r="V425" s="1218"/>
      <c r="W425" s="1218"/>
      <c r="X425" s="1218"/>
      <c r="Y425" s="1218"/>
      <c r="Z425" s="1218"/>
      <c r="AA425" s="1218"/>
      <c r="AB425" s="1218"/>
    </row>
    <row r="426" spans="2:28" ht="15.75" hidden="1" customHeight="1">
      <c r="B426" s="1218"/>
      <c r="C426" s="1218"/>
      <c r="D426" s="1218"/>
      <c r="E426" s="1218"/>
      <c r="F426" s="1218"/>
      <c r="G426" s="1218"/>
      <c r="H426" s="1218"/>
      <c r="I426" s="1218"/>
      <c r="J426" s="1218"/>
      <c r="K426" s="1218"/>
      <c r="L426" s="1218"/>
      <c r="M426" s="1218"/>
      <c r="N426" s="1218"/>
      <c r="O426" s="1218"/>
      <c r="P426" s="1218"/>
      <c r="Q426" s="1218"/>
      <c r="R426" s="1218"/>
      <c r="S426" s="1218"/>
      <c r="T426" s="1218"/>
      <c r="U426" s="1218"/>
      <c r="V426" s="1218"/>
      <c r="W426" s="1218"/>
      <c r="X426" s="1218"/>
      <c r="Y426" s="1218"/>
      <c r="Z426" s="1218"/>
      <c r="AA426" s="1218"/>
      <c r="AB426" s="1218"/>
    </row>
    <row r="427" spans="2:28" ht="15.75" hidden="1" customHeight="1">
      <c r="B427" s="1218"/>
      <c r="C427" s="1218"/>
      <c r="D427" s="1218"/>
      <c r="E427" s="1218"/>
      <c r="F427" s="1218"/>
      <c r="G427" s="1218"/>
      <c r="H427" s="1218"/>
      <c r="I427" s="1218"/>
      <c r="J427" s="1218"/>
      <c r="K427" s="1218"/>
      <c r="L427" s="1218"/>
      <c r="M427" s="1218"/>
      <c r="N427" s="1218"/>
      <c r="O427" s="1218"/>
      <c r="P427" s="1218"/>
      <c r="Q427" s="1218"/>
      <c r="R427" s="1218"/>
      <c r="S427" s="1218"/>
      <c r="T427" s="1218"/>
      <c r="U427" s="1218"/>
      <c r="V427" s="1218"/>
      <c r="W427" s="1218"/>
      <c r="X427" s="1218"/>
      <c r="Y427" s="1218"/>
      <c r="Z427" s="1218"/>
      <c r="AA427" s="1218"/>
      <c r="AB427" s="1218"/>
    </row>
    <row r="428" spans="2:28" ht="15.75" hidden="1" customHeight="1">
      <c r="B428" s="1218"/>
      <c r="C428" s="1218"/>
      <c r="D428" s="1218"/>
      <c r="E428" s="1218"/>
      <c r="F428" s="1218"/>
      <c r="G428" s="1218"/>
      <c r="H428" s="1218"/>
      <c r="I428" s="1218"/>
      <c r="J428" s="1218"/>
      <c r="K428" s="1218"/>
      <c r="L428" s="1218"/>
      <c r="M428" s="1218"/>
      <c r="N428" s="1218"/>
      <c r="O428" s="1218"/>
      <c r="P428" s="1218"/>
      <c r="Q428" s="1218"/>
      <c r="R428" s="1218"/>
      <c r="S428" s="1218"/>
      <c r="T428" s="1218"/>
      <c r="U428" s="1218"/>
      <c r="V428" s="1218"/>
      <c r="W428" s="1218"/>
      <c r="X428" s="1218"/>
      <c r="Y428" s="1218"/>
      <c r="Z428" s="1218"/>
      <c r="AA428" s="1218"/>
      <c r="AB428" s="1218"/>
    </row>
    <row r="429" spans="2:28" ht="15.75" hidden="1" customHeight="1">
      <c r="B429" s="1218"/>
      <c r="C429" s="1218"/>
      <c r="D429" s="1218"/>
      <c r="E429" s="1218"/>
      <c r="F429" s="1218"/>
      <c r="G429" s="1218"/>
      <c r="H429" s="1218"/>
      <c r="I429" s="1218"/>
      <c r="J429" s="1218"/>
      <c r="K429" s="1218"/>
      <c r="L429" s="1218"/>
      <c r="M429" s="1218"/>
      <c r="N429" s="1218"/>
      <c r="O429" s="1218"/>
      <c r="P429" s="1218"/>
      <c r="Q429" s="1218"/>
      <c r="R429" s="1218"/>
      <c r="S429" s="1218"/>
      <c r="T429" s="1218"/>
      <c r="U429" s="1218"/>
      <c r="V429" s="1218"/>
      <c r="W429" s="1218"/>
      <c r="X429" s="1218"/>
      <c r="Y429" s="1218"/>
      <c r="Z429" s="1218"/>
      <c r="AA429" s="1218"/>
      <c r="AB429" s="1218"/>
    </row>
    <row r="430" spans="2:28" ht="15.75" hidden="1" customHeight="1">
      <c r="B430" s="1218"/>
      <c r="C430" s="1218"/>
      <c r="D430" s="1218"/>
      <c r="E430" s="1218"/>
      <c r="F430" s="1218"/>
      <c r="G430" s="1218"/>
      <c r="H430" s="1218"/>
      <c r="I430" s="1218"/>
      <c r="J430" s="1218"/>
      <c r="K430" s="1218"/>
      <c r="L430" s="1218"/>
      <c r="M430" s="1218"/>
      <c r="N430" s="1218"/>
      <c r="O430" s="1218"/>
      <c r="P430" s="1218"/>
      <c r="Q430" s="1218"/>
      <c r="R430" s="1218"/>
      <c r="S430" s="1218"/>
      <c r="T430" s="1218"/>
      <c r="U430" s="1218"/>
      <c r="V430" s="1218"/>
      <c r="W430" s="1218"/>
      <c r="X430" s="1218"/>
      <c r="Y430" s="1218"/>
      <c r="Z430" s="1218"/>
      <c r="AA430" s="1218"/>
      <c r="AB430" s="1218"/>
    </row>
    <row r="431" spans="2:28" ht="15.75" hidden="1" customHeight="1">
      <c r="B431" s="1218"/>
      <c r="C431" s="1218"/>
      <c r="D431" s="1218"/>
      <c r="E431" s="1218"/>
      <c r="F431" s="1218"/>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row>
    <row r="432" spans="2:28" ht="15.75" hidden="1" customHeight="1">
      <c r="B432" s="1218"/>
      <c r="C432" s="1218"/>
      <c r="D432" s="1218"/>
      <c r="E432" s="1218"/>
      <c r="F432" s="1218"/>
      <c r="G432" s="1218"/>
      <c r="H432" s="1218"/>
      <c r="I432" s="1218"/>
      <c r="J432" s="1218"/>
      <c r="K432" s="1218"/>
      <c r="L432" s="1218"/>
      <c r="M432" s="1218"/>
      <c r="N432" s="1218"/>
      <c r="O432" s="1218"/>
      <c r="P432" s="1218"/>
      <c r="Q432" s="1218"/>
      <c r="R432" s="1218"/>
      <c r="S432" s="1218"/>
      <c r="T432" s="1218"/>
      <c r="U432" s="1218"/>
      <c r="V432" s="1218"/>
      <c r="W432" s="1218"/>
      <c r="X432" s="1218"/>
      <c r="Y432" s="1218"/>
      <c r="Z432" s="1218"/>
      <c r="AA432" s="1218"/>
      <c r="AB432" s="1218"/>
    </row>
    <row r="433" spans="2:28" ht="15.75" hidden="1" customHeight="1">
      <c r="B433" s="1218"/>
      <c r="C433" s="1218"/>
      <c r="D433" s="1218"/>
      <c r="E433" s="1218"/>
      <c r="F433" s="1218"/>
      <c r="G433" s="1218"/>
      <c r="H433" s="1218"/>
      <c r="I433" s="1218"/>
      <c r="J433" s="1218"/>
      <c r="K433" s="1218"/>
      <c r="L433" s="1218"/>
      <c r="M433" s="1218"/>
      <c r="N433" s="1218"/>
      <c r="O433" s="1218"/>
      <c r="P433" s="1218"/>
      <c r="Q433" s="1218"/>
      <c r="R433" s="1218"/>
      <c r="S433" s="1218"/>
      <c r="T433" s="1218"/>
      <c r="U433" s="1218"/>
      <c r="V433" s="1218"/>
      <c r="W433" s="1218"/>
      <c r="X433" s="1218"/>
      <c r="Y433" s="1218"/>
      <c r="Z433" s="1218"/>
      <c r="AA433" s="1218"/>
      <c r="AB433" s="1218"/>
    </row>
    <row r="434" spans="2:28" ht="15.75" hidden="1" customHeight="1">
      <c r="B434" s="1218"/>
      <c r="C434" s="1218"/>
      <c r="D434" s="1218"/>
      <c r="E434" s="1218"/>
      <c r="F434" s="1218"/>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row>
    <row r="435" spans="2:28" ht="15.75" hidden="1" customHeight="1">
      <c r="B435" s="1218"/>
      <c r="C435" s="1218"/>
      <c r="D435" s="1218"/>
      <c r="E435" s="1218"/>
      <c r="F435" s="1218"/>
      <c r="G435" s="1218"/>
      <c r="H435" s="1218"/>
      <c r="I435" s="1218"/>
      <c r="J435" s="1218"/>
      <c r="K435" s="1218"/>
      <c r="L435" s="1218"/>
      <c r="M435" s="1218"/>
      <c r="N435" s="1218"/>
      <c r="O435" s="1218"/>
      <c r="P435" s="1218"/>
      <c r="Q435" s="1218"/>
      <c r="R435" s="1218"/>
      <c r="S435" s="1218"/>
      <c r="T435" s="1218"/>
      <c r="U435" s="1218"/>
      <c r="V435" s="1218"/>
      <c r="W435" s="1218"/>
      <c r="X435" s="1218"/>
      <c r="Y435" s="1218"/>
      <c r="Z435" s="1218"/>
      <c r="AA435" s="1218"/>
      <c r="AB435" s="1218"/>
    </row>
    <row r="436" spans="2:28" ht="15.75" hidden="1" customHeight="1">
      <c r="B436" s="1218"/>
      <c r="C436" s="1218"/>
      <c r="D436" s="1218"/>
      <c r="E436" s="1218"/>
      <c r="F436" s="1218"/>
      <c r="G436" s="1218"/>
      <c r="H436" s="1218"/>
      <c r="I436" s="1218"/>
      <c r="J436" s="1218"/>
      <c r="K436" s="1218"/>
      <c r="L436" s="1218"/>
      <c r="M436" s="1218"/>
      <c r="N436" s="1218"/>
      <c r="O436" s="1218"/>
      <c r="P436" s="1218"/>
      <c r="Q436" s="1218"/>
      <c r="R436" s="1218"/>
      <c r="S436" s="1218"/>
      <c r="T436" s="1218"/>
      <c r="U436" s="1218"/>
      <c r="V436" s="1218"/>
      <c r="W436" s="1218"/>
      <c r="X436" s="1218"/>
      <c r="Y436" s="1218"/>
      <c r="Z436" s="1218"/>
      <c r="AA436" s="1218"/>
      <c r="AB436" s="1218"/>
    </row>
    <row r="437" spans="2:28" ht="15.75" hidden="1" customHeight="1">
      <c r="B437" s="1218"/>
      <c r="C437" s="1218"/>
      <c r="D437" s="1218"/>
      <c r="E437" s="1218"/>
      <c r="F437" s="1218"/>
      <c r="G437" s="1218"/>
      <c r="H437" s="1218"/>
      <c r="I437" s="1218"/>
      <c r="J437" s="1218"/>
      <c r="K437" s="1218"/>
      <c r="L437" s="1218"/>
      <c r="M437" s="1218"/>
      <c r="N437" s="1218"/>
      <c r="O437" s="1218"/>
      <c r="P437" s="1218"/>
      <c r="Q437" s="1218"/>
      <c r="R437" s="1218"/>
      <c r="S437" s="1218"/>
      <c r="T437" s="1218"/>
      <c r="U437" s="1218"/>
      <c r="V437" s="1218"/>
      <c r="W437" s="1218"/>
      <c r="X437" s="1218"/>
      <c r="Y437" s="1218"/>
      <c r="Z437" s="1218"/>
      <c r="AA437" s="1218"/>
      <c r="AB437" s="1218"/>
    </row>
    <row r="438" spans="2:28" ht="15.75" hidden="1" customHeight="1">
      <c r="B438" s="1218"/>
      <c r="C438" s="1218"/>
      <c r="D438" s="1218"/>
      <c r="E438" s="1218"/>
      <c r="F438" s="1218"/>
      <c r="G438" s="1218"/>
      <c r="H438" s="1218"/>
      <c r="I438" s="1218"/>
      <c r="J438" s="1218"/>
      <c r="K438" s="1218"/>
      <c r="L438" s="1218"/>
      <c r="M438" s="1218"/>
      <c r="N438" s="1218"/>
      <c r="O438" s="1218"/>
      <c r="P438" s="1218"/>
      <c r="Q438" s="1218"/>
      <c r="R438" s="1218"/>
      <c r="S438" s="1218"/>
      <c r="T438" s="1218"/>
      <c r="U438" s="1218"/>
      <c r="V438" s="1218"/>
      <c r="W438" s="1218"/>
      <c r="X438" s="1218"/>
      <c r="Y438" s="1218"/>
      <c r="Z438" s="1218"/>
      <c r="AA438" s="1218"/>
      <c r="AB438" s="1218"/>
    </row>
    <row r="439" spans="2:28" ht="15.75" hidden="1" customHeight="1">
      <c r="B439" s="1218"/>
      <c r="C439" s="1218"/>
      <c r="D439" s="1218"/>
      <c r="E439" s="1218"/>
      <c r="F439" s="1218"/>
      <c r="G439" s="1218"/>
      <c r="H439" s="1218"/>
      <c r="I439" s="1218"/>
      <c r="J439" s="1218"/>
      <c r="K439" s="1218"/>
      <c r="L439" s="1218"/>
      <c r="M439" s="1218"/>
      <c r="N439" s="1218"/>
      <c r="O439" s="1218"/>
      <c r="P439" s="1218"/>
      <c r="Q439" s="1218"/>
      <c r="R439" s="1218"/>
      <c r="S439" s="1218"/>
      <c r="T439" s="1218"/>
      <c r="U439" s="1218"/>
      <c r="V439" s="1218"/>
      <c r="W439" s="1218"/>
      <c r="X439" s="1218"/>
      <c r="Y439" s="1218"/>
      <c r="Z439" s="1218"/>
      <c r="AA439" s="1218"/>
      <c r="AB439" s="1218"/>
    </row>
    <row r="440" spans="2:28" ht="15.75" hidden="1" customHeight="1">
      <c r="B440" s="1218"/>
      <c r="C440" s="1218"/>
      <c r="D440" s="1218"/>
      <c r="E440" s="1218"/>
      <c r="F440" s="1218"/>
      <c r="G440" s="1218"/>
      <c r="H440" s="1218"/>
      <c r="I440" s="1218"/>
      <c r="J440" s="1218"/>
      <c r="K440" s="1218"/>
      <c r="L440" s="1218"/>
      <c r="M440" s="1218"/>
      <c r="N440" s="1218"/>
      <c r="O440" s="1218"/>
      <c r="P440" s="1218"/>
      <c r="Q440" s="1218"/>
      <c r="R440" s="1218"/>
      <c r="S440" s="1218"/>
      <c r="T440" s="1218"/>
      <c r="U440" s="1218"/>
      <c r="V440" s="1218"/>
      <c r="W440" s="1218"/>
      <c r="X440" s="1218"/>
      <c r="Y440" s="1218"/>
      <c r="Z440" s="1218"/>
      <c r="AA440" s="1218"/>
      <c r="AB440" s="1218"/>
    </row>
    <row r="441" spans="2:28" ht="15.75" hidden="1" customHeight="1">
      <c r="B441" s="1218"/>
      <c r="C441" s="1218"/>
      <c r="D441" s="1218"/>
      <c r="E441" s="1218"/>
      <c r="F441" s="1218"/>
      <c r="G441" s="1218"/>
      <c r="H441" s="1218"/>
      <c r="I441" s="1218"/>
      <c r="J441" s="1218"/>
      <c r="K441" s="1218"/>
      <c r="L441" s="1218"/>
      <c r="M441" s="1218"/>
      <c r="N441" s="1218"/>
      <c r="O441" s="1218"/>
      <c r="P441" s="1218"/>
      <c r="Q441" s="1218"/>
      <c r="R441" s="1218"/>
      <c r="S441" s="1218"/>
      <c r="T441" s="1218"/>
      <c r="U441" s="1218"/>
      <c r="V441" s="1218"/>
      <c r="W441" s="1218"/>
      <c r="X441" s="1218"/>
      <c r="Y441" s="1218"/>
      <c r="Z441" s="1218"/>
      <c r="AA441" s="1218"/>
      <c r="AB441" s="1218"/>
    </row>
    <row r="442" spans="2:28" ht="15.75" hidden="1" customHeight="1">
      <c r="B442" s="1218"/>
      <c r="C442" s="1218"/>
      <c r="D442" s="1218"/>
      <c r="E442" s="1218"/>
      <c r="F442" s="1218"/>
      <c r="G442" s="1218"/>
      <c r="H442" s="1218"/>
      <c r="I442" s="1218"/>
      <c r="J442" s="1218"/>
      <c r="K442" s="1218"/>
      <c r="L442" s="1218"/>
      <c r="M442" s="1218"/>
      <c r="N442" s="1218"/>
      <c r="O442" s="1218"/>
      <c r="P442" s="1218"/>
      <c r="Q442" s="1218"/>
      <c r="R442" s="1218"/>
      <c r="S442" s="1218"/>
      <c r="T442" s="1218"/>
      <c r="U442" s="1218"/>
      <c r="V442" s="1218"/>
      <c r="W442" s="1218"/>
      <c r="X442" s="1218"/>
      <c r="Y442" s="1218"/>
      <c r="Z442" s="1218"/>
      <c r="AA442" s="1218"/>
      <c r="AB442" s="1218"/>
    </row>
    <row r="443" spans="2:28" ht="15.75" hidden="1" customHeight="1">
      <c r="B443" s="1218"/>
      <c r="C443" s="1218"/>
      <c r="D443" s="1218"/>
      <c r="E443" s="1218"/>
      <c r="F443" s="1218"/>
      <c r="G443" s="1218"/>
      <c r="H443" s="1218"/>
      <c r="I443" s="1218"/>
      <c r="J443" s="1218"/>
      <c r="K443" s="1218"/>
      <c r="L443" s="1218"/>
      <c r="M443" s="1218"/>
      <c r="N443" s="1218"/>
      <c r="O443" s="1218"/>
      <c r="P443" s="1218"/>
      <c r="Q443" s="1218"/>
      <c r="R443" s="1218"/>
      <c r="S443" s="1218"/>
      <c r="T443" s="1218"/>
      <c r="U443" s="1218"/>
      <c r="V443" s="1218"/>
      <c r="W443" s="1218"/>
      <c r="X443" s="1218"/>
      <c r="Y443" s="1218"/>
      <c r="Z443" s="1218"/>
      <c r="AA443" s="1218"/>
      <c r="AB443" s="1218"/>
    </row>
    <row r="444" spans="2:28" ht="15.75" hidden="1" customHeight="1">
      <c r="B444" s="1218"/>
      <c r="C444" s="1218"/>
      <c r="D444" s="1218"/>
      <c r="E444" s="1218"/>
      <c r="F444" s="1218"/>
      <c r="G444" s="1218"/>
      <c r="H444" s="1218"/>
      <c r="I444" s="1218"/>
      <c r="J444" s="1218"/>
      <c r="K444" s="1218"/>
      <c r="L444" s="1218"/>
      <c r="M444" s="1218"/>
      <c r="N444" s="1218"/>
      <c r="O444" s="1218"/>
      <c r="P444" s="1218"/>
      <c r="Q444" s="1218"/>
      <c r="R444" s="1218"/>
      <c r="S444" s="1218"/>
      <c r="T444" s="1218"/>
      <c r="U444" s="1218"/>
      <c r="V444" s="1218"/>
      <c r="W444" s="1218"/>
      <c r="X444" s="1218"/>
      <c r="Y444" s="1218"/>
      <c r="Z444" s="1218"/>
      <c r="AA444" s="1218"/>
      <c r="AB444" s="1218"/>
    </row>
    <row r="445" spans="2:28" ht="15.75" hidden="1" customHeight="1">
      <c r="B445" s="1218"/>
      <c r="C445" s="1218"/>
      <c r="D445" s="1218"/>
      <c r="E445" s="1218"/>
      <c r="F445" s="1218"/>
      <c r="G445" s="1218"/>
      <c r="H445" s="1218"/>
      <c r="I445" s="1218"/>
      <c r="J445" s="1218"/>
      <c r="K445" s="1218"/>
      <c r="L445" s="1218"/>
      <c r="M445" s="1218"/>
      <c r="N445" s="1218"/>
      <c r="O445" s="1218"/>
      <c r="P445" s="1218"/>
      <c r="Q445" s="1218"/>
      <c r="R445" s="1218"/>
      <c r="S445" s="1218"/>
      <c r="T445" s="1218"/>
      <c r="U445" s="1218"/>
      <c r="V445" s="1218"/>
      <c r="W445" s="1218"/>
      <c r="X445" s="1218"/>
      <c r="Y445" s="1218"/>
      <c r="Z445" s="1218"/>
      <c r="AA445" s="1218"/>
      <c r="AB445" s="1218"/>
    </row>
    <row r="446" spans="2:28" ht="15.75" hidden="1" customHeight="1">
      <c r="B446" s="1218"/>
      <c r="C446" s="1218"/>
      <c r="D446" s="1218"/>
      <c r="E446" s="1218"/>
      <c r="F446" s="1218"/>
      <c r="G446" s="1218"/>
      <c r="H446" s="1218"/>
      <c r="I446" s="1218"/>
      <c r="J446" s="1218"/>
      <c r="K446" s="1218"/>
      <c r="L446" s="1218"/>
      <c r="M446" s="1218"/>
      <c r="N446" s="1218"/>
      <c r="O446" s="1218"/>
      <c r="P446" s="1218"/>
      <c r="Q446" s="1218"/>
      <c r="R446" s="1218"/>
      <c r="S446" s="1218"/>
      <c r="T446" s="1218"/>
      <c r="U446" s="1218"/>
      <c r="V446" s="1218"/>
      <c r="W446" s="1218"/>
      <c r="X446" s="1218"/>
      <c r="Y446" s="1218"/>
      <c r="Z446" s="1218"/>
      <c r="AA446" s="1218"/>
      <c r="AB446" s="1218"/>
    </row>
    <row r="447" spans="2:28" ht="15.75" hidden="1" customHeight="1">
      <c r="B447" s="1218"/>
      <c r="C447" s="1218"/>
      <c r="D447" s="1218"/>
      <c r="E447" s="1218"/>
      <c r="F447" s="1218"/>
      <c r="G447" s="1218"/>
      <c r="H447" s="1218"/>
      <c r="I447" s="1218"/>
      <c r="J447" s="1218"/>
      <c r="K447" s="1218"/>
      <c r="L447" s="1218"/>
      <c r="M447" s="1218"/>
      <c r="N447" s="1218"/>
      <c r="O447" s="1218"/>
      <c r="P447" s="1218"/>
      <c r="Q447" s="1218"/>
      <c r="R447" s="1218"/>
      <c r="S447" s="1218"/>
      <c r="T447" s="1218"/>
      <c r="U447" s="1218"/>
      <c r="V447" s="1218"/>
      <c r="W447" s="1218"/>
      <c r="X447" s="1218"/>
      <c r="Y447" s="1218"/>
      <c r="Z447" s="1218"/>
      <c r="AA447" s="1218"/>
      <c r="AB447" s="1218"/>
    </row>
    <row r="448" spans="2:28" ht="15.75" hidden="1" customHeight="1">
      <c r="B448" s="1218"/>
      <c r="C448" s="1218"/>
      <c r="D448" s="1218"/>
      <c r="E448" s="1218"/>
      <c r="F448" s="1218"/>
      <c r="G448" s="1218"/>
      <c r="H448" s="1218"/>
      <c r="I448" s="1218"/>
      <c r="J448" s="1218"/>
      <c r="K448" s="1218"/>
      <c r="L448" s="1218"/>
      <c r="M448" s="1218"/>
      <c r="N448" s="1218"/>
      <c r="O448" s="1218"/>
      <c r="P448" s="1218"/>
      <c r="Q448" s="1218"/>
      <c r="R448" s="1218"/>
      <c r="S448" s="1218"/>
      <c r="T448" s="1218"/>
      <c r="U448" s="1218"/>
      <c r="V448" s="1218"/>
      <c r="W448" s="1218"/>
      <c r="X448" s="1218"/>
      <c r="Y448" s="1218"/>
      <c r="Z448" s="1218"/>
      <c r="AA448" s="1218"/>
      <c r="AB448" s="1218"/>
    </row>
    <row r="449" spans="2:28" ht="15.75" hidden="1" customHeight="1">
      <c r="B449" s="1218"/>
      <c r="C449" s="1218"/>
      <c r="D449" s="1218"/>
      <c r="E449" s="1218"/>
      <c r="F449" s="1218"/>
      <c r="G449" s="1218"/>
      <c r="H449" s="1218"/>
      <c r="I449" s="1218"/>
      <c r="J449" s="1218"/>
      <c r="K449" s="1218"/>
      <c r="L449" s="1218"/>
      <c r="M449" s="1218"/>
      <c r="N449" s="1218"/>
      <c r="O449" s="1218"/>
      <c r="P449" s="1218"/>
      <c r="Q449" s="1218"/>
      <c r="R449" s="1218"/>
      <c r="S449" s="1218"/>
      <c r="T449" s="1218"/>
      <c r="U449" s="1218"/>
      <c r="V449" s="1218"/>
      <c r="W449" s="1218"/>
      <c r="X449" s="1218"/>
      <c r="Y449" s="1218"/>
      <c r="Z449" s="1218"/>
      <c r="AA449" s="1218"/>
      <c r="AB449" s="1218"/>
    </row>
    <row r="450" spans="2:28" ht="15.75" hidden="1" customHeight="1">
      <c r="B450" s="1218"/>
      <c r="C450" s="1218"/>
      <c r="D450" s="1218"/>
      <c r="E450" s="1218"/>
      <c r="F450" s="1218"/>
      <c r="G450" s="1218"/>
      <c r="H450" s="1218"/>
      <c r="I450" s="1218"/>
      <c r="J450" s="1218"/>
      <c r="K450" s="1218"/>
      <c r="L450" s="1218"/>
      <c r="M450" s="1218"/>
      <c r="N450" s="1218"/>
      <c r="O450" s="1218"/>
      <c r="P450" s="1218"/>
      <c r="Q450" s="1218"/>
      <c r="R450" s="1218"/>
      <c r="S450" s="1218"/>
      <c r="T450" s="1218"/>
      <c r="U450" s="1218"/>
      <c r="V450" s="1218"/>
      <c r="W450" s="1218"/>
      <c r="X450" s="1218"/>
      <c r="Y450" s="1218"/>
      <c r="Z450" s="1218"/>
      <c r="AA450" s="1218"/>
      <c r="AB450" s="1218"/>
    </row>
    <row r="451" spans="2:28" ht="15.75" hidden="1" customHeight="1">
      <c r="B451" s="1218"/>
      <c r="C451" s="1218"/>
      <c r="D451" s="1218"/>
      <c r="E451" s="1218"/>
      <c r="F451" s="1218"/>
      <c r="G451" s="1218"/>
      <c r="H451" s="1218"/>
      <c r="I451" s="1218"/>
      <c r="J451" s="1218"/>
      <c r="K451" s="1218"/>
      <c r="L451" s="1218"/>
      <c r="M451" s="1218"/>
      <c r="N451" s="1218"/>
      <c r="O451" s="1218"/>
      <c r="P451" s="1218"/>
      <c r="Q451" s="1218"/>
      <c r="R451" s="1218"/>
      <c r="S451" s="1218"/>
      <c r="T451" s="1218"/>
      <c r="U451" s="1218"/>
      <c r="V451" s="1218"/>
      <c r="W451" s="1218"/>
      <c r="X451" s="1218"/>
      <c r="Y451" s="1218"/>
      <c r="Z451" s="1218"/>
      <c r="AA451" s="1218"/>
      <c r="AB451" s="1218"/>
    </row>
    <row r="452" spans="2:28" ht="15.75" hidden="1" customHeight="1">
      <c r="B452" s="1218"/>
      <c r="C452" s="1218"/>
      <c r="D452" s="1218"/>
      <c r="E452" s="1218"/>
      <c r="F452" s="1218"/>
      <c r="G452" s="1218"/>
      <c r="H452" s="1218"/>
      <c r="I452" s="1218"/>
      <c r="J452" s="1218"/>
      <c r="K452" s="1218"/>
      <c r="L452" s="1218"/>
      <c r="M452" s="1218"/>
      <c r="N452" s="1218"/>
      <c r="O452" s="1218"/>
      <c r="P452" s="1218"/>
      <c r="Q452" s="1218"/>
      <c r="R452" s="1218"/>
      <c r="S452" s="1218"/>
      <c r="T452" s="1218"/>
      <c r="U452" s="1218"/>
      <c r="V452" s="1218"/>
      <c r="W452" s="1218"/>
      <c r="X452" s="1218"/>
      <c r="Y452" s="1218"/>
      <c r="Z452" s="1218"/>
      <c r="AA452" s="1218"/>
      <c r="AB452" s="1218"/>
    </row>
    <row r="453" spans="2:28" ht="15.75" hidden="1" customHeight="1">
      <c r="B453" s="1218"/>
      <c r="C453" s="1218"/>
      <c r="D453" s="1218"/>
      <c r="E453" s="1218"/>
      <c r="F453" s="1218"/>
      <c r="G453" s="1218"/>
      <c r="H453" s="1218"/>
      <c r="I453" s="1218"/>
      <c r="J453" s="1218"/>
      <c r="K453" s="1218"/>
      <c r="L453" s="1218"/>
      <c r="M453" s="1218"/>
      <c r="N453" s="1218"/>
      <c r="O453" s="1218"/>
      <c r="P453" s="1218"/>
      <c r="Q453" s="1218"/>
      <c r="R453" s="1218"/>
      <c r="S453" s="1218"/>
      <c r="T453" s="1218"/>
      <c r="U453" s="1218"/>
      <c r="V453" s="1218"/>
      <c r="W453" s="1218"/>
      <c r="X453" s="1218"/>
      <c r="Y453" s="1218"/>
      <c r="Z453" s="1218"/>
      <c r="AA453" s="1218"/>
      <c r="AB453" s="1218"/>
    </row>
    <row r="454" spans="2:28" ht="15.75" hidden="1" customHeight="1">
      <c r="B454" s="1218"/>
      <c r="C454" s="1218"/>
      <c r="D454" s="1218"/>
      <c r="E454" s="1218"/>
      <c r="F454" s="1218"/>
      <c r="G454" s="1218"/>
      <c r="H454" s="1218"/>
      <c r="I454" s="1218"/>
      <c r="J454" s="1218"/>
      <c r="K454" s="1218"/>
      <c r="L454" s="1218"/>
      <c r="M454" s="1218"/>
      <c r="N454" s="1218"/>
      <c r="O454" s="1218"/>
      <c r="P454" s="1218"/>
      <c r="Q454" s="1218"/>
      <c r="R454" s="1218"/>
      <c r="S454" s="1218"/>
      <c r="T454" s="1218"/>
      <c r="U454" s="1218"/>
      <c r="V454" s="1218"/>
      <c r="W454" s="1218"/>
      <c r="X454" s="1218"/>
      <c r="Y454" s="1218"/>
      <c r="Z454" s="1218"/>
      <c r="AA454" s="1218"/>
      <c r="AB454" s="1218"/>
    </row>
    <row r="455" spans="2:28" ht="15.75" hidden="1" customHeight="1">
      <c r="B455" s="1218"/>
      <c r="C455" s="1218"/>
      <c r="D455" s="1218"/>
      <c r="E455" s="1218"/>
      <c r="F455" s="1218"/>
      <c r="G455" s="1218"/>
      <c r="H455" s="1218"/>
      <c r="I455" s="1218"/>
      <c r="J455" s="1218"/>
      <c r="K455" s="1218"/>
      <c r="L455" s="1218"/>
      <c r="M455" s="1218"/>
      <c r="N455" s="1218"/>
      <c r="O455" s="1218"/>
      <c r="P455" s="1218"/>
      <c r="Q455" s="1218"/>
      <c r="R455" s="1218"/>
      <c r="S455" s="1218"/>
      <c r="T455" s="1218"/>
      <c r="U455" s="1218"/>
      <c r="V455" s="1218"/>
      <c r="W455" s="1218"/>
      <c r="X455" s="1218"/>
      <c r="Y455" s="1218"/>
      <c r="Z455" s="1218"/>
      <c r="AA455" s="1218"/>
      <c r="AB455" s="1218"/>
    </row>
    <row r="456" spans="2:28" ht="15.75" hidden="1" customHeight="1">
      <c r="B456" s="1218"/>
      <c r="C456" s="1218"/>
      <c r="D456" s="1218"/>
      <c r="E456" s="1218"/>
      <c r="F456" s="1218"/>
      <c r="G456" s="1218"/>
      <c r="H456" s="1218"/>
      <c r="I456" s="1218"/>
      <c r="J456" s="1218"/>
      <c r="K456" s="1218"/>
      <c r="L456" s="1218"/>
      <c r="M456" s="1218"/>
      <c r="N456" s="1218"/>
      <c r="O456" s="1218"/>
      <c r="P456" s="1218"/>
      <c r="Q456" s="1218"/>
      <c r="R456" s="1218"/>
      <c r="S456" s="1218"/>
      <c r="T456" s="1218"/>
      <c r="U456" s="1218"/>
      <c r="V456" s="1218"/>
      <c r="W456" s="1218"/>
      <c r="X456" s="1218"/>
      <c r="Y456" s="1218"/>
      <c r="Z456" s="1218"/>
      <c r="AA456" s="1218"/>
      <c r="AB456" s="1218"/>
    </row>
    <row r="457" spans="2:28" ht="15.75" hidden="1" customHeight="1">
      <c r="B457" s="1218"/>
      <c r="C457" s="1218"/>
      <c r="D457" s="1218"/>
      <c r="E457" s="1218"/>
      <c r="F457" s="1218"/>
      <c r="G457" s="1218"/>
      <c r="H457" s="1218"/>
      <c r="I457" s="1218"/>
      <c r="J457" s="1218"/>
      <c r="K457" s="1218"/>
      <c r="L457" s="1218"/>
      <c r="M457" s="1218"/>
      <c r="N457" s="1218"/>
      <c r="O457" s="1218"/>
      <c r="P457" s="1218"/>
      <c r="Q457" s="1218"/>
      <c r="R457" s="1218"/>
      <c r="S457" s="1218"/>
      <c r="T457" s="1218"/>
      <c r="U457" s="1218"/>
      <c r="V457" s="1218"/>
      <c r="W457" s="1218"/>
      <c r="X457" s="1218"/>
      <c r="Y457" s="1218"/>
      <c r="Z457" s="1218"/>
      <c r="AA457" s="1218"/>
      <c r="AB457" s="1218"/>
    </row>
    <row r="458" spans="2:28" ht="15.75" hidden="1" customHeight="1">
      <c r="B458" s="1218"/>
      <c r="C458" s="1218"/>
      <c r="D458" s="1218"/>
      <c r="E458" s="1218"/>
      <c r="F458" s="1218"/>
      <c r="G458" s="1218"/>
      <c r="H458" s="1218"/>
      <c r="I458" s="1218"/>
      <c r="J458" s="1218"/>
      <c r="K458" s="1218"/>
      <c r="L458" s="1218"/>
      <c r="M458" s="1218"/>
      <c r="N458" s="1218"/>
      <c r="O458" s="1218"/>
      <c r="P458" s="1218"/>
      <c r="Q458" s="1218"/>
      <c r="R458" s="1218"/>
      <c r="S458" s="1218"/>
      <c r="T458" s="1218"/>
      <c r="U458" s="1218"/>
      <c r="V458" s="1218"/>
      <c r="W458" s="1218"/>
      <c r="X458" s="1218"/>
      <c r="Y458" s="1218"/>
      <c r="Z458" s="1218"/>
      <c r="AA458" s="1218"/>
      <c r="AB458" s="1218"/>
    </row>
    <row r="459" spans="2:28" ht="15.75" hidden="1" customHeight="1">
      <c r="B459" s="1218"/>
      <c r="C459" s="1218"/>
      <c r="D459" s="1218"/>
      <c r="E459" s="1218"/>
      <c r="F459" s="1218"/>
      <c r="G459" s="1218"/>
      <c r="H459" s="1218"/>
      <c r="I459" s="1218"/>
      <c r="J459" s="1218"/>
      <c r="K459" s="1218"/>
      <c r="L459" s="1218"/>
      <c r="M459" s="1218"/>
      <c r="N459" s="1218"/>
      <c r="O459" s="1218"/>
      <c r="P459" s="1218"/>
      <c r="Q459" s="1218"/>
      <c r="R459" s="1218"/>
      <c r="S459" s="1218"/>
      <c r="T459" s="1218"/>
      <c r="U459" s="1218"/>
      <c r="V459" s="1218"/>
      <c r="W459" s="1218"/>
      <c r="X459" s="1218"/>
      <c r="Y459" s="1218"/>
      <c r="Z459" s="1218"/>
      <c r="AA459" s="1218"/>
      <c r="AB459" s="1218"/>
    </row>
    <row r="460" spans="2:28" ht="15.75" hidden="1" customHeight="1">
      <c r="B460" s="1218"/>
      <c r="C460" s="1218"/>
      <c r="D460" s="1218"/>
      <c r="E460" s="1218"/>
      <c r="F460" s="1218"/>
      <c r="G460" s="1218"/>
      <c r="H460" s="1218"/>
      <c r="I460" s="1218"/>
      <c r="J460" s="1218"/>
      <c r="K460" s="1218"/>
      <c r="L460" s="1218"/>
      <c r="M460" s="1218"/>
      <c r="N460" s="1218"/>
      <c r="O460" s="1218"/>
      <c r="P460" s="1218"/>
      <c r="Q460" s="1218"/>
      <c r="R460" s="1218"/>
      <c r="S460" s="1218"/>
      <c r="T460" s="1218"/>
      <c r="U460" s="1218"/>
      <c r="V460" s="1218"/>
      <c r="W460" s="1218"/>
      <c r="X460" s="1218"/>
      <c r="Y460" s="1218"/>
      <c r="Z460" s="1218"/>
      <c r="AA460" s="1218"/>
      <c r="AB460" s="1218"/>
    </row>
    <row r="461" spans="2:28" ht="15.75" hidden="1" customHeight="1">
      <c r="B461" s="1218"/>
      <c r="C461" s="1218"/>
      <c r="D461" s="1218"/>
      <c r="E461" s="1218"/>
      <c r="F461" s="1218"/>
      <c r="G461" s="1218"/>
      <c r="H461" s="1218"/>
      <c r="I461" s="1218"/>
      <c r="J461" s="1218"/>
      <c r="K461" s="1218"/>
      <c r="L461" s="1218"/>
      <c r="M461" s="1218"/>
      <c r="N461" s="1218"/>
      <c r="O461" s="1218"/>
      <c r="P461" s="1218"/>
      <c r="Q461" s="1218"/>
      <c r="R461" s="1218"/>
      <c r="S461" s="1218"/>
      <c r="T461" s="1218"/>
      <c r="U461" s="1218"/>
      <c r="V461" s="1218"/>
      <c r="W461" s="1218"/>
      <c r="X461" s="1218"/>
      <c r="Y461" s="1218"/>
      <c r="Z461" s="1218"/>
      <c r="AA461" s="1218"/>
      <c r="AB461" s="1218"/>
    </row>
    <row r="462" spans="2:28" ht="15.75" hidden="1" customHeight="1">
      <c r="B462" s="1218"/>
      <c r="C462" s="1218"/>
      <c r="D462" s="1218"/>
      <c r="E462" s="1218"/>
      <c r="F462" s="1218"/>
      <c r="G462" s="1218"/>
      <c r="H462" s="1218"/>
      <c r="I462" s="1218"/>
      <c r="J462" s="1218"/>
      <c r="K462" s="1218"/>
      <c r="L462" s="1218"/>
      <c r="M462" s="1218"/>
      <c r="N462" s="1218"/>
      <c r="O462" s="1218"/>
      <c r="P462" s="1218"/>
      <c r="Q462" s="1218"/>
      <c r="R462" s="1218"/>
      <c r="S462" s="1218"/>
      <c r="T462" s="1218"/>
      <c r="U462" s="1218"/>
      <c r="V462" s="1218"/>
      <c r="W462" s="1218"/>
      <c r="X462" s="1218"/>
      <c r="Y462" s="1218"/>
      <c r="Z462" s="1218"/>
      <c r="AA462" s="1218"/>
      <c r="AB462" s="1218"/>
    </row>
    <row r="463" spans="2:28" ht="15.75" hidden="1" customHeight="1">
      <c r="B463" s="1218"/>
      <c r="C463" s="1218"/>
      <c r="D463" s="1218"/>
      <c r="E463" s="1218"/>
      <c r="F463" s="1218"/>
      <c r="G463" s="1218"/>
      <c r="H463" s="1218"/>
      <c r="I463" s="1218"/>
      <c r="J463" s="1218"/>
      <c r="K463" s="1218"/>
      <c r="L463" s="1218"/>
      <c r="M463" s="1218"/>
      <c r="N463" s="1218"/>
      <c r="O463" s="1218"/>
      <c r="P463" s="1218"/>
      <c r="Q463" s="1218"/>
      <c r="R463" s="1218"/>
      <c r="S463" s="1218"/>
      <c r="T463" s="1218"/>
      <c r="U463" s="1218"/>
      <c r="V463" s="1218"/>
      <c r="W463" s="1218"/>
      <c r="X463" s="1218"/>
      <c r="Y463" s="1218"/>
      <c r="Z463" s="1218"/>
      <c r="AA463" s="1218"/>
      <c r="AB463" s="1218"/>
    </row>
    <row r="464" spans="2:28" ht="15.75" hidden="1" customHeight="1">
      <c r="B464" s="1218"/>
      <c r="C464" s="1218"/>
      <c r="D464" s="1218"/>
      <c r="E464" s="1218"/>
      <c r="F464" s="1218"/>
      <c r="G464" s="1218"/>
      <c r="H464" s="1218"/>
      <c r="I464" s="1218"/>
      <c r="J464" s="1218"/>
      <c r="K464" s="1218"/>
      <c r="L464" s="1218"/>
      <c r="M464" s="1218"/>
      <c r="N464" s="1218"/>
      <c r="O464" s="1218"/>
      <c r="P464" s="1218"/>
      <c r="Q464" s="1218"/>
      <c r="R464" s="1218"/>
      <c r="S464" s="1218"/>
      <c r="T464" s="1218"/>
      <c r="U464" s="1218"/>
      <c r="V464" s="1218"/>
      <c r="W464" s="1218"/>
      <c r="X464" s="1218"/>
      <c r="Y464" s="1218"/>
      <c r="Z464" s="1218"/>
      <c r="AA464" s="1218"/>
      <c r="AB464" s="1218"/>
    </row>
    <row r="465" spans="2:28" ht="15.75" hidden="1" customHeight="1">
      <c r="B465" s="1218"/>
      <c r="C465" s="1218"/>
      <c r="D465" s="1218"/>
      <c r="E465" s="1218"/>
      <c r="F465" s="1218"/>
      <c r="G465" s="1218"/>
      <c r="H465" s="1218"/>
      <c r="I465" s="1218"/>
      <c r="J465" s="1218"/>
      <c r="K465" s="1218"/>
      <c r="L465" s="1218"/>
      <c r="M465" s="1218"/>
      <c r="N465" s="1218"/>
      <c r="O465" s="1218"/>
      <c r="P465" s="1218"/>
      <c r="Q465" s="1218"/>
      <c r="R465" s="1218"/>
      <c r="S465" s="1218"/>
      <c r="T465" s="1218"/>
      <c r="U465" s="1218"/>
      <c r="V465" s="1218"/>
      <c r="W465" s="1218"/>
      <c r="X465" s="1218"/>
      <c r="Y465" s="1218"/>
      <c r="Z465" s="1218"/>
      <c r="AA465" s="1218"/>
      <c r="AB465" s="1218"/>
    </row>
    <row r="466" spans="2:28" ht="15.75" hidden="1" customHeight="1">
      <c r="B466" s="1218"/>
      <c r="C466" s="1218"/>
      <c r="D466" s="1218"/>
      <c r="E466" s="1218"/>
      <c r="F466" s="1218"/>
      <c r="G466" s="1218"/>
      <c r="H466" s="1218"/>
      <c r="I466" s="1218"/>
      <c r="J466" s="1218"/>
      <c r="K466" s="1218"/>
      <c r="L466" s="1218"/>
      <c r="M466" s="1218"/>
      <c r="N466" s="1218"/>
      <c r="O466" s="1218"/>
      <c r="P466" s="1218"/>
      <c r="Q466" s="1218"/>
      <c r="R466" s="1218"/>
      <c r="S466" s="1218"/>
      <c r="T466" s="1218"/>
      <c r="U466" s="1218"/>
      <c r="V466" s="1218"/>
      <c r="W466" s="1218"/>
      <c r="X466" s="1218"/>
      <c r="Y466" s="1218"/>
      <c r="Z466" s="1218"/>
      <c r="AA466" s="1218"/>
      <c r="AB466" s="1218"/>
    </row>
    <row r="467" spans="2:28" ht="15.75" hidden="1" customHeight="1">
      <c r="B467" s="1218"/>
      <c r="C467" s="1218"/>
      <c r="D467" s="1218"/>
      <c r="E467" s="1218"/>
      <c r="F467" s="1218"/>
      <c r="G467" s="1218"/>
      <c r="H467" s="1218"/>
      <c r="I467" s="1218"/>
      <c r="J467" s="1218"/>
      <c r="K467" s="1218"/>
      <c r="L467" s="1218"/>
      <c r="M467" s="1218"/>
      <c r="N467" s="1218"/>
      <c r="O467" s="1218"/>
      <c r="P467" s="1218"/>
      <c r="Q467" s="1218"/>
      <c r="R467" s="1218"/>
      <c r="S467" s="1218"/>
      <c r="T467" s="1218"/>
      <c r="U467" s="1218"/>
      <c r="V467" s="1218"/>
      <c r="W467" s="1218"/>
      <c r="X467" s="1218"/>
      <c r="Y467" s="1218"/>
      <c r="Z467" s="1218"/>
      <c r="AA467" s="1218"/>
      <c r="AB467" s="1218"/>
    </row>
    <row r="468" spans="2:28" ht="15.75" hidden="1" customHeight="1">
      <c r="B468" s="1218"/>
      <c r="C468" s="1218"/>
      <c r="D468" s="1218"/>
      <c r="E468" s="1218"/>
      <c r="F468" s="1218"/>
      <c r="G468" s="1218"/>
      <c r="H468" s="1218"/>
      <c r="I468" s="1218"/>
      <c r="J468" s="1218"/>
      <c r="K468" s="1218"/>
      <c r="L468" s="1218"/>
      <c r="M468" s="1218"/>
      <c r="N468" s="1218"/>
      <c r="O468" s="1218"/>
      <c r="P468" s="1218"/>
      <c r="Q468" s="1218"/>
      <c r="R468" s="1218"/>
      <c r="S468" s="1218"/>
      <c r="T468" s="1218"/>
      <c r="U468" s="1218"/>
      <c r="V468" s="1218"/>
      <c r="W468" s="1218"/>
      <c r="X468" s="1218"/>
      <c r="Y468" s="1218"/>
      <c r="Z468" s="1218"/>
      <c r="AA468" s="1218"/>
      <c r="AB468" s="1218"/>
    </row>
    <row r="469" spans="2:28" ht="15.75" hidden="1" customHeight="1">
      <c r="B469" s="1218"/>
      <c r="C469" s="1218"/>
      <c r="D469" s="1218"/>
      <c r="E469" s="1218"/>
      <c r="F469" s="1218"/>
      <c r="G469" s="1218"/>
      <c r="H469" s="1218"/>
      <c r="I469" s="1218"/>
      <c r="J469" s="1218"/>
      <c r="K469" s="1218"/>
      <c r="L469" s="1218"/>
      <c r="M469" s="1218"/>
      <c r="N469" s="1218"/>
      <c r="O469" s="1218"/>
      <c r="P469" s="1218"/>
      <c r="Q469" s="1218"/>
      <c r="R469" s="1218"/>
      <c r="S469" s="1218"/>
      <c r="T469" s="1218"/>
      <c r="U469" s="1218"/>
      <c r="V469" s="1218"/>
      <c r="W469" s="1218"/>
      <c r="X469" s="1218"/>
      <c r="Y469" s="1218"/>
      <c r="Z469" s="1218"/>
      <c r="AA469" s="1218"/>
      <c r="AB469" s="1218"/>
    </row>
    <row r="470" spans="2:28" ht="15.75" hidden="1" customHeight="1">
      <c r="B470" s="1218"/>
      <c r="C470" s="1218"/>
      <c r="D470" s="1218"/>
      <c r="E470" s="1218"/>
      <c r="F470" s="1218"/>
      <c r="G470" s="1218"/>
      <c r="H470" s="1218"/>
      <c r="I470" s="1218"/>
      <c r="J470" s="1218"/>
      <c r="K470" s="1218"/>
      <c r="L470" s="1218"/>
      <c r="M470" s="1218"/>
      <c r="N470" s="1218"/>
      <c r="O470" s="1218"/>
      <c r="P470" s="1218"/>
      <c r="Q470" s="1218"/>
      <c r="R470" s="1218"/>
      <c r="S470" s="1218"/>
      <c r="T470" s="1218"/>
      <c r="U470" s="1218"/>
      <c r="V470" s="1218"/>
      <c r="W470" s="1218"/>
      <c r="X470" s="1218"/>
      <c r="Y470" s="1218"/>
      <c r="Z470" s="1218"/>
      <c r="AA470" s="1218"/>
      <c r="AB470" s="1218"/>
    </row>
    <row r="471" spans="2:28" ht="15.75" hidden="1" customHeight="1">
      <c r="B471" s="1218"/>
      <c r="C471" s="1218"/>
      <c r="D471" s="1218"/>
      <c r="E471" s="1218"/>
      <c r="F471" s="1218"/>
      <c r="G471" s="1218"/>
      <c r="H471" s="1218"/>
      <c r="I471" s="1218"/>
      <c r="J471" s="1218"/>
      <c r="K471" s="1218"/>
      <c r="L471" s="1218"/>
      <c r="M471" s="1218"/>
      <c r="N471" s="1218"/>
      <c r="O471" s="1218"/>
      <c r="P471" s="1218"/>
      <c r="Q471" s="1218"/>
      <c r="R471" s="1218"/>
      <c r="S471" s="1218"/>
      <c r="T471" s="1218"/>
      <c r="U471" s="1218"/>
      <c r="V471" s="1218"/>
      <c r="W471" s="1218"/>
      <c r="X471" s="1218"/>
      <c r="Y471" s="1218"/>
      <c r="Z471" s="1218"/>
      <c r="AA471" s="1218"/>
      <c r="AB471" s="1218"/>
    </row>
    <row r="472" spans="2:28" ht="15.75" hidden="1" customHeight="1">
      <c r="B472" s="1218"/>
      <c r="C472" s="1218"/>
      <c r="D472" s="1218"/>
      <c r="E472" s="1218"/>
      <c r="F472" s="1218"/>
      <c r="G472" s="1218"/>
      <c r="H472" s="1218"/>
      <c r="I472" s="1218"/>
      <c r="J472" s="1218"/>
      <c r="K472" s="1218"/>
      <c r="L472" s="1218"/>
      <c r="M472" s="1218"/>
      <c r="N472" s="1218"/>
      <c r="O472" s="1218"/>
      <c r="P472" s="1218"/>
      <c r="Q472" s="1218"/>
      <c r="R472" s="1218"/>
      <c r="S472" s="1218"/>
      <c r="T472" s="1218"/>
      <c r="U472" s="1218"/>
      <c r="V472" s="1218"/>
      <c r="W472" s="1218"/>
      <c r="X472" s="1218"/>
      <c r="Y472" s="1218"/>
      <c r="Z472" s="1218"/>
      <c r="AA472" s="1218"/>
      <c r="AB472" s="1218"/>
    </row>
    <row r="473" spans="2:28" ht="15.75" hidden="1" customHeight="1">
      <c r="B473" s="1218"/>
      <c r="C473" s="1218"/>
      <c r="D473" s="1218"/>
      <c r="E473" s="1218"/>
      <c r="F473" s="1218"/>
      <c r="G473" s="1218"/>
      <c r="H473" s="1218"/>
      <c r="I473" s="1218"/>
      <c r="J473" s="1218"/>
      <c r="K473" s="1218"/>
      <c r="L473" s="1218"/>
      <c r="M473" s="1218"/>
      <c r="N473" s="1218"/>
      <c r="O473" s="1218"/>
      <c r="P473" s="1218"/>
      <c r="Q473" s="1218"/>
      <c r="R473" s="1218"/>
      <c r="S473" s="1218"/>
      <c r="T473" s="1218"/>
      <c r="U473" s="1218"/>
      <c r="V473" s="1218"/>
      <c r="W473" s="1218"/>
      <c r="X473" s="1218"/>
      <c r="Y473" s="1218"/>
      <c r="Z473" s="1218"/>
      <c r="AA473" s="1218"/>
      <c r="AB473" s="1218"/>
    </row>
    <row r="474" spans="2:28" ht="15.75" hidden="1" customHeight="1">
      <c r="B474" s="1218"/>
      <c r="C474" s="1218"/>
      <c r="D474" s="1218"/>
      <c r="E474" s="1218"/>
      <c r="F474" s="1218"/>
      <c r="G474" s="1218"/>
      <c r="H474" s="1218"/>
      <c r="I474" s="1218"/>
      <c r="J474" s="1218"/>
      <c r="K474" s="1218"/>
      <c r="L474" s="1218"/>
      <c r="M474" s="1218"/>
      <c r="N474" s="1218"/>
      <c r="O474" s="1218"/>
      <c r="P474" s="1218"/>
      <c r="Q474" s="1218"/>
      <c r="R474" s="1218"/>
      <c r="S474" s="1218"/>
      <c r="T474" s="1218"/>
      <c r="U474" s="1218"/>
      <c r="V474" s="1218"/>
      <c r="W474" s="1218"/>
      <c r="X474" s="1218"/>
      <c r="Y474" s="1218"/>
      <c r="Z474" s="1218"/>
      <c r="AA474" s="1218"/>
      <c r="AB474" s="1218"/>
    </row>
    <row r="475" spans="2:28" ht="15.75" hidden="1" customHeight="1">
      <c r="B475" s="1218"/>
      <c r="C475" s="1218"/>
      <c r="D475" s="1218"/>
      <c r="E475" s="1218"/>
      <c r="F475" s="1218"/>
      <c r="G475" s="1218"/>
      <c r="H475" s="1218"/>
      <c r="I475" s="1218"/>
      <c r="J475" s="1218"/>
      <c r="K475" s="1218"/>
      <c r="L475" s="1218"/>
      <c r="M475" s="1218"/>
      <c r="N475" s="1218"/>
      <c r="O475" s="1218"/>
      <c r="P475" s="1218"/>
      <c r="Q475" s="1218"/>
      <c r="R475" s="1218"/>
      <c r="S475" s="1218"/>
      <c r="T475" s="1218"/>
      <c r="U475" s="1218"/>
      <c r="V475" s="1218"/>
      <c r="W475" s="1218"/>
      <c r="X475" s="1218"/>
      <c r="Y475" s="1218"/>
      <c r="Z475" s="1218"/>
      <c r="AA475" s="1218"/>
      <c r="AB475" s="1218"/>
    </row>
    <row r="476" spans="2:28" ht="15.75" hidden="1" customHeight="1">
      <c r="B476" s="1218"/>
      <c r="C476" s="1218"/>
      <c r="D476" s="1218"/>
      <c r="E476" s="1218"/>
      <c r="F476" s="1218"/>
      <c r="G476" s="1218"/>
      <c r="H476" s="1218"/>
      <c r="I476" s="1218"/>
      <c r="J476" s="1218"/>
      <c r="K476" s="1218"/>
      <c r="L476" s="1218"/>
      <c r="M476" s="1218"/>
      <c r="N476" s="1218"/>
      <c r="O476" s="1218"/>
      <c r="P476" s="1218"/>
      <c r="Q476" s="1218"/>
      <c r="R476" s="1218"/>
      <c r="S476" s="1218"/>
      <c r="T476" s="1218"/>
      <c r="U476" s="1218"/>
      <c r="V476" s="1218"/>
      <c r="W476" s="1218"/>
      <c r="X476" s="1218"/>
      <c r="Y476" s="1218"/>
      <c r="Z476" s="1218"/>
      <c r="AA476" s="1218"/>
      <c r="AB476" s="1218"/>
    </row>
    <row r="477" spans="2:28" ht="15.75" hidden="1" customHeight="1">
      <c r="B477" s="1218"/>
      <c r="C477" s="1218"/>
      <c r="D477" s="1218"/>
      <c r="E477" s="1218"/>
      <c r="F477" s="1218"/>
      <c r="G477" s="1218"/>
      <c r="H477" s="1218"/>
      <c r="I477" s="1218"/>
      <c r="J477" s="1218"/>
      <c r="K477" s="1218"/>
      <c r="L477" s="1218"/>
      <c r="M477" s="1218"/>
      <c r="N477" s="1218"/>
      <c r="O477" s="1218"/>
      <c r="P477" s="1218"/>
      <c r="Q477" s="1218"/>
      <c r="R477" s="1218"/>
      <c r="S477" s="1218"/>
      <c r="T477" s="1218"/>
      <c r="U477" s="1218"/>
      <c r="V477" s="1218"/>
      <c r="W477" s="1218"/>
      <c r="X477" s="1218"/>
      <c r="Y477" s="1218"/>
      <c r="Z477" s="1218"/>
      <c r="AA477" s="1218"/>
      <c r="AB477" s="1218"/>
    </row>
    <row r="478" spans="2:28" ht="15.75" hidden="1" customHeight="1">
      <c r="B478" s="1218"/>
      <c r="C478" s="1218"/>
      <c r="D478" s="1218"/>
      <c r="E478" s="1218"/>
      <c r="F478" s="1218"/>
      <c r="G478" s="1218"/>
      <c r="H478" s="1218"/>
      <c r="I478" s="1218"/>
      <c r="J478" s="1218"/>
      <c r="K478" s="1218"/>
      <c r="L478" s="1218"/>
      <c r="M478" s="1218"/>
      <c r="N478" s="1218"/>
      <c r="O478" s="1218"/>
      <c r="P478" s="1218"/>
      <c r="Q478" s="1218"/>
      <c r="R478" s="1218"/>
      <c r="S478" s="1218"/>
      <c r="T478" s="1218"/>
      <c r="U478" s="1218"/>
      <c r="V478" s="1218"/>
      <c r="W478" s="1218"/>
      <c r="X478" s="1218"/>
      <c r="Y478" s="1218"/>
      <c r="Z478" s="1218"/>
      <c r="AA478" s="1218"/>
      <c r="AB478" s="1218"/>
    </row>
    <row r="479" spans="2:28" ht="15.75" hidden="1" customHeight="1">
      <c r="B479" s="1218"/>
      <c r="C479" s="1218"/>
      <c r="D479" s="1218"/>
      <c r="E479" s="1218"/>
      <c r="F479" s="1218"/>
      <c r="G479" s="1218"/>
      <c r="H479" s="1218"/>
      <c r="I479" s="1218"/>
      <c r="J479" s="1218"/>
      <c r="K479" s="1218"/>
      <c r="L479" s="1218"/>
      <c r="M479" s="1218"/>
      <c r="N479" s="1218"/>
      <c r="O479" s="1218"/>
      <c r="P479" s="1218"/>
      <c r="Q479" s="1218"/>
      <c r="R479" s="1218"/>
      <c r="S479" s="1218"/>
      <c r="T479" s="1218"/>
      <c r="U479" s="1218"/>
      <c r="V479" s="1218"/>
      <c r="W479" s="1218"/>
      <c r="X479" s="1218"/>
      <c r="Y479" s="1218"/>
      <c r="Z479" s="1218"/>
      <c r="AA479" s="1218"/>
      <c r="AB479" s="1218"/>
    </row>
    <row r="480" spans="2:28" ht="15.75" hidden="1" customHeight="1">
      <c r="B480" s="1218"/>
      <c r="C480" s="1218"/>
      <c r="D480" s="1218"/>
      <c r="E480" s="1218"/>
      <c r="F480" s="1218"/>
      <c r="G480" s="1218"/>
      <c r="H480" s="1218"/>
      <c r="I480" s="1218"/>
      <c r="J480" s="1218"/>
      <c r="K480" s="1218"/>
      <c r="L480" s="1218"/>
      <c r="M480" s="1218"/>
      <c r="N480" s="1218"/>
      <c r="O480" s="1218"/>
      <c r="P480" s="1218"/>
      <c r="Q480" s="1218"/>
      <c r="R480" s="1218"/>
      <c r="S480" s="1218"/>
      <c r="T480" s="1218"/>
      <c r="U480" s="1218"/>
      <c r="V480" s="1218"/>
      <c r="W480" s="1218"/>
      <c r="X480" s="1218"/>
      <c r="Y480" s="1218"/>
      <c r="Z480" s="1218"/>
      <c r="AA480" s="1218"/>
      <c r="AB480" s="1218"/>
    </row>
    <row r="481" spans="2:28" ht="15.75" hidden="1" customHeight="1">
      <c r="B481" s="1218"/>
      <c r="C481" s="1218"/>
      <c r="D481" s="1218"/>
      <c r="E481" s="1218"/>
      <c r="F481" s="1218"/>
      <c r="G481" s="1218"/>
      <c r="H481" s="1218"/>
      <c r="I481" s="1218"/>
      <c r="J481" s="1218"/>
      <c r="K481" s="1218"/>
      <c r="L481" s="1218"/>
      <c r="M481" s="1218"/>
      <c r="N481" s="1218"/>
      <c r="O481" s="1218"/>
      <c r="P481" s="1218"/>
      <c r="Q481" s="1218"/>
      <c r="R481" s="1218"/>
      <c r="S481" s="1218"/>
      <c r="T481" s="1218"/>
      <c r="U481" s="1218"/>
      <c r="V481" s="1218"/>
      <c r="W481" s="1218"/>
      <c r="X481" s="1218"/>
      <c r="Y481" s="1218"/>
      <c r="Z481" s="1218"/>
      <c r="AA481" s="1218"/>
      <c r="AB481" s="1218"/>
    </row>
    <row r="482" spans="2:28" ht="15.75" hidden="1" customHeight="1">
      <c r="B482" s="1218"/>
      <c r="C482" s="1218"/>
      <c r="D482" s="1218"/>
      <c r="E482" s="1218"/>
      <c r="F482" s="1218"/>
      <c r="G482" s="1218"/>
      <c r="H482" s="1218"/>
      <c r="I482" s="1218"/>
      <c r="J482" s="1218"/>
      <c r="K482" s="1218"/>
      <c r="L482" s="1218"/>
      <c r="M482" s="1218"/>
      <c r="N482" s="1218"/>
      <c r="O482" s="1218"/>
      <c r="P482" s="1218"/>
      <c r="Q482" s="1218"/>
      <c r="R482" s="1218"/>
      <c r="S482" s="1218"/>
      <c r="T482" s="1218"/>
      <c r="U482" s="1218"/>
      <c r="V482" s="1218"/>
      <c r="W482" s="1218"/>
      <c r="X482" s="1218"/>
      <c r="Y482" s="1218"/>
      <c r="Z482" s="1218"/>
      <c r="AA482" s="1218"/>
      <c r="AB482" s="1218"/>
    </row>
    <row r="483" spans="2:28" ht="15.75" hidden="1" customHeight="1">
      <c r="B483" s="1218"/>
      <c r="C483" s="1218"/>
      <c r="D483" s="1218"/>
      <c r="E483" s="1218"/>
      <c r="F483" s="1218"/>
      <c r="G483" s="1218"/>
      <c r="H483" s="1218"/>
      <c r="I483" s="1218"/>
      <c r="J483" s="1218"/>
      <c r="K483" s="1218"/>
      <c r="L483" s="1218"/>
      <c r="M483" s="1218"/>
      <c r="N483" s="1218"/>
      <c r="O483" s="1218"/>
      <c r="P483" s="1218"/>
      <c r="Q483" s="1218"/>
      <c r="R483" s="1218"/>
      <c r="S483" s="1218"/>
      <c r="T483" s="1218"/>
      <c r="U483" s="1218"/>
      <c r="V483" s="1218"/>
      <c r="W483" s="1218"/>
      <c r="X483" s="1218"/>
      <c r="Y483" s="1218"/>
      <c r="Z483" s="1218"/>
      <c r="AA483" s="1218"/>
      <c r="AB483" s="1218"/>
    </row>
    <row r="484" spans="2:28" ht="15.75" hidden="1" customHeight="1">
      <c r="B484" s="1218"/>
      <c r="C484" s="1218"/>
      <c r="D484" s="1218"/>
      <c r="E484" s="1218"/>
      <c r="F484" s="1218"/>
      <c r="G484" s="1218"/>
      <c r="H484" s="1218"/>
      <c r="I484" s="1218"/>
      <c r="J484" s="1218"/>
      <c r="K484" s="1218"/>
      <c r="L484" s="1218"/>
      <c r="M484" s="1218"/>
      <c r="N484" s="1218"/>
      <c r="O484" s="1218"/>
      <c r="P484" s="1218"/>
      <c r="Q484" s="1218"/>
      <c r="R484" s="1218"/>
      <c r="S484" s="1218"/>
      <c r="T484" s="1218"/>
      <c r="U484" s="1218"/>
      <c r="V484" s="1218"/>
      <c r="W484" s="1218"/>
      <c r="X484" s="1218"/>
      <c r="Y484" s="1218"/>
      <c r="Z484" s="1218"/>
      <c r="AA484" s="1218"/>
      <c r="AB484" s="1218"/>
    </row>
    <row r="485" spans="2:28" ht="15.75" hidden="1" customHeight="1">
      <c r="B485" s="1218"/>
      <c r="C485" s="1218"/>
      <c r="D485" s="1218"/>
      <c r="E485" s="1218"/>
      <c r="F485" s="1218"/>
      <c r="G485" s="1218"/>
      <c r="H485" s="1218"/>
      <c r="I485" s="1218"/>
      <c r="J485" s="1218"/>
      <c r="K485" s="1218"/>
      <c r="L485" s="1218"/>
      <c r="M485" s="1218"/>
      <c r="N485" s="1218"/>
      <c r="O485" s="1218"/>
      <c r="P485" s="1218"/>
      <c r="Q485" s="1218"/>
      <c r="R485" s="1218"/>
      <c r="S485" s="1218"/>
      <c r="T485" s="1218"/>
      <c r="U485" s="1218"/>
      <c r="V485" s="1218"/>
      <c r="W485" s="1218"/>
      <c r="X485" s="1218"/>
      <c r="Y485" s="1218"/>
      <c r="Z485" s="1218"/>
      <c r="AA485" s="1218"/>
      <c r="AB485" s="1218"/>
    </row>
    <row r="486" spans="2:28" ht="15.75" hidden="1" customHeight="1">
      <c r="B486" s="1218"/>
      <c r="C486" s="1218"/>
      <c r="D486" s="1218"/>
      <c r="E486" s="1218"/>
      <c r="F486" s="1218"/>
      <c r="G486" s="1218"/>
      <c r="H486" s="1218"/>
      <c r="I486" s="1218"/>
      <c r="J486" s="1218"/>
      <c r="K486" s="1218"/>
      <c r="L486" s="1218"/>
      <c r="M486" s="1218"/>
      <c r="N486" s="1218"/>
      <c r="O486" s="1218"/>
      <c r="P486" s="1218"/>
      <c r="Q486" s="1218"/>
      <c r="R486" s="1218"/>
      <c r="S486" s="1218"/>
      <c r="T486" s="1218"/>
      <c r="U486" s="1218"/>
      <c r="V486" s="1218"/>
      <c r="W486" s="1218"/>
      <c r="X486" s="1218"/>
      <c r="Y486" s="1218"/>
      <c r="Z486" s="1218"/>
      <c r="AA486" s="1218"/>
      <c r="AB486" s="1218"/>
    </row>
    <row r="487" spans="2:28" ht="15.75" hidden="1" customHeight="1">
      <c r="B487" s="1218"/>
      <c r="C487" s="1218"/>
      <c r="D487" s="1218"/>
      <c r="E487" s="1218"/>
      <c r="F487" s="1218"/>
      <c r="G487" s="1218"/>
      <c r="H487" s="1218"/>
      <c r="I487" s="1218"/>
      <c r="J487" s="1218"/>
      <c r="K487" s="1218"/>
      <c r="L487" s="1218"/>
      <c r="M487" s="1218"/>
      <c r="N487" s="1218"/>
      <c r="O487" s="1218"/>
      <c r="P487" s="1218"/>
      <c r="Q487" s="1218"/>
      <c r="R487" s="1218"/>
      <c r="S487" s="1218"/>
      <c r="T487" s="1218"/>
      <c r="U487" s="1218"/>
      <c r="V487" s="1218"/>
      <c r="W487" s="1218"/>
      <c r="X487" s="1218"/>
      <c r="Y487" s="1218"/>
      <c r="Z487" s="1218"/>
      <c r="AA487" s="1218"/>
      <c r="AB487" s="1218"/>
    </row>
    <row r="488" spans="2:28" ht="15.75" hidden="1" customHeight="1">
      <c r="B488" s="1218"/>
      <c r="C488" s="1218"/>
      <c r="D488" s="1218"/>
      <c r="E488" s="1218"/>
      <c r="F488" s="1218"/>
      <c r="G488" s="1218"/>
      <c r="H488" s="1218"/>
      <c r="I488" s="1218"/>
      <c r="J488" s="1218"/>
      <c r="K488" s="1218"/>
      <c r="L488" s="1218"/>
      <c r="M488" s="1218"/>
      <c r="N488" s="1218"/>
      <c r="O488" s="1218"/>
      <c r="P488" s="1218"/>
      <c r="Q488" s="1218"/>
      <c r="R488" s="1218"/>
      <c r="S488" s="1218"/>
      <c r="T488" s="1218"/>
      <c r="U488" s="1218"/>
      <c r="V488" s="1218"/>
      <c r="W488" s="1218"/>
      <c r="X488" s="1218"/>
      <c r="Y488" s="1218"/>
      <c r="Z488" s="1218"/>
      <c r="AA488" s="1218"/>
      <c r="AB488" s="1218"/>
    </row>
    <row r="489" spans="2:28" ht="15.75" hidden="1" customHeight="1">
      <c r="B489" s="1218"/>
      <c r="C489" s="1218"/>
      <c r="D489" s="1218"/>
      <c r="E489" s="1218"/>
      <c r="F489" s="1218"/>
      <c r="G489" s="1218"/>
      <c r="H489" s="1218"/>
      <c r="I489" s="1218"/>
      <c r="J489" s="1218"/>
      <c r="K489" s="1218"/>
      <c r="L489" s="1218"/>
      <c r="M489" s="1218"/>
      <c r="N489" s="1218"/>
      <c r="O489" s="1218"/>
      <c r="P489" s="1218"/>
      <c r="Q489" s="1218"/>
      <c r="R489" s="1218"/>
      <c r="S489" s="1218"/>
      <c r="T489" s="1218"/>
      <c r="U489" s="1218"/>
      <c r="V489" s="1218"/>
      <c r="W489" s="1218"/>
      <c r="X489" s="1218"/>
      <c r="Y489" s="1218"/>
      <c r="Z489" s="1218"/>
      <c r="AA489" s="1218"/>
      <c r="AB489" s="1218"/>
    </row>
    <row r="490" spans="2:28" ht="15.75" hidden="1" customHeight="1">
      <c r="B490" s="1218"/>
      <c r="C490" s="1218"/>
      <c r="D490" s="1218"/>
      <c r="E490" s="1218"/>
      <c r="F490" s="1218"/>
      <c r="G490" s="1218"/>
      <c r="H490" s="1218"/>
      <c r="I490" s="1218"/>
      <c r="J490" s="1218"/>
      <c r="K490" s="1218"/>
      <c r="L490" s="1218"/>
      <c r="M490" s="1218"/>
      <c r="N490" s="1218"/>
      <c r="O490" s="1218"/>
      <c r="P490" s="1218"/>
      <c r="Q490" s="1218"/>
      <c r="R490" s="1218"/>
      <c r="S490" s="1218"/>
      <c r="T490" s="1218"/>
      <c r="U490" s="1218"/>
      <c r="V490" s="1218"/>
      <c r="W490" s="1218"/>
      <c r="X490" s="1218"/>
      <c r="Y490" s="1218"/>
      <c r="Z490" s="1218"/>
      <c r="AA490" s="1218"/>
      <c r="AB490" s="1218"/>
    </row>
    <row r="491" spans="2:28" ht="15.75" hidden="1" customHeight="1">
      <c r="B491" s="1218"/>
      <c r="C491" s="1218"/>
      <c r="D491" s="1218"/>
      <c r="E491" s="1218"/>
      <c r="F491" s="1218"/>
      <c r="G491" s="1218"/>
      <c r="H491" s="1218"/>
      <c r="I491" s="1218"/>
      <c r="J491" s="1218"/>
      <c r="K491" s="1218"/>
      <c r="L491" s="1218"/>
      <c r="M491" s="1218"/>
      <c r="N491" s="1218"/>
      <c r="O491" s="1218"/>
      <c r="P491" s="1218"/>
      <c r="Q491" s="1218"/>
      <c r="R491" s="1218"/>
      <c r="S491" s="1218"/>
      <c r="T491" s="1218"/>
      <c r="U491" s="1218"/>
      <c r="V491" s="1218"/>
      <c r="W491" s="1218"/>
      <c r="X491" s="1218"/>
      <c r="Y491" s="1218"/>
      <c r="Z491" s="1218"/>
      <c r="AA491" s="1218"/>
      <c r="AB491" s="1218"/>
    </row>
    <row r="492" spans="2:28" ht="15.75" hidden="1" customHeight="1">
      <c r="B492" s="1218"/>
      <c r="C492" s="1218"/>
      <c r="D492" s="1218"/>
      <c r="E492" s="1218"/>
      <c r="F492" s="1218"/>
      <c r="G492" s="1218"/>
      <c r="H492" s="1218"/>
      <c r="I492" s="1218"/>
      <c r="J492" s="1218"/>
      <c r="K492" s="1218"/>
      <c r="L492" s="1218"/>
      <c r="M492" s="1218"/>
      <c r="N492" s="1218"/>
      <c r="O492" s="1218"/>
      <c r="P492" s="1218"/>
      <c r="Q492" s="1218"/>
      <c r="R492" s="1218"/>
      <c r="S492" s="1218"/>
      <c r="T492" s="1218"/>
      <c r="U492" s="1218"/>
      <c r="V492" s="1218"/>
      <c r="W492" s="1218"/>
      <c r="X492" s="1218"/>
      <c r="Y492" s="1218"/>
      <c r="Z492" s="1218"/>
      <c r="AA492" s="1218"/>
      <c r="AB492" s="1218"/>
    </row>
    <row r="493" spans="2:28" ht="15.75" hidden="1" customHeight="1">
      <c r="B493" s="1218"/>
      <c r="C493" s="1218"/>
      <c r="D493" s="1218"/>
      <c r="E493" s="1218"/>
      <c r="F493" s="1218"/>
      <c r="G493" s="1218"/>
      <c r="H493" s="1218"/>
      <c r="I493" s="1218"/>
      <c r="J493" s="1218"/>
      <c r="K493" s="1218"/>
      <c r="L493" s="1218"/>
      <c r="M493" s="1218"/>
      <c r="N493" s="1218"/>
      <c r="O493" s="1218"/>
      <c r="P493" s="1218"/>
      <c r="Q493" s="1218"/>
      <c r="R493" s="1218"/>
      <c r="S493" s="1218"/>
      <c r="T493" s="1218"/>
      <c r="U493" s="1218"/>
      <c r="V493" s="1218"/>
      <c r="W493" s="1218"/>
      <c r="X493" s="1218"/>
      <c r="Y493" s="1218"/>
      <c r="Z493" s="1218"/>
      <c r="AA493" s="1218"/>
      <c r="AB493" s="1218"/>
    </row>
    <row r="494" spans="2:28" ht="15.75" hidden="1" customHeight="1">
      <c r="B494" s="1218"/>
      <c r="C494" s="1218"/>
      <c r="D494" s="1218"/>
      <c r="E494" s="1218"/>
      <c r="F494" s="1218"/>
      <c r="G494" s="1218"/>
      <c r="H494" s="1218"/>
      <c r="I494" s="1218"/>
      <c r="J494" s="1218"/>
      <c r="K494" s="1218"/>
      <c r="L494" s="1218"/>
      <c r="M494" s="1218"/>
      <c r="N494" s="1218"/>
      <c r="O494" s="1218"/>
      <c r="P494" s="1218"/>
      <c r="Q494" s="1218"/>
      <c r="R494" s="1218"/>
      <c r="S494" s="1218"/>
      <c r="T494" s="1218"/>
      <c r="U494" s="1218"/>
      <c r="V494" s="1218"/>
      <c r="W494" s="1218"/>
      <c r="X494" s="1218"/>
      <c r="Y494" s="1218"/>
      <c r="Z494" s="1218"/>
      <c r="AA494" s="1218"/>
      <c r="AB494" s="1218"/>
    </row>
    <row r="495" spans="2:28" ht="15.75" hidden="1" customHeight="1">
      <c r="B495" s="1218"/>
      <c r="C495" s="1218"/>
      <c r="D495" s="1218"/>
      <c r="E495" s="1218"/>
      <c r="F495" s="1218"/>
      <c r="G495" s="1218"/>
      <c r="H495" s="1218"/>
      <c r="I495" s="1218"/>
      <c r="J495" s="1218"/>
      <c r="K495" s="1218"/>
      <c r="L495" s="1218"/>
      <c r="M495" s="1218"/>
      <c r="N495" s="1218"/>
      <c r="O495" s="1218"/>
      <c r="P495" s="1218"/>
      <c r="Q495" s="1218"/>
      <c r="R495" s="1218"/>
      <c r="S495" s="1218"/>
      <c r="T495" s="1218"/>
      <c r="U495" s="1218"/>
      <c r="V495" s="1218"/>
      <c r="W495" s="1218"/>
      <c r="X495" s="1218"/>
      <c r="Y495" s="1218"/>
      <c r="Z495" s="1218"/>
      <c r="AA495" s="1218"/>
      <c r="AB495" s="1218"/>
    </row>
    <row r="496" spans="2:28" ht="15.75" hidden="1" customHeight="1">
      <c r="B496" s="1218"/>
      <c r="C496" s="1218"/>
      <c r="D496" s="1218"/>
      <c r="E496" s="1218"/>
      <c r="F496" s="1218"/>
      <c r="G496" s="1218"/>
      <c r="H496" s="1218"/>
      <c r="I496" s="1218"/>
      <c r="J496" s="1218"/>
      <c r="K496" s="1218"/>
      <c r="L496" s="1218"/>
      <c r="M496" s="1218"/>
      <c r="N496" s="1218"/>
      <c r="O496" s="1218"/>
      <c r="P496" s="1218"/>
      <c r="Q496" s="1218"/>
      <c r="R496" s="1218"/>
      <c r="S496" s="1218"/>
      <c r="T496" s="1218"/>
      <c r="U496" s="1218"/>
      <c r="V496" s="1218"/>
      <c r="W496" s="1218"/>
      <c r="X496" s="1218"/>
      <c r="Y496" s="1218"/>
      <c r="Z496" s="1218"/>
      <c r="AA496" s="1218"/>
      <c r="AB496" s="1218"/>
    </row>
    <row r="497" spans="2:28" ht="15.75" hidden="1" customHeight="1">
      <c r="B497" s="1218"/>
      <c r="C497" s="1218"/>
      <c r="D497" s="1218"/>
      <c r="E497" s="1218"/>
      <c r="F497" s="1218"/>
      <c r="G497" s="1218"/>
      <c r="H497" s="1218"/>
      <c r="I497" s="1218"/>
      <c r="J497" s="1218"/>
      <c r="K497" s="1218"/>
      <c r="L497" s="1218"/>
      <c r="M497" s="1218"/>
      <c r="N497" s="1218"/>
      <c r="O497" s="1218"/>
      <c r="P497" s="1218"/>
      <c r="Q497" s="1218"/>
      <c r="R497" s="1218"/>
      <c r="S497" s="1218"/>
      <c r="T497" s="1218"/>
      <c r="U497" s="1218"/>
      <c r="V497" s="1218"/>
      <c r="W497" s="1218"/>
      <c r="X497" s="1218"/>
      <c r="Y497" s="1218"/>
      <c r="Z497" s="1218"/>
      <c r="AA497" s="1218"/>
      <c r="AB497" s="1218"/>
    </row>
    <row r="498" spans="2:28" ht="15.75" hidden="1" customHeight="1">
      <c r="B498" s="1218"/>
      <c r="C498" s="1218"/>
      <c r="D498" s="1218"/>
      <c r="E498" s="1218"/>
      <c r="F498" s="1218"/>
      <c r="G498" s="1218"/>
      <c r="H498" s="1218"/>
      <c r="I498" s="1218"/>
      <c r="J498" s="1218"/>
      <c r="K498" s="1218"/>
      <c r="L498" s="1218"/>
      <c r="M498" s="1218"/>
      <c r="N498" s="1218"/>
      <c r="O498" s="1218"/>
      <c r="P498" s="1218"/>
      <c r="Q498" s="1218"/>
      <c r="R498" s="1218"/>
      <c r="S498" s="1218"/>
      <c r="T498" s="1218"/>
      <c r="U498" s="1218"/>
      <c r="V498" s="1218"/>
      <c r="W498" s="1218"/>
      <c r="X498" s="1218"/>
      <c r="Y498" s="1218"/>
      <c r="Z498" s="1218"/>
      <c r="AA498" s="1218"/>
      <c r="AB498" s="1218"/>
    </row>
    <row r="499" spans="2:28" ht="15.75" hidden="1" customHeight="1">
      <c r="B499" s="1218"/>
      <c r="C499" s="1218"/>
      <c r="D499" s="1218"/>
      <c r="E499" s="1218"/>
      <c r="F499" s="1218"/>
      <c r="G499" s="1218"/>
      <c r="H499" s="1218"/>
      <c r="I499" s="1218"/>
      <c r="J499" s="1218"/>
      <c r="K499" s="1218"/>
      <c r="L499" s="1218"/>
      <c r="M499" s="1218"/>
      <c r="N499" s="1218"/>
      <c r="O499" s="1218"/>
      <c r="P499" s="1218"/>
      <c r="Q499" s="1218"/>
      <c r="R499" s="1218"/>
      <c r="S499" s="1218"/>
      <c r="T499" s="1218"/>
      <c r="U499" s="1218"/>
      <c r="V499" s="1218"/>
      <c r="W499" s="1218"/>
      <c r="X499" s="1218"/>
      <c r="Y499" s="1218"/>
      <c r="Z499" s="1218"/>
      <c r="AA499" s="1218"/>
      <c r="AB499" s="1218"/>
    </row>
    <row r="500" spans="2:28" ht="15.75" hidden="1" customHeight="1">
      <c r="B500" s="1218"/>
      <c r="C500" s="1218"/>
      <c r="D500" s="1218"/>
      <c r="E500" s="1218"/>
      <c r="F500" s="1218"/>
      <c r="G500" s="1218"/>
      <c r="H500" s="1218"/>
      <c r="I500" s="1218"/>
      <c r="J500" s="1218"/>
      <c r="K500" s="1218"/>
      <c r="L500" s="1218"/>
      <c r="M500" s="1218"/>
      <c r="N500" s="1218"/>
      <c r="O500" s="1218"/>
      <c r="P500" s="1218"/>
      <c r="Q500" s="1218"/>
      <c r="R500" s="1218"/>
      <c r="S500" s="1218"/>
      <c r="T500" s="1218"/>
      <c r="U500" s="1218"/>
      <c r="V500" s="1218"/>
      <c r="W500" s="1218"/>
      <c r="X500" s="1218"/>
      <c r="Y500" s="1218"/>
      <c r="Z500" s="1218"/>
      <c r="AA500" s="1218"/>
      <c r="AB500" s="1218"/>
    </row>
    <row r="501" spans="2:28" ht="15.75" hidden="1" customHeight="1">
      <c r="B501" s="1218"/>
      <c r="C501" s="1218"/>
      <c r="D501" s="1218"/>
      <c r="E501" s="1218"/>
      <c r="F501" s="1218"/>
      <c r="G501" s="1218"/>
      <c r="H501" s="1218"/>
      <c r="I501" s="1218"/>
      <c r="J501" s="1218"/>
      <c r="K501" s="1218"/>
      <c r="L501" s="1218"/>
      <c r="M501" s="1218"/>
      <c r="N501" s="1218"/>
      <c r="O501" s="1218"/>
      <c r="P501" s="1218"/>
      <c r="Q501" s="1218"/>
      <c r="R501" s="1218"/>
      <c r="S501" s="1218"/>
      <c r="T501" s="1218"/>
      <c r="U501" s="1218"/>
      <c r="V501" s="1218"/>
      <c r="W501" s="1218"/>
      <c r="X501" s="1218"/>
      <c r="Y501" s="1218"/>
      <c r="Z501" s="1218"/>
      <c r="AA501" s="1218"/>
      <c r="AB501" s="1218"/>
    </row>
    <row r="502" spans="2:28" ht="15.75" hidden="1" customHeight="1">
      <c r="B502" s="1218"/>
      <c r="C502" s="1218"/>
      <c r="D502" s="1218"/>
      <c r="E502" s="1218"/>
      <c r="F502" s="1218"/>
      <c r="G502" s="1218"/>
      <c r="H502" s="1218"/>
      <c r="I502" s="1218"/>
      <c r="J502" s="1218"/>
      <c r="K502" s="1218"/>
      <c r="L502" s="1218"/>
      <c r="M502" s="1218"/>
      <c r="N502" s="1218"/>
      <c r="O502" s="1218"/>
      <c r="P502" s="1218"/>
      <c r="Q502" s="1218"/>
      <c r="R502" s="1218"/>
      <c r="S502" s="1218"/>
      <c r="T502" s="1218"/>
      <c r="U502" s="1218"/>
      <c r="V502" s="1218"/>
      <c r="W502" s="1218"/>
      <c r="X502" s="1218"/>
      <c r="Y502" s="1218"/>
      <c r="Z502" s="1218"/>
      <c r="AA502" s="1218"/>
      <c r="AB502" s="1218"/>
    </row>
    <row r="503" spans="2:28" ht="15.75" hidden="1" customHeight="1">
      <c r="B503" s="1218"/>
      <c r="C503" s="1218"/>
      <c r="D503" s="1218"/>
      <c r="E503" s="1218"/>
      <c r="F503" s="1218"/>
      <c r="G503" s="1218"/>
      <c r="H503" s="1218"/>
      <c r="I503" s="1218"/>
      <c r="J503" s="1218"/>
      <c r="K503" s="1218"/>
      <c r="L503" s="1218"/>
      <c r="M503" s="1218"/>
      <c r="N503" s="1218"/>
      <c r="O503" s="1218"/>
      <c r="P503" s="1218"/>
      <c r="Q503" s="1218"/>
      <c r="R503" s="1218"/>
      <c r="S503" s="1218"/>
      <c r="T503" s="1218"/>
      <c r="U503" s="1218"/>
      <c r="V503" s="1218"/>
      <c r="W503" s="1218"/>
      <c r="X503" s="1218"/>
      <c r="Y503" s="1218"/>
      <c r="Z503" s="1218"/>
      <c r="AA503" s="1218"/>
      <c r="AB503" s="1218"/>
    </row>
    <row r="504" spans="2:28" ht="15.75" hidden="1" customHeight="1">
      <c r="B504" s="1218"/>
      <c r="C504" s="1218"/>
      <c r="D504" s="1218"/>
      <c r="E504" s="1218"/>
      <c r="F504" s="1218"/>
      <c r="G504" s="1218"/>
      <c r="H504" s="1218"/>
      <c r="I504" s="1218"/>
      <c r="J504" s="1218"/>
      <c r="K504" s="1218"/>
      <c r="L504" s="1218"/>
      <c r="M504" s="1218"/>
      <c r="N504" s="1218"/>
      <c r="O504" s="1218"/>
      <c r="P504" s="1218"/>
      <c r="Q504" s="1218"/>
      <c r="R504" s="1218"/>
      <c r="S504" s="1218"/>
      <c r="T504" s="1218"/>
      <c r="U504" s="1218"/>
      <c r="V504" s="1218"/>
      <c r="W504" s="1218"/>
      <c r="X504" s="1218"/>
      <c r="Y504" s="1218"/>
      <c r="Z504" s="1218"/>
      <c r="AA504" s="1218"/>
      <c r="AB504" s="1218"/>
    </row>
    <row r="505" spans="2:28" ht="15.75" hidden="1" customHeight="1">
      <c r="B505" s="1218"/>
      <c r="C505" s="1218"/>
      <c r="D505" s="1218"/>
      <c r="E505" s="1218"/>
      <c r="F505" s="1218"/>
      <c r="G505" s="1218"/>
      <c r="H505" s="1218"/>
      <c r="I505" s="1218"/>
      <c r="J505" s="1218"/>
      <c r="K505" s="1218"/>
      <c r="L505" s="1218"/>
      <c r="M505" s="1218"/>
      <c r="N505" s="1218"/>
      <c r="O505" s="1218"/>
      <c r="P505" s="1218"/>
      <c r="Q505" s="1218"/>
      <c r="R505" s="1218"/>
      <c r="S505" s="1218"/>
      <c r="T505" s="1218"/>
      <c r="U505" s="1218"/>
      <c r="V505" s="1218"/>
      <c r="W505" s="1218"/>
      <c r="X505" s="1218"/>
      <c r="Y505" s="1218"/>
      <c r="Z505" s="1218"/>
      <c r="AA505" s="1218"/>
      <c r="AB505" s="1218"/>
    </row>
    <row r="506" spans="2:28" ht="15.75" hidden="1" customHeight="1">
      <c r="B506" s="1218"/>
      <c r="C506" s="1218"/>
      <c r="D506" s="1218"/>
      <c r="E506" s="1218"/>
      <c r="F506" s="1218"/>
      <c r="G506" s="1218"/>
      <c r="H506" s="1218"/>
      <c r="I506" s="1218"/>
      <c r="J506" s="1218"/>
      <c r="K506" s="1218"/>
      <c r="L506" s="1218"/>
      <c r="M506" s="1218"/>
      <c r="N506" s="1218"/>
      <c r="O506" s="1218"/>
      <c r="P506" s="1218"/>
      <c r="Q506" s="1218"/>
      <c r="R506" s="1218"/>
      <c r="S506" s="1218"/>
      <c r="T506" s="1218"/>
      <c r="U506" s="1218"/>
      <c r="V506" s="1218"/>
      <c r="W506" s="1218"/>
      <c r="X506" s="1218"/>
      <c r="Y506" s="1218"/>
      <c r="Z506" s="1218"/>
      <c r="AA506" s="1218"/>
      <c r="AB506" s="1218"/>
    </row>
    <row r="507" spans="2:28" ht="15.75" hidden="1" customHeight="1">
      <c r="B507" s="1218"/>
      <c r="C507" s="1218"/>
      <c r="D507" s="1218"/>
      <c r="E507" s="1218"/>
      <c r="F507" s="1218"/>
      <c r="G507" s="1218"/>
      <c r="H507" s="1218"/>
      <c r="I507" s="1218"/>
      <c r="J507" s="1218"/>
      <c r="K507" s="1218"/>
      <c r="L507" s="1218"/>
      <c r="M507" s="1218"/>
      <c r="N507" s="1218"/>
      <c r="O507" s="1218"/>
      <c r="P507" s="1218"/>
      <c r="Q507" s="1218"/>
      <c r="R507" s="1218"/>
      <c r="S507" s="1218"/>
      <c r="T507" s="1218"/>
      <c r="U507" s="1218"/>
      <c r="V507" s="1218"/>
      <c r="W507" s="1218"/>
      <c r="X507" s="1218"/>
      <c r="Y507" s="1218"/>
      <c r="Z507" s="1218"/>
      <c r="AA507" s="1218"/>
      <c r="AB507" s="1218"/>
    </row>
    <row r="508" spans="2:28" ht="15.75" hidden="1" customHeight="1">
      <c r="B508" s="1218"/>
      <c r="C508" s="1218"/>
      <c r="D508" s="1218"/>
      <c r="E508" s="1218"/>
      <c r="F508" s="1218"/>
      <c r="G508" s="1218"/>
      <c r="H508" s="1218"/>
      <c r="I508" s="1218"/>
      <c r="J508" s="1218"/>
      <c r="K508" s="1218"/>
      <c r="L508" s="1218"/>
      <c r="M508" s="1218"/>
      <c r="N508" s="1218"/>
      <c r="O508" s="1218"/>
      <c r="P508" s="1218"/>
      <c r="Q508" s="1218"/>
      <c r="R508" s="1218"/>
      <c r="S508" s="1218"/>
      <c r="T508" s="1218"/>
      <c r="U508" s="1218"/>
      <c r="V508" s="1218"/>
      <c r="W508" s="1218"/>
      <c r="X508" s="1218"/>
      <c r="Y508" s="1218"/>
      <c r="Z508" s="1218"/>
      <c r="AA508" s="1218"/>
      <c r="AB508" s="1218"/>
    </row>
    <row r="509" spans="2:28" ht="15.75" hidden="1" customHeight="1">
      <c r="B509" s="1218"/>
      <c r="C509" s="1218"/>
      <c r="D509" s="1218"/>
      <c r="E509" s="1218"/>
      <c r="F509" s="1218"/>
      <c r="G509" s="1218"/>
      <c r="H509" s="1218"/>
      <c r="I509" s="1218"/>
      <c r="J509" s="1218"/>
      <c r="K509" s="1218"/>
      <c r="L509" s="1218"/>
      <c r="M509" s="1218"/>
      <c r="N509" s="1218"/>
      <c r="O509" s="1218"/>
      <c r="P509" s="1218"/>
      <c r="Q509" s="1218"/>
      <c r="R509" s="1218"/>
      <c r="S509" s="1218"/>
      <c r="T509" s="1218"/>
      <c r="U509" s="1218"/>
      <c r="V509" s="1218"/>
      <c r="W509" s="1218"/>
      <c r="X509" s="1218"/>
      <c r="Y509" s="1218"/>
      <c r="Z509" s="1218"/>
      <c r="AA509" s="1218"/>
      <c r="AB509" s="1218"/>
    </row>
    <row r="510" spans="2:28" ht="15.75" hidden="1" customHeight="1">
      <c r="B510" s="1218"/>
      <c r="C510" s="1218"/>
      <c r="D510" s="1218"/>
      <c r="E510" s="1218"/>
      <c r="F510" s="1218"/>
      <c r="G510" s="1218"/>
      <c r="H510" s="1218"/>
      <c r="I510" s="1218"/>
      <c r="J510" s="1218"/>
      <c r="K510" s="1218"/>
      <c r="L510" s="1218"/>
      <c r="M510" s="1218"/>
      <c r="N510" s="1218"/>
      <c r="O510" s="1218"/>
      <c r="P510" s="1218"/>
      <c r="Q510" s="1218"/>
      <c r="R510" s="1218"/>
      <c r="S510" s="1218"/>
      <c r="T510" s="1218"/>
      <c r="U510" s="1218"/>
      <c r="V510" s="1218"/>
      <c r="W510" s="1218"/>
      <c r="X510" s="1218"/>
      <c r="Y510" s="1218"/>
      <c r="Z510" s="1218"/>
      <c r="AA510" s="1218"/>
      <c r="AB510" s="1218"/>
    </row>
    <row r="511" spans="2:28" ht="15.75" hidden="1" customHeight="1">
      <c r="B511" s="1218"/>
      <c r="C511" s="1218"/>
      <c r="D511" s="1218"/>
      <c r="E511" s="1218"/>
      <c r="F511" s="1218"/>
      <c r="G511" s="1218"/>
      <c r="H511" s="1218"/>
      <c r="I511" s="1218"/>
      <c r="J511" s="1218"/>
      <c r="K511" s="1218"/>
      <c r="L511" s="1218"/>
      <c r="M511" s="1218"/>
      <c r="N511" s="1218"/>
      <c r="O511" s="1218"/>
      <c r="P511" s="1218"/>
      <c r="Q511" s="1218"/>
      <c r="R511" s="1218"/>
      <c r="S511" s="1218"/>
      <c r="T511" s="1218"/>
      <c r="U511" s="1218"/>
      <c r="V511" s="1218"/>
      <c r="W511" s="1218"/>
      <c r="X511" s="1218"/>
      <c r="Y511" s="1218"/>
      <c r="Z511" s="1218"/>
      <c r="AA511" s="1218"/>
      <c r="AB511" s="1218"/>
    </row>
    <row r="512" spans="2:28" ht="15.75" hidden="1" customHeight="1">
      <c r="B512" s="1218"/>
      <c r="C512" s="1218"/>
      <c r="D512" s="1218"/>
      <c r="E512" s="1218"/>
      <c r="F512" s="1218"/>
      <c r="G512" s="1218"/>
      <c r="H512" s="1218"/>
      <c r="I512" s="1218"/>
      <c r="J512" s="1218"/>
      <c r="K512" s="1218"/>
      <c r="L512" s="1218"/>
      <c r="M512" s="1218"/>
      <c r="N512" s="1218"/>
      <c r="O512" s="1218"/>
      <c r="P512" s="1218"/>
      <c r="Q512" s="1218"/>
      <c r="R512" s="1218"/>
      <c r="S512" s="1218"/>
      <c r="T512" s="1218"/>
      <c r="U512" s="1218"/>
      <c r="V512" s="1218"/>
      <c r="W512" s="1218"/>
      <c r="X512" s="1218"/>
      <c r="Y512" s="1218"/>
      <c r="Z512" s="1218"/>
      <c r="AA512" s="1218"/>
      <c r="AB512" s="1218"/>
    </row>
    <row r="513" spans="2:28" ht="15.75" hidden="1" customHeight="1">
      <c r="B513" s="1218"/>
      <c r="C513" s="1218"/>
      <c r="D513" s="1218"/>
      <c r="E513" s="1218"/>
      <c r="F513" s="1218"/>
      <c r="G513" s="1218"/>
      <c r="H513" s="1218"/>
      <c r="I513" s="1218"/>
      <c r="J513" s="1218"/>
      <c r="K513" s="1218"/>
      <c r="L513" s="1218"/>
      <c r="M513" s="1218"/>
      <c r="N513" s="1218"/>
      <c r="O513" s="1218"/>
      <c r="P513" s="1218"/>
      <c r="Q513" s="1218"/>
      <c r="R513" s="1218"/>
      <c r="S513" s="1218"/>
      <c r="T513" s="1218"/>
      <c r="U513" s="1218"/>
      <c r="V513" s="1218"/>
      <c r="W513" s="1218"/>
      <c r="X513" s="1218"/>
      <c r="Y513" s="1218"/>
      <c r="Z513" s="1218"/>
      <c r="AA513" s="1218"/>
      <c r="AB513" s="1218"/>
    </row>
    <row r="514" spans="2:28" ht="15.75" hidden="1" customHeight="1">
      <c r="B514" s="1218"/>
      <c r="C514" s="1218"/>
      <c r="D514" s="1218"/>
      <c r="E514" s="1218"/>
      <c r="F514" s="1218"/>
      <c r="G514" s="1218"/>
      <c r="H514" s="1218"/>
      <c r="I514" s="1218"/>
      <c r="J514" s="1218"/>
      <c r="K514" s="1218"/>
      <c r="L514" s="1218"/>
      <c r="M514" s="1218"/>
      <c r="N514" s="1218"/>
      <c r="O514" s="1218"/>
      <c r="P514" s="1218"/>
      <c r="Q514" s="1218"/>
      <c r="R514" s="1218"/>
      <c r="S514" s="1218"/>
      <c r="T514" s="1218"/>
      <c r="U514" s="1218"/>
      <c r="V514" s="1218"/>
      <c r="W514" s="1218"/>
      <c r="X514" s="1218"/>
      <c r="Y514" s="1218"/>
      <c r="Z514" s="1218"/>
      <c r="AA514" s="1218"/>
      <c r="AB514" s="1218"/>
    </row>
    <row r="515" spans="2:28" ht="15.75" hidden="1" customHeight="1">
      <c r="B515" s="1218"/>
      <c r="C515" s="1218"/>
      <c r="D515" s="1218"/>
      <c r="E515" s="1218"/>
      <c r="F515" s="1218"/>
      <c r="G515" s="1218"/>
      <c r="H515" s="1218"/>
      <c r="I515" s="1218"/>
      <c r="J515" s="1218"/>
      <c r="K515" s="1218"/>
      <c r="L515" s="1218"/>
      <c r="M515" s="1218"/>
      <c r="N515" s="1218"/>
      <c r="O515" s="1218"/>
      <c r="P515" s="1218"/>
      <c r="Q515" s="1218"/>
      <c r="R515" s="1218"/>
      <c r="S515" s="1218"/>
      <c r="T515" s="1218"/>
      <c r="U515" s="1218"/>
      <c r="V515" s="1218"/>
      <c r="W515" s="1218"/>
      <c r="X515" s="1218"/>
      <c r="Y515" s="1218"/>
      <c r="Z515" s="1218"/>
      <c r="AA515" s="1218"/>
      <c r="AB515" s="1218"/>
    </row>
    <row r="516" spans="2:28" ht="15.75" hidden="1" customHeight="1">
      <c r="B516" s="1218"/>
      <c r="C516" s="1218"/>
      <c r="D516" s="1218"/>
      <c r="E516" s="1218"/>
      <c r="F516" s="1218"/>
      <c r="G516" s="1218"/>
      <c r="H516" s="1218"/>
      <c r="I516" s="1218"/>
      <c r="J516" s="1218"/>
      <c r="K516" s="1218"/>
      <c r="L516" s="1218"/>
      <c r="M516" s="1218"/>
      <c r="N516" s="1218"/>
      <c r="O516" s="1218"/>
      <c r="P516" s="1218"/>
      <c r="Q516" s="1218"/>
      <c r="R516" s="1218"/>
      <c r="S516" s="1218"/>
      <c r="T516" s="1218"/>
      <c r="U516" s="1218"/>
      <c r="V516" s="1218"/>
      <c r="W516" s="1218"/>
      <c r="X516" s="1218"/>
      <c r="Y516" s="1218"/>
      <c r="Z516" s="1218"/>
      <c r="AA516" s="1218"/>
      <c r="AB516" s="1218"/>
    </row>
    <row r="517" spans="2:28" ht="15.75" hidden="1" customHeight="1">
      <c r="B517" s="1218"/>
      <c r="C517" s="1218"/>
      <c r="D517" s="1218"/>
      <c r="E517" s="1218"/>
      <c r="F517" s="1218"/>
      <c r="G517" s="1218"/>
      <c r="H517" s="1218"/>
      <c r="I517" s="1218"/>
      <c r="J517" s="1218"/>
      <c r="K517" s="1218"/>
      <c r="L517" s="1218"/>
      <c r="M517" s="1218"/>
      <c r="N517" s="1218"/>
      <c r="O517" s="1218"/>
      <c r="P517" s="1218"/>
      <c r="Q517" s="1218"/>
      <c r="R517" s="1218"/>
      <c r="S517" s="1218"/>
      <c r="T517" s="1218"/>
      <c r="U517" s="1218"/>
      <c r="V517" s="1218"/>
      <c r="W517" s="1218"/>
      <c r="X517" s="1218"/>
      <c r="Y517" s="1218"/>
      <c r="Z517" s="1218"/>
      <c r="AA517" s="1218"/>
      <c r="AB517" s="1218"/>
    </row>
    <row r="518" spans="2:28" ht="15.75" hidden="1" customHeight="1">
      <c r="B518" s="1218"/>
      <c r="C518" s="1218"/>
      <c r="D518" s="1218"/>
      <c r="E518" s="1218"/>
      <c r="F518" s="1218"/>
      <c r="G518" s="1218"/>
      <c r="H518" s="1218"/>
      <c r="I518" s="1218"/>
      <c r="J518" s="1218"/>
      <c r="K518" s="1218"/>
      <c r="L518" s="1218"/>
      <c r="M518" s="1218"/>
      <c r="N518" s="1218"/>
      <c r="O518" s="1218"/>
      <c r="P518" s="1218"/>
      <c r="Q518" s="1218"/>
      <c r="R518" s="1218"/>
      <c r="S518" s="1218"/>
      <c r="T518" s="1218"/>
      <c r="U518" s="1218"/>
      <c r="V518" s="1218"/>
      <c r="W518" s="1218"/>
      <c r="X518" s="1218"/>
      <c r="Y518" s="1218"/>
      <c r="Z518" s="1218"/>
      <c r="AA518" s="1218"/>
      <c r="AB518" s="1218"/>
    </row>
    <row r="519" spans="2:28" ht="15.75" hidden="1" customHeight="1">
      <c r="B519" s="1218"/>
      <c r="C519" s="1218"/>
      <c r="D519" s="1218"/>
      <c r="E519" s="1218"/>
      <c r="F519" s="1218"/>
      <c r="G519" s="1218"/>
      <c r="H519" s="1218"/>
      <c r="I519" s="1218"/>
      <c r="J519" s="1218"/>
      <c r="K519" s="1218"/>
      <c r="L519" s="1218"/>
      <c r="M519" s="1218"/>
      <c r="N519" s="1218"/>
      <c r="O519" s="1218"/>
      <c r="P519" s="1218"/>
      <c r="Q519" s="1218"/>
      <c r="R519" s="1218"/>
      <c r="S519" s="1218"/>
      <c r="T519" s="1218"/>
      <c r="U519" s="1218"/>
      <c r="V519" s="1218"/>
      <c r="W519" s="1218"/>
      <c r="X519" s="1218"/>
      <c r="Y519" s="1218"/>
      <c r="Z519" s="1218"/>
      <c r="AA519" s="1218"/>
      <c r="AB519" s="1218"/>
    </row>
    <row r="520" spans="2:28" ht="15.75" hidden="1" customHeight="1">
      <c r="B520" s="1218"/>
      <c r="C520" s="1218"/>
      <c r="D520" s="1218"/>
      <c r="E520" s="1218"/>
      <c r="F520" s="1218"/>
      <c r="G520" s="1218"/>
      <c r="H520" s="1218"/>
      <c r="I520" s="1218"/>
      <c r="J520" s="1218"/>
      <c r="K520" s="1218"/>
      <c r="L520" s="1218"/>
      <c r="M520" s="1218"/>
      <c r="N520" s="1218"/>
      <c r="O520" s="1218"/>
      <c r="P520" s="1218"/>
      <c r="Q520" s="1218"/>
      <c r="R520" s="1218"/>
      <c r="S520" s="1218"/>
      <c r="T520" s="1218"/>
      <c r="U520" s="1218"/>
      <c r="V520" s="1218"/>
      <c r="W520" s="1218"/>
      <c r="X520" s="1218"/>
      <c r="Y520" s="1218"/>
      <c r="Z520" s="1218"/>
      <c r="AA520" s="1218"/>
      <c r="AB520" s="1218"/>
    </row>
    <row r="521" spans="2:28" ht="15.75" hidden="1" customHeight="1">
      <c r="B521" s="1218"/>
      <c r="C521" s="1218"/>
      <c r="D521" s="1218"/>
      <c r="E521" s="1218"/>
      <c r="F521" s="1218"/>
      <c r="G521" s="1218"/>
      <c r="H521" s="1218"/>
      <c r="I521" s="1218"/>
      <c r="J521" s="1218"/>
      <c r="K521" s="1218"/>
      <c r="L521" s="1218"/>
      <c r="M521" s="1218"/>
      <c r="N521" s="1218"/>
      <c r="O521" s="1218"/>
      <c r="P521" s="1218"/>
      <c r="Q521" s="1218"/>
      <c r="R521" s="1218"/>
      <c r="S521" s="1218"/>
      <c r="T521" s="1218"/>
      <c r="U521" s="1218"/>
      <c r="V521" s="1218"/>
      <c r="W521" s="1218"/>
      <c r="X521" s="1218"/>
      <c r="Y521" s="1218"/>
      <c r="Z521" s="1218"/>
      <c r="AA521" s="1218"/>
      <c r="AB521" s="1218"/>
    </row>
    <row r="522" spans="2:28" ht="15.75" hidden="1" customHeight="1">
      <c r="B522" s="1218"/>
      <c r="C522" s="1218"/>
      <c r="D522" s="1218"/>
      <c r="E522" s="1218"/>
      <c r="F522" s="1218"/>
      <c r="G522" s="1218"/>
      <c r="H522" s="1218"/>
      <c r="I522" s="1218"/>
      <c r="J522" s="1218"/>
      <c r="K522" s="1218"/>
      <c r="L522" s="1218"/>
      <c r="M522" s="1218"/>
      <c r="N522" s="1218"/>
      <c r="O522" s="1218"/>
      <c r="P522" s="1218"/>
      <c r="Q522" s="1218"/>
      <c r="R522" s="1218"/>
      <c r="S522" s="1218"/>
      <c r="T522" s="1218"/>
      <c r="U522" s="1218"/>
      <c r="V522" s="1218"/>
      <c r="W522" s="1218"/>
      <c r="X522" s="1218"/>
      <c r="Y522" s="1218"/>
      <c r="Z522" s="1218"/>
      <c r="AA522" s="1218"/>
      <c r="AB522" s="1218"/>
    </row>
    <row r="523" spans="2:28" ht="15.75" hidden="1" customHeight="1">
      <c r="B523" s="1218"/>
      <c r="C523" s="1218"/>
      <c r="D523" s="1218"/>
      <c r="E523" s="1218"/>
      <c r="F523" s="1218"/>
      <c r="G523" s="1218"/>
      <c r="H523" s="1218"/>
      <c r="I523" s="1218"/>
      <c r="J523" s="1218"/>
      <c r="K523" s="1218"/>
      <c r="L523" s="1218"/>
      <c r="M523" s="1218"/>
      <c r="N523" s="1218"/>
      <c r="O523" s="1218"/>
      <c r="P523" s="1218"/>
      <c r="Q523" s="1218"/>
      <c r="R523" s="1218"/>
      <c r="S523" s="1218"/>
      <c r="T523" s="1218"/>
      <c r="U523" s="1218"/>
      <c r="V523" s="1218"/>
      <c r="W523" s="1218"/>
      <c r="X523" s="1218"/>
      <c r="Y523" s="1218"/>
      <c r="Z523" s="1218"/>
      <c r="AA523" s="1218"/>
      <c r="AB523" s="1218"/>
    </row>
    <row r="524" spans="2:28" ht="15.75" hidden="1" customHeight="1">
      <c r="B524" s="1218"/>
      <c r="C524" s="1218"/>
      <c r="D524" s="1218"/>
      <c r="E524" s="1218"/>
      <c r="F524" s="1218"/>
      <c r="G524" s="1218"/>
      <c r="H524" s="1218"/>
      <c r="I524" s="1218"/>
      <c r="J524" s="1218"/>
      <c r="K524" s="1218"/>
      <c r="L524" s="1218"/>
      <c r="M524" s="1218"/>
      <c r="N524" s="1218"/>
      <c r="O524" s="1218"/>
      <c r="P524" s="1218"/>
      <c r="Q524" s="1218"/>
      <c r="R524" s="1218"/>
      <c r="S524" s="1218"/>
      <c r="T524" s="1218"/>
      <c r="U524" s="1218"/>
      <c r="V524" s="1218"/>
      <c r="W524" s="1218"/>
      <c r="X524" s="1218"/>
      <c r="Y524" s="1218"/>
      <c r="Z524" s="1218"/>
      <c r="AA524" s="1218"/>
      <c r="AB524" s="1218"/>
    </row>
    <row r="525" spans="2:28" ht="15.75" hidden="1" customHeight="1">
      <c r="B525" s="1218"/>
      <c r="C525" s="1218"/>
      <c r="D525" s="1218"/>
      <c r="E525" s="1218"/>
      <c r="F525" s="1218"/>
      <c r="G525" s="1218"/>
      <c r="H525" s="1218"/>
      <c r="I525" s="1218"/>
      <c r="J525" s="1218"/>
      <c r="K525" s="1218"/>
      <c r="L525" s="1218"/>
      <c r="M525" s="1218"/>
      <c r="N525" s="1218"/>
      <c r="O525" s="1218"/>
      <c r="P525" s="1218"/>
      <c r="Q525" s="1218"/>
      <c r="R525" s="1218"/>
      <c r="S525" s="1218"/>
      <c r="T525" s="1218"/>
      <c r="U525" s="1218"/>
      <c r="V525" s="1218"/>
      <c r="W525" s="1218"/>
      <c r="X525" s="1218"/>
      <c r="Y525" s="1218"/>
      <c r="Z525" s="1218"/>
      <c r="AA525" s="1218"/>
      <c r="AB525" s="1218"/>
    </row>
    <row r="526" spans="2:28" ht="15.75" hidden="1" customHeight="1">
      <c r="B526" s="1218"/>
      <c r="C526" s="1218"/>
      <c r="D526" s="1218"/>
      <c r="E526" s="1218"/>
      <c r="F526" s="1218"/>
      <c r="G526" s="1218"/>
      <c r="H526" s="1218"/>
      <c r="I526" s="1218"/>
      <c r="J526" s="1218"/>
      <c r="K526" s="1218"/>
      <c r="L526" s="1218"/>
      <c r="M526" s="1218"/>
      <c r="N526" s="1218"/>
      <c r="O526" s="1218"/>
      <c r="P526" s="1218"/>
      <c r="Q526" s="1218"/>
      <c r="R526" s="1218"/>
      <c r="S526" s="1218"/>
      <c r="T526" s="1218"/>
      <c r="U526" s="1218"/>
      <c r="V526" s="1218"/>
      <c r="W526" s="1218"/>
      <c r="X526" s="1218"/>
      <c r="Y526" s="1218"/>
      <c r="Z526" s="1218"/>
      <c r="AA526" s="1218"/>
      <c r="AB526" s="1218"/>
    </row>
    <row r="527" spans="2:28" ht="15.75" hidden="1" customHeight="1">
      <c r="B527" s="1218"/>
      <c r="C527" s="1218"/>
      <c r="D527" s="1218"/>
      <c r="E527" s="1218"/>
      <c r="F527" s="1218"/>
      <c r="G527" s="1218"/>
      <c r="H527" s="1218"/>
      <c r="I527" s="1218"/>
      <c r="J527" s="1218"/>
      <c r="K527" s="1218"/>
      <c r="L527" s="1218"/>
      <c r="M527" s="1218"/>
      <c r="N527" s="1218"/>
      <c r="O527" s="1218"/>
      <c r="P527" s="1218"/>
      <c r="Q527" s="1218"/>
      <c r="R527" s="1218"/>
      <c r="S527" s="1218"/>
      <c r="T527" s="1218"/>
      <c r="U527" s="1218"/>
      <c r="V527" s="1218"/>
      <c r="W527" s="1218"/>
      <c r="X527" s="1218"/>
      <c r="Y527" s="1218"/>
      <c r="Z527" s="1218"/>
      <c r="AA527" s="1218"/>
      <c r="AB527" s="1218"/>
    </row>
    <row r="528" spans="2:28" ht="15.75" hidden="1" customHeight="1">
      <c r="B528" s="1218"/>
      <c r="C528" s="1218"/>
      <c r="D528" s="1218"/>
      <c r="E528" s="1218"/>
      <c r="F528" s="1218"/>
      <c r="G528" s="1218"/>
      <c r="H528" s="1218"/>
      <c r="I528" s="1218"/>
      <c r="J528" s="1218"/>
      <c r="K528" s="1218"/>
      <c r="L528" s="1218"/>
      <c r="M528" s="1218"/>
      <c r="N528" s="1218"/>
      <c r="O528" s="1218"/>
      <c r="P528" s="1218"/>
      <c r="Q528" s="1218"/>
      <c r="R528" s="1218"/>
      <c r="S528" s="1218"/>
      <c r="T528" s="1218"/>
      <c r="U528" s="1218"/>
      <c r="V528" s="1218"/>
      <c r="W528" s="1218"/>
      <c r="X528" s="1218"/>
      <c r="Y528" s="1218"/>
      <c r="Z528" s="1218"/>
      <c r="AA528" s="1218"/>
      <c r="AB528" s="1218"/>
    </row>
    <row r="529" spans="2:28" ht="15.75" hidden="1" customHeight="1">
      <c r="B529" s="1218"/>
      <c r="C529" s="1218"/>
      <c r="D529" s="1218"/>
      <c r="E529" s="1218"/>
      <c r="F529" s="1218"/>
      <c r="G529" s="1218"/>
      <c r="H529" s="1218"/>
      <c r="I529" s="1218"/>
      <c r="J529" s="1218"/>
      <c r="K529" s="1218"/>
      <c r="L529" s="1218"/>
      <c r="M529" s="1218"/>
      <c r="N529" s="1218"/>
      <c r="O529" s="1218"/>
      <c r="P529" s="1218"/>
      <c r="Q529" s="1218"/>
      <c r="R529" s="1218"/>
      <c r="S529" s="1218"/>
      <c r="T529" s="1218"/>
      <c r="U529" s="1218"/>
      <c r="V529" s="1218"/>
      <c r="W529" s="1218"/>
      <c r="X529" s="1218"/>
      <c r="Y529" s="1218"/>
      <c r="Z529" s="1218"/>
      <c r="AA529" s="1218"/>
      <c r="AB529" s="1218"/>
    </row>
    <row r="530" spans="2:28" ht="15.75" hidden="1" customHeight="1">
      <c r="B530" s="1218"/>
      <c r="C530" s="1218"/>
      <c r="D530" s="1218"/>
      <c r="E530" s="1218"/>
      <c r="F530" s="1218"/>
      <c r="G530" s="1218"/>
      <c r="H530" s="1218"/>
      <c r="I530" s="1218"/>
      <c r="J530" s="1218"/>
      <c r="K530" s="1218"/>
      <c r="L530" s="1218"/>
      <c r="M530" s="1218"/>
      <c r="N530" s="1218"/>
      <c r="O530" s="1218"/>
      <c r="P530" s="1218"/>
      <c r="Q530" s="1218"/>
      <c r="R530" s="1218"/>
      <c r="S530" s="1218"/>
      <c r="T530" s="1218"/>
      <c r="U530" s="1218"/>
      <c r="V530" s="1218"/>
      <c r="W530" s="1218"/>
      <c r="X530" s="1218"/>
      <c r="Y530" s="1218"/>
      <c r="Z530" s="1218"/>
      <c r="AA530" s="1218"/>
      <c r="AB530" s="1218"/>
    </row>
    <row r="531" spans="2:28" ht="15.75" hidden="1" customHeight="1">
      <c r="B531" s="1218"/>
      <c r="C531" s="1218"/>
      <c r="D531" s="1218"/>
      <c r="E531" s="1218"/>
      <c r="F531" s="1218"/>
      <c r="G531" s="1218"/>
      <c r="H531" s="1218"/>
      <c r="I531" s="1218"/>
      <c r="J531" s="1218"/>
      <c r="K531" s="1218"/>
      <c r="L531" s="1218"/>
      <c r="M531" s="1218"/>
      <c r="N531" s="1218"/>
      <c r="O531" s="1218"/>
      <c r="P531" s="1218"/>
      <c r="Q531" s="1218"/>
      <c r="R531" s="1218"/>
      <c r="S531" s="1218"/>
      <c r="T531" s="1218"/>
      <c r="U531" s="1218"/>
      <c r="V531" s="1218"/>
      <c r="W531" s="1218"/>
      <c r="X531" s="1218"/>
      <c r="Y531" s="1218"/>
      <c r="Z531" s="1218"/>
      <c r="AA531" s="1218"/>
      <c r="AB531" s="1218"/>
    </row>
    <row r="532" spans="2:28" ht="15.75" hidden="1" customHeight="1">
      <c r="B532" s="1218"/>
      <c r="C532" s="1218"/>
      <c r="D532" s="1218"/>
      <c r="E532" s="1218"/>
      <c r="F532" s="1218"/>
      <c r="G532" s="1218"/>
      <c r="H532" s="1218"/>
      <c r="I532" s="1218"/>
      <c r="J532" s="1218"/>
      <c r="K532" s="1218"/>
      <c r="L532" s="1218"/>
      <c r="M532" s="1218"/>
      <c r="N532" s="1218"/>
      <c r="O532" s="1218"/>
      <c r="P532" s="1218"/>
      <c r="Q532" s="1218"/>
      <c r="R532" s="1218"/>
      <c r="S532" s="1218"/>
      <c r="T532" s="1218"/>
      <c r="U532" s="1218"/>
      <c r="V532" s="1218"/>
      <c r="W532" s="1218"/>
      <c r="X532" s="1218"/>
      <c r="Y532" s="1218"/>
      <c r="Z532" s="1218"/>
      <c r="AA532" s="1218"/>
      <c r="AB532" s="1218"/>
    </row>
    <row r="533" spans="2:28" ht="15.75" hidden="1" customHeight="1">
      <c r="B533" s="1218"/>
      <c r="C533" s="1218"/>
      <c r="D533" s="1218"/>
      <c r="E533" s="1218"/>
      <c r="F533" s="1218"/>
      <c r="G533" s="1218"/>
      <c r="H533" s="1218"/>
      <c r="I533" s="1218"/>
      <c r="J533" s="1218"/>
      <c r="K533" s="1218"/>
      <c r="L533" s="1218"/>
      <c r="M533" s="1218"/>
      <c r="N533" s="1218"/>
      <c r="O533" s="1218"/>
      <c r="P533" s="1218"/>
      <c r="Q533" s="1218"/>
      <c r="R533" s="1218"/>
      <c r="S533" s="1218"/>
      <c r="T533" s="1218"/>
      <c r="U533" s="1218"/>
      <c r="V533" s="1218"/>
      <c r="W533" s="1218"/>
      <c r="X533" s="1218"/>
      <c r="Y533" s="1218"/>
      <c r="Z533" s="1218"/>
      <c r="AA533" s="1218"/>
      <c r="AB533" s="1218"/>
    </row>
    <row r="534" spans="2:28" ht="15.75" hidden="1" customHeight="1">
      <c r="B534" s="1218"/>
      <c r="C534" s="1218"/>
      <c r="D534" s="1218"/>
      <c r="E534" s="1218"/>
      <c r="F534" s="1218"/>
      <c r="G534" s="1218"/>
      <c r="H534" s="1218"/>
      <c r="I534" s="1218"/>
      <c r="J534" s="1218"/>
      <c r="K534" s="1218"/>
      <c r="L534" s="1218"/>
      <c r="M534" s="1218"/>
      <c r="N534" s="1218"/>
      <c r="O534" s="1218"/>
      <c r="P534" s="1218"/>
      <c r="Q534" s="1218"/>
      <c r="R534" s="1218"/>
      <c r="S534" s="1218"/>
      <c r="T534" s="1218"/>
      <c r="U534" s="1218"/>
      <c r="V534" s="1218"/>
      <c r="W534" s="1218"/>
      <c r="X534" s="1218"/>
      <c r="Y534" s="1218"/>
      <c r="Z534" s="1218"/>
      <c r="AA534" s="1218"/>
      <c r="AB534" s="1218"/>
    </row>
    <row r="535" spans="2:28" ht="15.75" hidden="1" customHeight="1">
      <c r="B535" s="1218"/>
      <c r="C535" s="1218"/>
      <c r="D535" s="1218"/>
      <c r="E535" s="1218"/>
      <c r="F535" s="1218"/>
      <c r="G535" s="1218"/>
      <c r="H535" s="1218"/>
      <c r="I535" s="1218"/>
      <c r="J535" s="1218"/>
      <c r="K535" s="1218"/>
      <c r="L535" s="1218"/>
      <c r="M535" s="1218"/>
      <c r="N535" s="1218"/>
      <c r="O535" s="1218"/>
      <c r="P535" s="1218"/>
      <c r="Q535" s="1218"/>
      <c r="R535" s="1218"/>
      <c r="S535" s="1218"/>
      <c r="T535" s="1218"/>
      <c r="U535" s="1218"/>
      <c r="V535" s="1218"/>
      <c r="W535" s="1218"/>
      <c r="X535" s="1218"/>
      <c r="Y535" s="1218"/>
      <c r="Z535" s="1218"/>
      <c r="AA535" s="1218"/>
      <c r="AB535" s="1218"/>
    </row>
    <row r="536" spans="2:28" ht="15.75" hidden="1" customHeight="1">
      <c r="B536" s="1218"/>
      <c r="C536" s="1218"/>
      <c r="D536" s="1218"/>
      <c r="E536" s="1218"/>
      <c r="F536" s="1218"/>
      <c r="G536" s="1218"/>
      <c r="H536" s="1218"/>
      <c r="I536" s="1218"/>
      <c r="J536" s="1218"/>
      <c r="K536" s="1218"/>
      <c r="L536" s="1218"/>
      <c r="M536" s="1218"/>
      <c r="N536" s="1218"/>
      <c r="O536" s="1218"/>
      <c r="P536" s="1218"/>
      <c r="Q536" s="1218"/>
      <c r="R536" s="1218"/>
      <c r="S536" s="1218"/>
      <c r="T536" s="1218"/>
      <c r="U536" s="1218"/>
      <c r="V536" s="1218"/>
      <c r="W536" s="1218"/>
      <c r="X536" s="1218"/>
      <c r="Y536" s="1218"/>
      <c r="Z536" s="1218"/>
      <c r="AA536" s="1218"/>
      <c r="AB536" s="1218"/>
    </row>
    <row r="537" spans="2:28" ht="15.75" hidden="1" customHeight="1">
      <c r="B537" s="1218"/>
      <c r="C537" s="1218"/>
      <c r="D537" s="1218"/>
      <c r="E537" s="1218"/>
      <c r="F537" s="1218"/>
      <c r="G537" s="1218"/>
      <c r="H537" s="1218"/>
      <c r="I537" s="1218"/>
      <c r="J537" s="1218"/>
      <c r="K537" s="1218"/>
      <c r="L537" s="1218"/>
      <c r="M537" s="1218"/>
      <c r="N537" s="1218"/>
      <c r="O537" s="1218"/>
      <c r="P537" s="1218"/>
      <c r="Q537" s="1218"/>
      <c r="R537" s="1218"/>
      <c r="S537" s="1218"/>
      <c r="T537" s="1218"/>
      <c r="U537" s="1218"/>
      <c r="V537" s="1218"/>
      <c r="W537" s="1218"/>
      <c r="X537" s="1218"/>
      <c r="Y537" s="1218"/>
      <c r="Z537" s="1218"/>
      <c r="AA537" s="1218"/>
      <c r="AB537" s="1218"/>
    </row>
    <row r="538" spans="2:28" ht="15.75" hidden="1" customHeight="1">
      <c r="B538" s="1218"/>
      <c r="C538" s="1218"/>
      <c r="D538" s="1218"/>
      <c r="E538" s="1218"/>
      <c r="F538" s="1218"/>
      <c r="G538" s="1218"/>
      <c r="H538" s="1218"/>
      <c r="I538" s="1218"/>
      <c r="J538" s="1218"/>
      <c r="K538" s="1218"/>
      <c r="L538" s="1218"/>
      <c r="M538" s="1218"/>
      <c r="N538" s="1218"/>
      <c r="O538" s="1218"/>
      <c r="P538" s="1218"/>
      <c r="Q538" s="1218"/>
      <c r="R538" s="1218"/>
      <c r="S538" s="1218"/>
      <c r="T538" s="1218"/>
      <c r="U538" s="1218"/>
      <c r="V538" s="1218"/>
      <c r="W538" s="1218"/>
      <c r="X538" s="1218"/>
      <c r="Y538" s="1218"/>
      <c r="Z538" s="1218"/>
      <c r="AA538" s="1218"/>
      <c r="AB538" s="1218"/>
    </row>
    <row r="539" spans="2:28" ht="15.75" hidden="1" customHeight="1">
      <c r="B539" s="1218"/>
      <c r="C539" s="1218"/>
      <c r="D539" s="1218"/>
      <c r="E539" s="1218"/>
      <c r="F539" s="1218"/>
      <c r="G539" s="1218"/>
      <c r="H539" s="1218"/>
      <c r="I539" s="1218"/>
      <c r="J539" s="1218"/>
      <c r="K539" s="1218"/>
      <c r="L539" s="1218"/>
      <c r="M539" s="1218"/>
      <c r="N539" s="1218"/>
      <c r="O539" s="1218"/>
      <c r="P539" s="1218"/>
      <c r="Q539" s="1218"/>
      <c r="R539" s="1218"/>
      <c r="S539" s="1218"/>
      <c r="T539" s="1218"/>
      <c r="U539" s="1218"/>
      <c r="V539" s="1218"/>
      <c r="W539" s="1218"/>
      <c r="X539" s="1218"/>
      <c r="Y539" s="1218"/>
      <c r="Z539" s="1218"/>
      <c r="AA539" s="1218"/>
      <c r="AB539" s="1218"/>
    </row>
    <row r="540" spans="2:28" ht="15.75" hidden="1" customHeight="1">
      <c r="B540" s="1218"/>
      <c r="C540" s="1218"/>
      <c r="D540" s="1218"/>
      <c r="E540" s="1218"/>
      <c r="F540" s="1218"/>
      <c r="G540" s="1218"/>
      <c r="H540" s="1218"/>
      <c r="I540" s="1218"/>
      <c r="J540" s="1218"/>
      <c r="K540" s="1218"/>
      <c r="L540" s="1218"/>
      <c r="M540" s="1218"/>
      <c r="N540" s="1218"/>
      <c r="O540" s="1218"/>
      <c r="P540" s="1218"/>
      <c r="Q540" s="1218"/>
      <c r="R540" s="1218"/>
      <c r="S540" s="1218"/>
      <c r="T540" s="1218"/>
      <c r="U540" s="1218"/>
      <c r="V540" s="1218"/>
      <c r="W540" s="1218"/>
      <c r="X540" s="1218"/>
      <c r="Y540" s="1218"/>
      <c r="Z540" s="1218"/>
      <c r="AA540" s="1218"/>
      <c r="AB540" s="1218"/>
    </row>
    <row r="541" spans="2:28" ht="15.75" hidden="1" customHeight="1">
      <c r="B541" s="1218"/>
      <c r="C541" s="1218"/>
      <c r="D541" s="1218"/>
      <c r="E541" s="1218"/>
      <c r="F541" s="1218"/>
      <c r="G541" s="1218"/>
      <c r="H541" s="1218"/>
      <c r="I541" s="1218"/>
      <c r="J541" s="1218"/>
      <c r="K541" s="1218"/>
      <c r="L541" s="1218"/>
      <c r="M541" s="1218"/>
      <c r="N541" s="1218"/>
      <c r="O541" s="1218"/>
      <c r="P541" s="1218"/>
      <c r="Q541" s="1218"/>
      <c r="R541" s="1218"/>
      <c r="S541" s="1218"/>
      <c r="T541" s="1218"/>
      <c r="U541" s="1218"/>
      <c r="V541" s="1218"/>
      <c r="W541" s="1218"/>
      <c r="X541" s="1218"/>
      <c r="Y541" s="1218"/>
      <c r="Z541" s="1218"/>
      <c r="AA541" s="1218"/>
      <c r="AB541" s="1218"/>
    </row>
    <row r="542" spans="2:28" ht="15.75" hidden="1" customHeight="1">
      <c r="B542" s="1218"/>
      <c r="C542" s="1218"/>
      <c r="D542" s="1218"/>
      <c r="E542" s="1218"/>
      <c r="F542" s="1218"/>
      <c r="G542" s="1218"/>
      <c r="H542" s="1218"/>
      <c r="I542" s="1218"/>
      <c r="J542" s="1218"/>
      <c r="K542" s="1218"/>
      <c r="L542" s="1218"/>
      <c r="M542" s="1218"/>
      <c r="N542" s="1218"/>
      <c r="O542" s="1218"/>
      <c r="P542" s="1218"/>
      <c r="Q542" s="1218"/>
      <c r="R542" s="1218"/>
      <c r="S542" s="1218"/>
      <c r="T542" s="1218"/>
      <c r="U542" s="1218"/>
      <c r="V542" s="1218"/>
      <c r="W542" s="1218"/>
      <c r="X542" s="1218"/>
      <c r="Y542" s="1218"/>
      <c r="Z542" s="1218"/>
      <c r="AA542" s="1218"/>
      <c r="AB542" s="1218"/>
    </row>
    <row r="543" spans="2:28" ht="15.75" hidden="1" customHeight="1">
      <c r="B543" s="1218"/>
      <c r="C543" s="1218"/>
      <c r="D543" s="1218"/>
      <c r="E543" s="1218"/>
      <c r="F543" s="1218"/>
      <c r="G543" s="1218"/>
      <c r="H543" s="1218"/>
      <c r="I543" s="1218"/>
      <c r="J543" s="1218"/>
      <c r="K543" s="1218"/>
      <c r="L543" s="1218"/>
      <c r="M543" s="1218"/>
      <c r="N543" s="1218"/>
      <c r="O543" s="1218"/>
      <c r="P543" s="1218"/>
      <c r="Q543" s="1218"/>
      <c r="R543" s="1218"/>
      <c r="S543" s="1218"/>
      <c r="T543" s="1218"/>
      <c r="U543" s="1218"/>
      <c r="V543" s="1218"/>
      <c r="W543" s="1218"/>
      <c r="X543" s="1218"/>
      <c r="Y543" s="1218"/>
      <c r="Z543" s="1218"/>
      <c r="AA543" s="1218"/>
      <c r="AB543" s="1218"/>
    </row>
    <row r="544" spans="2:28" ht="15.75" hidden="1" customHeight="1">
      <c r="B544" s="1218"/>
      <c r="C544" s="1218"/>
      <c r="D544" s="1218"/>
      <c r="E544" s="1218"/>
      <c r="F544" s="1218"/>
      <c r="G544" s="1218"/>
      <c r="H544" s="1218"/>
      <c r="I544" s="1218"/>
      <c r="J544" s="1218"/>
      <c r="K544" s="1218"/>
      <c r="L544" s="1218"/>
      <c r="M544" s="1218"/>
      <c r="N544" s="1218"/>
      <c r="O544" s="1218"/>
      <c r="P544" s="1218"/>
      <c r="Q544" s="1218"/>
      <c r="R544" s="1218"/>
      <c r="S544" s="1218"/>
      <c r="T544" s="1218"/>
      <c r="U544" s="1218"/>
      <c r="V544" s="1218"/>
      <c r="W544" s="1218"/>
      <c r="X544" s="1218"/>
      <c r="Y544" s="1218"/>
      <c r="Z544" s="1218"/>
      <c r="AA544" s="1218"/>
      <c r="AB544" s="1218"/>
    </row>
    <row r="545" spans="2:28" ht="15.75" hidden="1" customHeight="1">
      <c r="B545" s="1218"/>
      <c r="C545" s="1218"/>
      <c r="D545" s="1218"/>
      <c r="E545" s="1218"/>
      <c r="F545" s="1218"/>
      <c r="G545" s="1218"/>
      <c r="H545" s="1218"/>
      <c r="I545" s="1218"/>
      <c r="J545" s="1218"/>
      <c r="K545" s="1218"/>
      <c r="L545" s="1218"/>
      <c r="M545" s="1218"/>
      <c r="N545" s="1218"/>
      <c r="O545" s="1218"/>
      <c r="P545" s="1218"/>
      <c r="Q545" s="1218"/>
      <c r="R545" s="1218"/>
      <c r="S545" s="1218"/>
      <c r="T545" s="1218"/>
      <c r="U545" s="1218"/>
      <c r="V545" s="1218"/>
      <c r="W545" s="1218"/>
      <c r="X545" s="1218"/>
      <c r="Y545" s="1218"/>
      <c r="Z545" s="1218"/>
      <c r="AA545" s="1218"/>
      <c r="AB545" s="1218"/>
    </row>
    <row r="546" spans="2:28" ht="15.75" hidden="1" customHeight="1">
      <c r="B546" s="1218"/>
      <c r="C546" s="1218"/>
      <c r="D546" s="1218"/>
      <c r="E546" s="1218"/>
      <c r="F546" s="1218"/>
      <c r="G546" s="1218"/>
      <c r="H546" s="1218"/>
      <c r="I546" s="1218"/>
      <c r="J546" s="1218"/>
      <c r="K546" s="1218"/>
      <c r="L546" s="1218"/>
      <c r="M546" s="1218"/>
      <c r="N546" s="1218"/>
      <c r="O546" s="1218"/>
      <c r="P546" s="1218"/>
      <c r="Q546" s="1218"/>
      <c r="R546" s="1218"/>
      <c r="S546" s="1218"/>
      <c r="T546" s="1218"/>
      <c r="U546" s="1218"/>
      <c r="V546" s="1218"/>
      <c r="W546" s="1218"/>
      <c r="X546" s="1218"/>
      <c r="Y546" s="1218"/>
      <c r="Z546" s="1218"/>
      <c r="AA546" s="1218"/>
      <c r="AB546" s="1218"/>
    </row>
    <row r="547" spans="2:28" ht="15.75" hidden="1" customHeight="1">
      <c r="B547" s="1218"/>
      <c r="C547" s="1218"/>
      <c r="D547" s="1218"/>
      <c r="E547" s="1218"/>
      <c r="F547" s="1218"/>
      <c r="G547" s="1218"/>
      <c r="H547" s="1218"/>
      <c r="I547" s="1218"/>
      <c r="J547" s="1218"/>
      <c r="K547" s="1218"/>
      <c r="L547" s="1218"/>
      <c r="M547" s="1218"/>
      <c r="N547" s="1218"/>
      <c r="O547" s="1218"/>
      <c r="P547" s="1218"/>
      <c r="Q547" s="1218"/>
      <c r="R547" s="1218"/>
      <c r="S547" s="1218"/>
      <c r="T547" s="1218"/>
      <c r="U547" s="1218"/>
      <c r="V547" s="1218"/>
      <c r="W547" s="1218"/>
      <c r="X547" s="1218"/>
      <c r="Y547" s="1218"/>
      <c r="Z547" s="1218"/>
      <c r="AA547" s="1218"/>
      <c r="AB547" s="1218"/>
    </row>
    <row r="548" spans="2:28" ht="15.75" hidden="1" customHeight="1">
      <c r="B548" s="1218"/>
      <c r="C548" s="1218"/>
      <c r="D548" s="1218"/>
      <c r="E548" s="1218"/>
      <c r="F548" s="1218"/>
      <c r="G548" s="1218"/>
      <c r="H548" s="1218"/>
      <c r="I548" s="1218"/>
      <c r="J548" s="1218"/>
      <c r="K548" s="1218"/>
      <c r="L548" s="1218"/>
      <c r="M548" s="1218"/>
      <c r="N548" s="1218"/>
      <c r="O548" s="1218"/>
      <c r="P548" s="1218"/>
      <c r="Q548" s="1218"/>
      <c r="R548" s="1218"/>
      <c r="S548" s="1218"/>
      <c r="T548" s="1218"/>
      <c r="U548" s="1218"/>
      <c r="V548" s="1218"/>
      <c r="W548" s="1218"/>
      <c r="X548" s="1218"/>
      <c r="Y548" s="1218"/>
      <c r="Z548" s="1218"/>
      <c r="AA548" s="1218"/>
      <c r="AB548" s="1218"/>
    </row>
    <row r="549" spans="2:28" ht="15.75" hidden="1" customHeight="1">
      <c r="B549" s="1218"/>
      <c r="C549" s="1218"/>
      <c r="D549" s="1218"/>
      <c r="E549" s="1218"/>
      <c r="F549" s="1218"/>
      <c r="G549" s="1218"/>
      <c r="H549" s="1218"/>
      <c r="I549" s="1218"/>
      <c r="J549" s="1218"/>
      <c r="K549" s="1218"/>
      <c r="L549" s="1218"/>
      <c r="M549" s="1218"/>
      <c r="N549" s="1218"/>
      <c r="O549" s="1218"/>
      <c r="P549" s="1218"/>
      <c r="Q549" s="1218"/>
      <c r="R549" s="1218"/>
      <c r="S549" s="1218"/>
      <c r="T549" s="1218"/>
      <c r="U549" s="1218"/>
      <c r="V549" s="1218"/>
      <c r="W549" s="1218"/>
      <c r="X549" s="1218"/>
      <c r="Y549" s="1218"/>
      <c r="Z549" s="1218"/>
      <c r="AA549" s="1218"/>
      <c r="AB549" s="1218"/>
    </row>
    <row r="550" spans="2:28" ht="15.75" hidden="1" customHeight="1">
      <c r="B550" s="1218"/>
      <c r="C550" s="1218"/>
      <c r="D550" s="1218"/>
      <c r="E550" s="1218"/>
      <c r="F550" s="1218"/>
      <c r="G550" s="1218"/>
      <c r="H550" s="1218"/>
      <c r="I550" s="1218"/>
      <c r="J550" s="1218"/>
      <c r="K550" s="1218"/>
      <c r="L550" s="1218"/>
      <c r="M550" s="1218"/>
      <c r="N550" s="1218"/>
      <c r="O550" s="1218"/>
      <c r="P550" s="1218"/>
      <c r="Q550" s="1218"/>
      <c r="R550" s="1218"/>
      <c r="S550" s="1218"/>
      <c r="T550" s="1218"/>
      <c r="U550" s="1218"/>
      <c r="V550" s="1218"/>
      <c r="W550" s="1218"/>
      <c r="X550" s="1218"/>
      <c r="Y550" s="1218"/>
      <c r="Z550" s="1218"/>
      <c r="AA550" s="1218"/>
      <c r="AB550" s="1218"/>
    </row>
    <row r="551" spans="2:28" ht="15.75" hidden="1" customHeight="1">
      <c r="B551" s="1218"/>
      <c r="C551" s="1218"/>
      <c r="D551" s="1218"/>
      <c r="E551" s="1218"/>
      <c r="F551" s="1218"/>
      <c r="G551" s="1218"/>
      <c r="H551" s="1218"/>
      <c r="I551" s="1218"/>
      <c r="J551" s="1218"/>
      <c r="K551" s="1218"/>
      <c r="L551" s="1218"/>
      <c r="M551" s="1218"/>
      <c r="N551" s="1218"/>
      <c r="O551" s="1218"/>
      <c r="P551" s="1218"/>
      <c r="Q551" s="1218"/>
      <c r="R551" s="1218"/>
      <c r="S551" s="1218"/>
      <c r="T551" s="1218"/>
      <c r="U551" s="1218"/>
      <c r="V551" s="1218"/>
      <c r="W551" s="1218"/>
      <c r="X551" s="1218"/>
      <c r="Y551" s="1218"/>
      <c r="Z551" s="1218"/>
      <c r="AA551" s="1218"/>
      <c r="AB551" s="1218"/>
    </row>
    <row r="552" spans="2:28" ht="15.75" hidden="1" customHeight="1">
      <c r="B552" s="1218"/>
      <c r="C552" s="1218"/>
      <c r="D552" s="1218"/>
      <c r="E552" s="1218"/>
      <c r="F552" s="1218"/>
      <c r="G552" s="1218"/>
      <c r="H552" s="1218"/>
      <c r="I552" s="1218"/>
      <c r="J552" s="1218"/>
      <c r="K552" s="1218"/>
      <c r="L552" s="1218"/>
      <c r="M552" s="1218"/>
      <c r="N552" s="1218"/>
      <c r="O552" s="1218"/>
      <c r="P552" s="1218"/>
      <c r="Q552" s="1218"/>
      <c r="R552" s="1218"/>
      <c r="S552" s="1218"/>
      <c r="T552" s="1218"/>
      <c r="U552" s="1218"/>
      <c r="V552" s="1218"/>
      <c r="W552" s="1218"/>
      <c r="X552" s="1218"/>
      <c r="Y552" s="1218"/>
      <c r="Z552" s="1218"/>
      <c r="AA552" s="1218"/>
      <c r="AB552" s="1218"/>
    </row>
    <row r="553" spans="2:28" ht="15.75" hidden="1" customHeight="1">
      <c r="B553" s="1218"/>
      <c r="C553" s="1218"/>
      <c r="D553" s="1218"/>
      <c r="E553" s="1218"/>
      <c r="F553" s="1218"/>
      <c r="G553" s="1218"/>
      <c r="H553" s="1218"/>
      <c r="I553" s="1218"/>
      <c r="J553" s="1218"/>
      <c r="K553" s="1218"/>
      <c r="L553" s="1218"/>
      <c r="M553" s="1218"/>
      <c r="N553" s="1218"/>
      <c r="O553" s="1218"/>
      <c r="P553" s="1218"/>
      <c r="Q553" s="1218"/>
      <c r="R553" s="1218"/>
      <c r="S553" s="1218"/>
      <c r="T553" s="1218"/>
      <c r="U553" s="1218"/>
      <c r="V553" s="1218"/>
      <c r="W553" s="1218"/>
      <c r="X553" s="1218"/>
      <c r="Y553" s="1218"/>
      <c r="Z553" s="1218"/>
      <c r="AA553" s="1218"/>
      <c r="AB553" s="1218"/>
    </row>
    <row r="554" spans="2:28" ht="15.75" hidden="1" customHeight="1">
      <c r="B554" s="1218"/>
      <c r="C554" s="1218"/>
      <c r="D554" s="1218"/>
      <c r="E554" s="1218"/>
      <c r="F554" s="1218"/>
      <c r="G554" s="1218"/>
      <c r="H554" s="1218"/>
      <c r="I554" s="1218"/>
      <c r="J554" s="1218"/>
      <c r="K554" s="1218"/>
      <c r="L554" s="1218"/>
      <c r="M554" s="1218"/>
      <c r="N554" s="1218"/>
      <c r="O554" s="1218"/>
      <c r="P554" s="1218"/>
      <c r="Q554" s="1218"/>
      <c r="R554" s="1218"/>
      <c r="S554" s="1218"/>
      <c r="T554" s="1218"/>
      <c r="U554" s="1218"/>
      <c r="V554" s="1218"/>
      <c r="W554" s="1218"/>
      <c r="X554" s="1218"/>
      <c r="Y554" s="1218"/>
      <c r="Z554" s="1218"/>
      <c r="AA554" s="1218"/>
      <c r="AB554" s="1218"/>
    </row>
    <row r="555" spans="2:28" ht="15.75" hidden="1" customHeight="1">
      <c r="B555" s="1218"/>
      <c r="C555" s="1218"/>
      <c r="D555" s="1218"/>
      <c r="E555" s="1218"/>
      <c r="F555" s="1218"/>
      <c r="G555" s="1218"/>
      <c r="H555" s="1218"/>
      <c r="I555" s="1218"/>
      <c r="J555" s="1218"/>
      <c r="K555" s="1218"/>
      <c r="L555" s="1218"/>
      <c r="M555" s="1218"/>
      <c r="N555" s="1218"/>
      <c r="O555" s="1218"/>
      <c r="P555" s="1218"/>
      <c r="Q555" s="1218"/>
      <c r="R555" s="1218"/>
      <c r="S555" s="1218"/>
      <c r="T555" s="1218"/>
      <c r="U555" s="1218"/>
      <c r="V555" s="1218"/>
      <c r="W555" s="1218"/>
      <c r="X555" s="1218"/>
      <c r="Y555" s="1218"/>
      <c r="Z555" s="1218"/>
      <c r="AA555" s="1218"/>
      <c r="AB555" s="1218"/>
    </row>
    <row r="556" spans="2:28" ht="15.75" hidden="1" customHeight="1">
      <c r="B556" s="1218"/>
      <c r="C556" s="1218"/>
      <c r="D556" s="1218"/>
      <c r="E556" s="1218"/>
      <c r="F556" s="1218"/>
      <c r="G556" s="1218"/>
      <c r="H556" s="1218"/>
      <c r="I556" s="1218"/>
      <c r="J556" s="1218"/>
      <c r="K556" s="1218"/>
      <c r="L556" s="1218"/>
      <c r="M556" s="1218"/>
      <c r="N556" s="1218"/>
      <c r="O556" s="1218"/>
      <c r="P556" s="1218"/>
      <c r="Q556" s="1218"/>
      <c r="R556" s="1218"/>
      <c r="S556" s="1218"/>
      <c r="T556" s="1218"/>
      <c r="U556" s="1218"/>
      <c r="V556" s="1218"/>
      <c r="W556" s="1218"/>
      <c r="X556" s="1218"/>
      <c r="Y556" s="1218"/>
      <c r="Z556" s="1218"/>
      <c r="AA556" s="1218"/>
      <c r="AB556" s="1218"/>
    </row>
    <row r="557" spans="2:28" ht="15.75" hidden="1" customHeight="1">
      <c r="B557" s="1218"/>
      <c r="C557" s="1218"/>
      <c r="D557" s="1218"/>
      <c r="E557" s="1218"/>
      <c r="F557" s="1218"/>
      <c r="G557" s="1218"/>
      <c r="H557" s="1218"/>
      <c r="I557" s="1218"/>
      <c r="J557" s="1218"/>
      <c r="K557" s="1218"/>
      <c r="L557" s="1218"/>
      <c r="M557" s="1218"/>
      <c r="N557" s="1218"/>
      <c r="O557" s="1218"/>
      <c r="P557" s="1218"/>
      <c r="Q557" s="1218"/>
      <c r="R557" s="1218"/>
      <c r="S557" s="1218"/>
      <c r="T557" s="1218"/>
      <c r="U557" s="1218"/>
      <c r="V557" s="1218"/>
      <c r="W557" s="1218"/>
      <c r="X557" s="1218"/>
      <c r="Y557" s="1218"/>
      <c r="Z557" s="1218"/>
      <c r="AA557" s="1218"/>
      <c r="AB557" s="1218"/>
    </row>
    <row r="558" spans="2:28" ht="15.75" hidden="1" customHeight="1">
      <c r="B558" s="1218"/>
      <c r="C558" s="1218"/>
      <c r="D558" s="1218"/>
      <c r="E558" s="1218"/>
      <c r="F558" s="1218"/>
      <c r="G558" s="1218"/>
      <c r="H558" s="1218"/>
      <c r="I558" s="1218"/>
      <c r="J558" s="1218"/>
      <c r="K558" s="1218"/>
      <c r="L558" s="1218"/>
      <c r="M558" s="1218"/>
      <c r="N558" s="1218"/>
      <c r="O558" s="1218"/>
      <c r="P558" s="1218"/>
      <c r="Q558" s="1218"/>
      <c r="R558" s="1218"/>
      <c r="S558" s="1218"/>
      <c r="T558" s="1218"/>
      <c r="U558" s="1218"/>
      <c r="V558" s="1218"/>
      <c r="W558" s="1218"/>
      <c r="X558" s="1218"/>
      <c r="Y558" s="1218"/>
      <c r="Z558" s="1218"/>
      <c r="AA558" s="1218"/>
      <c r="AB558" s="1218"/>
    </row>
    <row r="559" spans="2:28" ht="15.75" hidden="1" customHeight="1">
      <c r="B559" s="1218"/>
      <c r="C559" s="1218"/>
      <c r="D559" s="1218"/>
      <c r="E559" s="1218"/>
      <c r="F559" s="1218"/>
      <c r="G559" s="1218"/>
      <c r="H559" s="1218"/>
      <c r="I559" s="1218"/>
      <c r="J559" s="1218"/>
      <c r="K559" s="1218"/>
      <c r="L559" s="1218"/>
      <c r="M559" s="1218"/>
      <c r="N559" s="1218"/>
      <c r="O559" s="1218"/>
      <c r="P559" s="1218"/>
      <c r="Q559" s="1218"/>
      <c r="R559" s="1218"/>
      <c r="S559" s="1218"/>
      <c r="T559" s="1218"/>
      <c r="U559" s="1218"/>
      <c r="V559" s="1218"/>
      <c r="W559" s="1218"/>
      <c r="X559" s="1218"/>
      <c r="Y559" s="1218"/>
      <c r="Z559" s="1218"/>
      <c r="AA559" s="1218"/>
      <c r="AB559" s="1218"/>
    </row>
    <row r="560" spans="2:28" ht="15.75" hidden="1" customHeight="1">
      <c r="B560" s="1218"/>
      <c r="C560" s="1218"/>
      <c r="D560" s="1218"/>
      <c r="E560" s="1218"/>
      <c r="F560" s="1218"/>
      <c r="G560" s="1218"/>
      <c r="H560" s="1218"/>
      <c r="I560" s="1218"/>
      <c r="J560" s="1218"/>
      <c r="K560" s="1218"/>
      <c r="L560" s="1218"/>
      <c r="M560" s="1218"/>
      <c r="N560" s="1218"/>
      <c r="O560" s="1218"/>
      <c r="P560" s="1218"/>
      <c r="Q560" s="1218"/>
      <c r="R560" s="1218"/>
      <c r="S560" s="1218"/>
      <c r="T560" s="1218"/>
      <c r="U560" s="1218"/>
      <c r="V560" s="1218"/>
      <c r="W560" s="1218"/>
      <c r="X560" s="1218"/>
      <c r="Y560" s="1218"/>
      <c r="Z560" s="1218"/>
      <c r="AA560" s="1218"/>
      <c r="AB560" s="1218"/>
    </row>
    <row r="561" spans="2:28" ht="15.75" hidden="1" customHeight="1">
      <c r="B561" s="1218"/>
      <c r="C561" s="1218"/>
      <c r="D561" s="1218"/>
      <c r="E561" s="1218"/>
      <c r="F561" s="1218"/>
      <c r="G561" s="1218"/>
      <c r="H561" s="1218"/>
      <c r="I561" s="1218"/>
      <c r="J561" s="1218"/>
      <c r="K561" s="1218"/>
      <c r="L561" s="1218"/>
      <c r="M561" s="1218"/>
      <c r="N561" s="1218"/>
      <c r="O561" s="1218"/>
      <c r="P561" s="1218"/>
      <c r="Q561" s="1218"/>
      <c r="R561" s="1218"/>
      <c r="S561" s="1218"/>
      <c r="T561" s="1218"/>
      <c r="U561" s="1218"/>
      <c r="V561" s="1218"/>
      <c r="W561" s="1218"/>
      <c r="X561" s="1218"/>
      <c r="Y561" s="1218"/>
      <c r="Z561" s="1218"/>
      <c r="AA561" s="1218"/>
      <c r="AB561" s="1218"/>
    </row>
    <row r="562" spans="2:28" ht="15.75" hidden="1" customHeight="1">
      <c r="B562" s="1218"/>
      <c r="C562" s="1218"/>
      <c r="D562" s="1218"/>
      <c r="E562" s="1218"/>
      <c r="F562" s="1218"/>
      <c r="G562" s="1218"/>
      <c r="H562" s="1218"/>
      <c r="I562" s="1218"/>
      <c r="J562" s="1218"/>
      <c r="K562" s="1218"/>
      <c r="L562" s="1218"/>
      <c r="M562" s="1218"/>
      <c r="N562" s="1218"/>
      <c r="O562" s="1218"/>
      <c r="P562" s="1218"/>
      <c r="Q562" s="1218"/>
      <c r="R562" s="1218"/>
      <c r="S562" s="1218"/>
      <c r="T562" s="1218"/>
      <c r="U562" s="1218"/>
      <c r="V562" s="1218"/>
      <c r="W562" s="1218"/>
      <c r="X562" s="1218"/>
      <c r="Y562" s="1218"/>
      <c r="Z562" s="1218"/>
      <c r="AA562" s="1218"/>
      <c r="AB562" s="1218"/>
    </row>
    <row r="563" spans="2:28" ht="15.75" hidden="1" customHeight="1">
      <c r="B563" s="1218"/>
      <c r="C563" s="1218"/>
      <c r="D563" s="1218"/>
      <c r="E563" s="1218"/>
      <c r="F563" s="1218"/>
      <c r="G563" s="1218"/>
      <c r="H563" s="1218"/>
      <c r="I563" s="1218"/>
      <c r="J563" s="1218"/>
      <c r="K563" s="1218"/>
      <c r="L563" s="1218"/>
      <c r="M563" s="1218"/>
      <c r="N563" s="1218"/>
      <c r="O563" s="1218"/>
      <c r="P563" s="1218"/>
      <c r="Q563" s="1218"/>
      <c r="R563" s="1218"/>
      <c r="S563" s="1218"/>
      <c r="T563" s="1218"/>
      <c r="U563" s="1218"/>
      <c r="V563" s="1218"/>
      <c r="W563" s="1218"/>
      <c r="X563" s="1218"/>
      <c r="Y563" s="1218"/>
      <c r="Z563" s="1218"/>
      <c r="AA563" s="1218"/>
      <c r="AB563" s="1218"/>
    </row>
    <row r="564" spans="2:28" ht="15.75" hidden="1" customHeight="1">
      <c r="B564" s="1218"/>
      <c r="C564" s="1218"/>
      <c r="D564" s="1218"/>
      <c r="E564" s="1218"/>
      <c r="F564" s="1218"/>
      <c r="G564" s="1218"/>
      <c r="H564" s="1218"/>
      <c r="I564" s="1218"/>
      <c r="J564" s="1218"/>
      <c r="K564" s="1218"/>
      <c r="L564" s="1218"/>
      <c r="M564" s="1218"/>
      <c r="N564" s="1218"/>
      <c r="O564" s="1218"/>
      <c r="P564" s="1218"/>
      <c r="Q564" s="1218"/>
      <c r="R564" s="1218"/>
      <c r="S564" s="1218"/>
      <c r="T564" s="1218"/>
      <c r="U564" s="1218"/>
      <c r="V564" s="1218"/>
      <c r="W564" s="1218"/>
      <c r="X564" s="1218"/>
      <c r="Y564" s="1218"/>
      <c r="Z564" s="1218"/>
      <c r="AA564" s="1218"/>
      <c r="AB564" s="1218"/>
    </row>
    <row r="565" spans="2:28" ht="15.75" hidden="1" customHeight="1">
      <c r="B565" s="1218"/>
      <c r="C565" s="1218"/>
      <c r="D565" s="1218"/>
      <c r="E565" s="1218"/>
      <c r="F565" s="1218"/>
      <c r="G565" s="1218"/>
      <c r="H565" s="1218"/>
      <c r="I565" s="1218"/>
      <c r="J565" s="1218"/>
      <c r="K565" s="1218"/>
      <c r="L565" s="1218"/>
      <c r="M565" s="1218"/>
      <c r="N565" s="1218"/>
      <c r="O565" s="1218"/>
      <c r="P565" s="1218"/>
      <c r="Q565" s="1218"/>
      <c r="R565" s="1218"/>
      <c r="S565" s="1218"/>
      <c r="T565" s="1218"/>
      <c r="U565" s="1218"/>
      <c r="V565" s="1218"/>
      <c r="W565" s="1218"/>
      <c r="X565" s="1218"/>
      <c r="Y565" s="1218"/>
      <c r="Z565" s="1218"/>
      <c r="AA565" s="1218"/>
      <c r="AB565" s="1218"/>
    </row>
    <row r="566" spans="2:28" ht="15.75" hidden="1" customHeight="1">
      <c r="B566" s="1218"/>
      <c r="C566" s="1218"/>
      <c r="D566" s="1218"/>
      <c r="E566" s="1218"/>
      <c r="F566" s="1218"/>
      <c r="G566" s="1218"/>
      <c r="H566" s="1218"/>
      <c r="I566" s="1218"/>
      <c r="J566" s="1218"/>
      <c r="K566" s="1218"/>
      <c r="L566" s="1218"/>
      <c r="M566" s="1218"/>
      <c r="N566" s="1218"/>
      <c r="O566" s="1218"/>
      <c r="P566" s="1218"/>
      <c r="Q566" s="1218"/>
      <c r="R566" s="1218"/>
      <c r="S566" s="1218"/>
      <c r="T566" s="1218"/>
      <c r="U566" s="1218"/>
      <c r="V566" s="1218"/>
      <c r="W566" s="1218"/>
      <c r="X566" s="1218"/>
      <c r="Y566" s="1218"/>
      <c r="Z566" s="1218"/>
      <c r="AA566" s="1218"/>
      <c r="AB566" s="1218"/>
    </row>
    <row r="567" spans="2:28" ht="15.75" hidden="1" customHeight="1">
      <c r="B567" s="1218"/>
      <c r="C567" s="1218"/>
      <c r="D567" s="1218"/>
      <c r="E567" s="1218"/>
      <c r="F567" s="1218"/>
      <c r="G567" s="1218"/>
      <c r="H567" s="1218"/>
      <c r="I567" s="1218"/>
      <c r="J567" s="1218"/>
      <c r="K567" s="1218"/>
      <c r="L567" s="1218"/>
      <c r="M567" s="1218"/>
      <c r="N567" s="1218"/>
      <c r="O567" s="1218"/>
      <c r="P567" s="1218"/>
      <c r="Q567" s="1218"/>
      <c r="R567" s="1218"/>
      <c r="S567" s="1218"/>
      <c r="T567" s="1218"/>
      <c r="U567" s="1218"/>
      <c r="V567" s="1218"/>
      <c r="W567" s="1218"/>
      <c r="X567" s="1218"/>
      <c r="Y567" s="1218"/>
      <c r="Z567" s="1218"/>
      <c r="AA567" s="1218"/>
      <c r="AB567" s="1218"/>
    </row>
    <row r="568" spans="2:28" ht="15.75" hidden="1" customHeight="1">
      <c r="B568" s="1218"/>
      <c r="C568" s="1218"/>
      <c r="D568" s="1218"/>
      <c r="E568" s="1218"/>
      <c r="F568" s="1218"/>
      <c r="G568" s="1218"/>
      <c r="H568" s="1218"/>
      <c r="I568" s="1218"/>
      <c r="J568" s="1218"/>
      <c r="K568" s="1218"/>
      <c r="L568" s="1218"/>
      <c r="M568" s="1218"/>
      <c r="N568" s="1218"/>
      <c r="O568" s="1218"/>
      <c r="P568" s="1218"/>
      <c r="Q568" s="1218"/>
      <c r="R568" s="1218"/>
      <c r="S568" s="1218"/>
      <c r="T568" s="1218"/>
      <c r="U568" s="1218"/>
      <c r="V568" s="1218"/>
      <c r="W568" s="1218"/>
      <c r="X568" s="1218"/>
      <c r="Y568" s="1218"/>
      <c r="Z568" s="1218"/>
      <c r="AA568" s="1218"/>
      <c r="AB568" s="1218"/>
    </row>
    <row r="569" spans="2:28" ht="15.75" hidden="1" customHeight="1">
      <c r="B569" s="1218"/>
      <c r="C569" s="1218"/>
      <c r="D569" s="1218"/>
      <c r="E569" s="1218"/>
      <c r="F569" s="1218"/>
      <c r="G569" s="1218"/>
      <c r="H569" s="1218"/>
      <c r="I569" s="1218"/>
      <c r="J569" s="1218"/>
      <c r="K569" s="1218"/>
      <c r="L569" s="1218"/>
      <c r="M569" s="1218"/>
      <c r="N569" s="1218"/>
      <c r="O569" s="1218"/>
      <c r="P569" s="1218"/>
      <c r="Q569" s="1218"/>
      <c r="R569" s="1218"/>
      <c r="S569" s="1218"/>
      <c r="T569" s="1218"/>
      <c r="U569" s="1218"/>
      <c r="V569" s="1218"/>
      <c r="W569" s="1218"/>
      <c r="X569" s="1218"/>
      <c r="Y569" s="1218"/>
      <c r="Z569" s="1218"/>
      <c r="AA569" s="1218"/>
      <c r="AB569" s="1218"/>
    </row>
    <row r="570" spans="2:28" ht="15.75" hidden="1" customHeight="1">
      <c r="B570" s="1218"/>
      <c r="C570" s="1218"/>
      <c r="D570" s="1218"/>
      <c r="E570" s="1218"/>
      <c r="F570" s="1218"/>
      <c r="G570" s="1218"/>
      <c r="H570" s="1218"/>
      <c r="I570" s="1218"/>
      <c r="J570" s="1218"/>
      <c r="K570" s="1218"/>
      <c r="L570" s="1218"/>
      <c r="M570" s="1218"/>
      <c r="N570" s="1218"/>
      <c r="O570" s="1218"/>
      <c r="P570" s="1218"/>
      <c r="Q570" s="1218"/>
      <c r="R570" s="1218"/>
      <c r="S570" s="1218"/>
      <c r="T570" s="1218"/>
      <c r="U570" s="1218"/>
      <c r="V570" s="1218"/>
      <c r="W570" s="1218"/>
      <c r="X570" s="1218"/>
      <c r="Y570" s="1218"/>
      <c r="Z570" s="1218"/>
      <c r="AA570" s="1218"/>
      <c r="AB570" s="1218"/>
    </row>
    <row r="571" spans="2:28" ht="15.75" hidden="1" customHeight="1">
      <c r="B571" s="1218"/>
      <c r="C571" s="1218"/>
      <c r="D571" s="1218"/>
      <c r="E571" s="1218"/>
      <c r="F571" s="1218"/>
      <c r="G571" s="1218"/>
      <c r="H571" s="1218"/>
      <c r="I571" s="1218"/>
      <c r="J571" s="1218"/>
      <c r="K571" s="1218"/>
      <c r="L571" s="1218"/>
      <c r="M571" s="1218"/>
      <c r="N571" s="1218"/>
      <c r="O571" s="1218"/>
      <c r="P571" s="1218"/>
      <c r="Q571" s="1218"/>
      <c r="R571" s="1218"/>
      <c r="S571" s="1218"/>
      <c r="T571" s="1218"/>
      <c r="U571" s="1218"/>
      <c r="V571" s="1218"/>
      <c r="W571" s="1218"/>
      <c r="X571" s="1218"/>
      <c r="Y571" s="1218"/>
      <c r="Z571" s="1218"/>
      <c r="AA571" s="1218"/>
      <c r="AB571" s="1218"/>
    </row>
    <row r="572" spans="2:28" ht="15.75" hidden="1" customHeight="1">
      <c r="B572" s="1218"/>
      <c r="C572" s="1218"/>
      <c r="D572" s="1218"/>
      <c r="E572" s="1218"/>
      <c r="F572" s="1218"/>
      <c r="G572" s="1218"/>
      <c r="H572" s="1218"/>
      <c r="I572" s="1218"/>
      <c r="J572" s="1218"/>
      <c r="K572" s="1218"/>
      <c r="L572" s="1218"/>
      <c r="M572" s="1218"/>
      <c r="N572" s="1218"/>
      <c r="O572" s="1218"/>
      <c r="P572" s="1218"/>
      <c r="Q572" s="1218"/>
      <c r="R572" s="1218"/>
      <c r="S572" s="1218"/>
      <c r="T572" s="1218"/>
      <c r="U572" s="1218"/>
      <c r="V572" s="1218"/>
      <c r="W572" s="1218"/>
      <c r="X572" s="1218"/>
      <c r="Y572" s="1218"/>
      <c r="Z572" s="1218"/>
      <c r="AA572" s="1218"/>
      <c r="AB572" s="1218"/>
    </row>
    <row r="573" spans="2:28" ht="15.75" hidden="1" customHeight="1">
      <c r="B573" s="1218"/>
      <c r="C573" s="1218"/>
      <c r="D573" s="1218"/>
      <c r="E573" s="1218"/>
      <c r="F573" s="1218"/>
      <c r="G573" s="1218"/>
      <c r="H573" s="1218"/>
      <c r="I573" s="1218"/>
      <c r="J573" s="1218"/>
      <c r="K573" s="1218"/>
      <c r="L573" s="1218"/>
      <c r="M573" s="1218"/>
      <c r="N573" s="1218"/>
      <c r="O573" s="1218"/>
      <c r="P573" s="1218"/>
      <c r="Q573" s="1218"/>
      <c r="R573" s="1218"/>
      <c r="S573" s="1218"/>
      <c r="T573" s="1218"/>
      <c r="U573" s="1218"/>
      <c r="V573" s="1218"/>
      <c r="W573" s="1218"/>
      <c r="X573" s="1218"/>
      <c r="Y573" s="1218"/>
      <c r="Z573" s="1218"/>
      <c r="AA573" s="1218"/>
      <c r="AB573" s="1218"/>
    </row>
    <row r="574" spans="2:28" ht="15.75" hidden="1" customHeight="1">
      <c r="B574" s="1218"/>
      <c r="C574" s="1218"/>
      <c r="D574" s="1218"/>
      <c r="E574" s="1218"/>
      <c r="F574" s="1218"/>
      <c r="G574" s="1218"/>
      <c r="H574" s="1218"/>
      <c r="I574" s="1218"/>
      <c r="J574" s="1218"/>
      <c r="K574" s="1218"/>
      <c r="L574" s="1218"/>
      <c r="M574" s="1218"/>
      <c r="N574" s="1218"/>
      <c r="O574" s="1218"/>
      <c r="P574" s="1218"/>
      <c r="Q574" s="1218"/>
      <c r="R574" s="1218"/>
      <c r="S574" s="1218"/>
      <c r="T574" s="1218"/>
      <c r="U574" s="1218"/>
      <c r="V574" s="1218"/>
      <c r="W574" s="1218"/>
      <c r="X574" s="1218"/>
      <c r="Y574" s="1218"/>
      <c r="Z574" s="1218"/>
      <c r="AA574" s="1218"/>
      <c r="AB574" s="1218"/>
    </row>
    <row r="575" spans="2:28" ht="15.75" hidden="1" customHeight="1">
      <c r="B575" s="1218"/>
      <c r="C575" s="1218"/>
      <c r="D575" s="1218"/>
      <c r="E575" s="1218"/>
      <c r="F575" s="1218"/>
      <c r="G575" s="1218"/>
      <c r="H575" s="1218"/>
      <c r="I575" s="1218"/>
      <c r="J575" s="1218"/>
      <c r="K575" s="1218"/>
      <c r="L575" s="1218"/>
      <c r="M575" s="1218"/>
      <c r="N575" s="1218"/>
      <c r="O575" s="1218"/>
      <c r="P575" s="1218"/>
      <c r="Q575" s="1218"/>
      <c r="R575" s="1218"/>
      <c r="S575" s="1218"/>
      <c r="T575" s="1218"/>
      <c r="U575" s="1218"/>
      <c r="V575" s="1218"/>
      <c r="W575" s="1218"/>
      <c r="X575" s="1218"/>
      <c r="Y575" s="1218"/>
      <c r="Z575" s="1218"/>
      <c r="AA575" s="1218"/>
      <c r="AB575" s="1218"/>
    </row>
    <row r="576" spans="2:28" ht="15.75" hidden="1" customHeight="1">
      <c r="B576" s="1218"/>
      <c r="C576" s="1218"/>
      <c r="D576" s="1218"/>
      <c r="E576" s="1218"/>
      <c r="F576" s="1218"/>
      <c r="G576" s="1218"/>
      <c r="H576" s="1218"/>
      <c r="I576" s="1218"/>
      <c r="J576" s="1218"/>
      <c r="K576" s="1218"/>
      <c r="L576" s="1218"/>
      <c r="M576" s="1218"/>
      <c r="N576" s="1218"/>
      <c r="O576" s="1218"/>
      <c r="P576" s="1218"/>
      <c r="Q576" s="1218"/>
      <c r="R576" s="1218"/>
      <c r="S576" s="1218"/>
      <c r="T576" s="1218"/>
      <c r="U576" s="1218"/>
      <c r="V576" s="1218"/>
      <c r="W576" s="1218"/>
      <c r="X576" s="1218"/>
      <c r="Y576" s="1218"/>
      <c r="Z576" s="1218"/>
      <c r="AA576" s="1218"/>
      <c r="AB576" s="1218"/>
    </row>
    <row r="577" spans="2:28" ht="15.75" hidden="1" customHeight="1">
      <c r="B577" s="1218"/>
      <c r="C577" s="1218"/>
      <c r="D577" s="1218"/>
      <c r="E577" s="1218"/>
      <c r="F577" s="1218"/>
      <c r="G577" s="1218"/>
      <c r="H577" s="1218"/>
      <c r="I577" s="1218"/>
      <c r="J577" s="1218"/>
      <c r="K577" s="1218"/>
      <c r="L577" s="1218"/>
      <c r="M577" s="1218"/>
      <c r="N577" s="1218"/>
      <c r="O577" s="1218"/>
      <c r="P577" s="1218"/>
      <c r="Q577" s="1218"/>
      <c r="R577" s="1218"/>
      <c r="S577" s="1218"/>
      <c r="T577" s="1218"/>
      <c r="U577" s="1218"/>
      <c r="V577" s="1218"/>
      <c r="W577" s="1218"/>
      <c r="X577" s="1218"/>
      <c r="Y577" s="1218"/>
      <c r="Z577" s="1218"/>
      <c r="AA577" s="1218"/>
      <c r="AB577" s="1218"/>
    </row>
    <row r="578" spans="2:28" ht="15.75" hidden="1" customHeight="1">
      <c r="B578" s="1218"/>
      <c r="C578" s="1218"/>
      <c r="D578" s="1218"/>
      <c r="E578" s="1218"/>
      <c r="F578" s="1218"/>
      <c r="G578" s="1218"/>
      <c r="H578" s="1218"/>
      <c r="I578" s="1218"/>
      <c r="J578" s="1218"/>
      <c r="K578" s="1218"/>
      <c r="L578" s="1218"/>
      <c r="M578" s="1218"/>
      <c r="N578" s="1218"/>
      <c r="O578" s="1218"/>
      <c r="P578" s="1218"/>
      <c r="Q578" s="1218"/>
      <c r="R578" s="1218"/>
      <c r="S578" s="1218"/>
      <c r="T578" s="1218"/>
      <c r="U578" s="1218"/>
      <c r="V578" s="1218"/>
      <c r="W578" s="1218"/>
      <c r="X578" s="1218"/>
      <c r="Y578" s="1218"/>
      <c r="Z578" s="1218"/>
      <c r="AA578" s="1218"/>
      <c r="AB578" s="1218"/>
    </row>
    <row r="579" spans="2:28" ht="15.75" hidden="1" customHeight="1">
      <c r="B579" s="1218"/>
      <c r="C579" s="1218"/>
      <c r="D579" s="1218"/>
      <c r="E579" s="1218"/>
      <c r="F579" s="1218"/>
      <c r="G579" s="1218"/>
      <c r="H579" s="1218"/>
      <c r="I579" s="1218"/>
      <c r="J579" s="1218"/>
      <c r="K579" s="1218"/>
      <c r="L579" s="1218"/>
      <c r="M579" s="1218"/>
      <c r="N579" s="1218"/>
      <c r="O579" s="1218"/>
      <c r="P579" s="1218"/>
      <c r="Q579" s="1218"/>
      <c r="R579" s="1218"/>
      <c r="S579" s="1218"/>
      <c r="T579" s="1218"/>
      <c r="U579" s="1218"/>
      <c r="V579" s="1218"/>
      <c r="W579" s="1218"/>
      <c r="X579" s="1218"/>
      <c r="Y579" s="1218"/>
      <c r="Z579" s="1218"/>
      <c r="AA579" s="1218"/>
      <c r="AB579" s="1218"/>
    </row>
    <row r="580" spans="2:28" ht="15.75" hidden="1" customHeight="1">
      <c r="B580" s="1218"/>
      <c r="C580" s="1218"/>
      <c r="D580" s="1218"/>
      <c r="E580" s="1218"/>
      <c r="F580" s="1218"/>
      <c r="G580" s="1218"/>
      <c r="H580" s="1218"/>
      <c r="I580" s="1218"/>
      <c r="J580" s="1218"/>
      <c r="K580" s="1218"/>
      <c r="L580" s="1218"/>
      <c r="M580" s="1218"/>
      <c r="N580" s="1218"/>
      <c r="O580" s="1218"/>
      <c r="P580" s="1218"/>
      <c r="Q580" s="1218"/>
      <c r="R580" s="1218"/>
      <c r="S580" s="1218"/>
      <c r="T580" s="1218"/>
      <c r="U580" s="1218"/>
      <c r="V580" s="1218"/>
      <c r="W580" s="1218"/>
      <c r="X580" s="1218"/>
      <c r="Y580" s="1218"/>
      <c r="Z580" s="1218"/>
      <c r="AA580" s="1218"/>
      <c r="AB580" s="1218"/>
    </row>
    <row r="581" spans="2:28" ht="15.75" hidden="1" customHeight="1">
      <c r="B581" s="1218"/>
      <c r="C581" s="1218"/>
      <c r="D581" s="1218"/>
      <c r="E581" s="1218"/>
      <c r="F581" s="1218"/>
      <c r="G581" s="1218"/>
      <c r="H581" s="1218"/>
      <c r="I581" s="1218"/>
      <c r="J581" s="1218"/>
      <c r="K581" s="1218"/>
      <c r="L581" s="1218"/>
      <c r="M581" s="1218"/>
      <c r="N581" s="1218"/>
      <c r="O581" s="1218"/>
      <c r="P581" s="1218"/>
      <c r="Q581" s="1218"/>
      <c r="R581" s="1218"/>
      <c r="S581" s="1218"/>
      <c r="T581" s="1218"/>
      <c r="U581" s="1218"/>
      <c r="V581" s="1218"/>
      <c r="W581" s="1218"/>
      <c r="X581" s="1218"/>
      <c r="Y581" s="1218"/>
      <c r="Z581" s="1218"/>
      <c r="AA581" s="1218"/>
      <c r="AB581" s="1218"/>
    </row>
    <row r="582" spans="2:28" ht="15.75" hidden="1" customHeight="1">
      <c r="B582" s="1218"/>
      <c r="C582" s="1218"/>
      <c r="D582" s="1218"/>
      <c r="E582" s="1218"/>
      <c r="F582" s="1218"/>
      <c r="G582" s="1218"/>
      <c r="H582" s="1218"/>
      <c r="I582" s="1218"/>
      <c r="J582" s="1218"/>
      <c r="K582" s="1218"/>
      <c r="L582" s="1218"/>
      <c r="M582" s="1218"/>
      <c r="N582" s="1218"/>
      <c r="O582" s="1218"/>
      <c r="P582" s="1218"/>
      <c r="Q582" s="1218"/>
      <c r="R582" s="1218"/>
      <c r="S582" s="1218"/>
      <c r="T582" s="1218"/>
      <c r="U582" s="1218"/>
      <c r="V582" s="1218"/>
      <c r="W582" s="1218"/>
      <c r="X582" s="1218"/>
      <c r="Y582" s="1218"/>
      <c r="Z582" s="1218"/>
      <c r="AA582" s="1218"/>
      <c r="AB582" s="1218"/>
    </row>
    <row r="583" spans="2:28" ht="15.75" hidden="1" customHeight="1">
      <c r="B583" s="1218"/>
      <c r="C583" s="1218"/>
      <c r="D583" s="1218"/>
      <c r="E583" s="1218"/>
      <c r="F583" s="1218"/>
      <c r="G583" s="1218"/>
      <c r="H583" s="1218"/>
      <c r="I583" s="1218"/>
      <c r="J583" s="1218"/>
      <c r="K583" s="1218"/>
      <c r="L583" s="1218"/>
      <c r="M583" s="1218"/>
      <c r="N583" s="1218"/>
      <c r="O583" s="1218"/>
      <c r="P583" s="1218"/>
      <c r="Q583" s="1218"/>
      <c r="R583" s="1218"/>
      <c r="S583" s="1218"/>
      <c r="T583" s="1218"/>
      <c r="U583" s="1218"/>
      <c r="V583" s="1218"/>
      <c r="W583" s="1218"/>
      <c r="X583" s="1218"/>
      <c r="Y583" s="1218"/>
      <c r="Z583" s="1218"/>
      <c r="AA583" s="1218"/>
      <c r="AB583" s="1218"/>
    </row>
    <row r="584" spans="2:28" ht="15.75" hidden="1" customHeight="1">
      <c r="B584" s="1218"/>
      <c r="C584" s="1218"/>
      <c r="D584" s="1218"/>
      <c r="E584" s="1218"/>
      <c r="F584" s="1218"/>
      <c r="G584" s="1218"/>
      <c r="H584" s="1218"/>
      <c r="I584" s="1218"/>
      <c r="J584" s="1218"/>
      <c r="K584" s="1218"/>
      <c r="L584" s="1218"/>
      <c r="M584" s="1218"/>
      <c r="N584" s="1218"/>
      <c r="O584" s="1218"/>
      <c r="P584" s="1218"/>
      <c r="Q584" s="1218"/>
      <c r="R584" s="1218"/>
      <c r="S584" s="1218"/>
      <c r="T584" s="1218"/>
      <c r="U584" s="1218"/>
      <c r="V584" s="1218"/>
      <c r="W584" s="1218"/>
      <c r="X584" s="1218"/>
      <c r="Y584" s="1218"/>
      <c r="Z584" s="1218"/>
      <c r="AA584" s="1218"/>
      <c r="AB584" s="1218"/>
    </row>
    <row r="585" spans="2:28" ht="15.75" hidden="1" customHeight="1">
      <c r="B585" s="1218"/>
      <c r="C585" s="1218"/>
      <c r="D585" s="1218"/>
      <c r="E585" s="1218"/>
      <c r="F585" s="1218"/>
      <c r="G585" s="1218"/>
      <c r="H585" s="1218"/>
      <c r="I585" s="1218"/>
      <c r="J585" s="1218"/>
      <c r="K585" s="1218"/>
      <c r="L585" s="1218"/>
      <c r="M585" s="1218"/>
      <c r="N585" s="1218"/>
      <c r="O585" s="1218"/>
      <c r="P585" s="1218"/>
      <c r="Q585" s="1218"/>
      <c r="R585" s="1218"/>
      <c r="S585" s="1218"/>
      <c r="T585" s="1218"/>
      <c r="U585" s="1218"/>
      <c r="V585" s="1218"/>
      <c r="W585" s="1218"/>
      <c r="X585" s="1218"/>
      <c r="Y585" s="1218"/>
      <c r="Z585" s="1218"/>
      <c r="AA585" s="1218"/>
      <c r="AB585" s="1218"/>
    </row>
    <row r="586" spans="2:28" ht="15.75" hidden="1" customHeight="1">
      <c r="B586" s="1218"/>
      <c r="C586" s="1218"/>
      <c r="D586" s="1218"/>
      <c r="E586" s="1218"/>
      <c r="F586" s="1218"/>
      <c r="G586" s="1218"/>
      <c r="H586" s="1218"/>
      <c r="I586" s="1218"/>
      <c r="J586" s="1218"/>
      <c r="K586" s="1218"/>
      <c r="L586" s="1218"/>
      <c r="M586" s="1218"/>
      <c r="N586" s="1218"/>
      <c r="O586" s="1218"/>
      <c r="P586" s="1218"/>
      <c r="Q586" s="1218"/>
      <c r="R586" s="1218"/>
      <c r="S586" s="1218"/>
      <c r="T586" s="1218"/>
      <c r="U586" s="1218"/>
      <c r="V586" s="1218"/>
      <c r="W586" s="1218"/>
      <c r="X586" s="1218"/>
      <c r="Y586" s="1218"/>
      <c r="Z586" s="1218"/>
      <c r="AA586" s="1218"/>
      <c r="AB586" s="1218"/>
    </row>
    <row r="587" spans="2:28" ht="15.75" hidden="1" customHeight="1">
      <c r="B587" s="1218"/>
      <c r="C587" s="1218"/>
      <c r="D587" s="1218"/>
      <c r="E587" s="1218"/>
      <c r="F587" s="1218"/>
      <c r="G587" s="1218"/>
      <c r="H587" s="1218"/>
      <c r="I587" s="1218"/>
      <c r="J587" s="1218"/>
      <c r="K587" s="1218"/>
      <c r="L587" s="1218"/>
      <c r="M587" s="1218"/>
      <c r="N587" s="1218"/>
      <c r="O587" s="1218"/>
      <c r="P587" s="1218"/>
      <c r="Q587" s="1218"/>
      <c r="R587" s="1218"/>
      <c r="S587" s="1218"/>
      <c r="T587" s="1218"/>
      <c r="U587" s="1218"/>
      <c r="V587" s="1218"/>
      <c r="W587" s="1218"/>
      <c r="X587" s="1218"/>
      <c r="Y587" s="1218"/>
      <c r="Z587" s="1218"/>
      <c r="AA587" s="1218"/>
      <c r="AB587" s="1218"/>
    </row>
    <row r="588" spans="2:28" ht="15.75" hidden="1" customHeight="1">
      <c r="B588" s="1218"/>
      <c r="C588" s="1218"/>
      <c r="D588" s="1218"/>
      <c r="E588" s="1218"/>
      <c r="F588" s="1218"/>
      <c r="G588" s="1218"/>
      <c r="H588" s="1218"/>
      <c r="I588" s="1218"/>
      <c r="J588" s="1218"/>
      <c r="K588" s="1218"/>
      <c r="L588" s="1218"/>
      <c r="M588" s="1218"/>
      <c r="N588" s="1218"/>
      <c r="O588" s="1218"/>
      <c r="P588" s="1218"/>
      <c r="Q588" s="1218"/>
      <c r="R588" s="1218"/>
      <c r="S588" s="1218"/>
      <c r="T588" s="1218"/>
      <c r="U588" s="1218"/>
      <c r="V588" s="1218"/>
      <c r="W588" s="1218"/>
      <c r="X588" s="1218"/>
      <c r="Y588" s="1218"/>
      <c r="Z588" s="1218"/>
      <c r="AA588" s="1218"/>
      <c r="AB588" s="1218"/>
    </row>
    <row r="589" spans="2:28" ht="15.75" hidden="1" customHeight="1">
      <c r="B589" s="1218"/>
      <c r="C589" s="1218"/>
      <c r="D589" s="1218"/>
      <c r="E589" s="1218"/>
      <c r="F589" s="1218"/>
      <c r="G589" s="1218"/>
      <c r="H589" s="1218"/>
      <c r="I589" s="1218"/>
      <c r="J589" s="1218"/>
      <c r="K589" s="1218"/>
      <c r="L589" s="1218"/>
      <c r="M589" s="1218"/>
      <c r="N589" s="1218"/>
      <c r="O589" s="1218"/>
      <c r="P589" s="1218"/>
      <c r="Q589" s="1218"/>
      <c r="R589" s="1218"/>
      <c r="S589" s="1218"/>
      <c r="T589" s="1218"/>
      <c r="U589" s="1218"/>
      <c r="V589" s="1218"/>
      <c r="W589" s="1218"/>
      <c r="X589" s="1218"/>
      <c r="Y589" s="1218"/>
      <c r="Z589" s="1218"/>
      <c r="AA589" s="1218"/>
      <c r="AB589" s="1218"/>
    </row>
    <row r="590" spans="2:28" ht="15.75" hidden="1" customHeight="1">
      <c r="B590" s="1218"/>
      <c r="C590" s="1218"/>
      <c r="D590" s="1218"/>
      <c r="E590" s="1218"/>
      <c r="F590" s="1218"/>
      <c r="G590" s="1218"/>
      <c r="H590" s="1218"/>
      <c r="I590" s="1218"/>
      <c r="J590" s="1218"/>
      <c r="K590" s="1218"/>
      <c r="L590" s="1218"/>
      <c r="M590" s="1218"/>
      <c r="N590" s="1218"/>
      <c r="O590" s="1218"/>
      <c r="P590" s="1218"/>
      <c r="Q590" s="1218"/>
      <c r="R590" s="1218"/>
      <c r="S590" s="1218"/>
      <c r="T590" s="1218"/>
      <c r="U590" s="1218"/>
      <c r="V590" s="1218"/>
      <c r="W590" s="1218"/>
      <c r="X590" s="1218"/>
      <c r="Y590" s="1218"/>
      <c r="Z590" s="1218"/>
      <c r="AA590" s="1218"/>
      <c r="AB590" s="1218"/>
    </row>
    <row r="591" spans="2:28" ht="15.75" hidden="1" customHeight="1">
      <c r="B591" s="1218"/>
      <c r="C591" s="1218"/>
      <c r="D591" s="1218"/>
      <c r="E591" s="1218"/>
      <c r="F591" s="1218"/>
      <c r="G591" s="1218"/>
      <c r="H591" s="1218"/>
      <c r="I591" s="1218"/>
      <c r="J591" s="1218"/>
      <c r="K591" s="1218"/>
      <c r="L591" s="1218"/>
      <c r="M591" s="1218"/>
      <c r="N591" s="1218"/>
      <c r="O591" s="1218"/>
      <c r="P591" s="1218"/>
      <c r="Q591" s="1218"/>
      <c r="R591" s="1218"/>
      <c r="S591" s="1218"/>
      <c r="T591" s="1218"/>
      <c r="U591" s="1218"/>
      <c r="V591" s="1218"/>
      <c r="W591" s="1218"/>
      <c r="X591" s="1218"/>
      <c r="Y591" s="1218"/>
      <c r="Z591" s="1218"/>
      <c r="AA591" s="1218"/>
      <c r="AB591" s="1218"/>
    </row>
    <row r="592" spans="2:28" ht="15.75" hidden="1" customHeight="1">
      <c r="B592" s="1218"/>
      <c r="C592" s="1218"/>
      <c r="D592" s="1218"/>
      <c r="E592" s="1218"/>
      <c r="F592" s="1218"/>
      <c r="G592" s="1218"/>
      <c r="H592" s="1218"/>
      <c r="I592" s="1218"/>
      <c r="J592" s="1218"/>
      <c r="K592" s="1218"/>
      <c r="L592" s="1218"/>
      <c r="M592" s="1218"/>
      <c r="N592" s="1218"/>
      <c r="O592" s="1218"/>
      <c r="P592" s="1218"/>
      <c r="Q592" s="1218"/>
      <c r="R592" s="1218"/>
      <c r="S592" s="1218"/>
      <c r="T592" s="1218"/>
      <c r="U592" s="1218"/>
      <c r="V592" s="1218"/>
      <c r="W592" s="1218"/>
      <c r="X592" s="1218"/>
      <c r="Y592" s="1218"/>
      <c r="Z592" s="1218"/>
      <c r="AA592" s="1218"/>
      <c r="AB592" s="1218"/>
    </row>
    <row r="593" spans="2:28" ht="15.75" hidden="1" customHeight="1">
      <c r="B593" s="1218"/>
      <c r="C593" s="1218"/>
      <c r="D593" s="1218"/>
      <c r="E593" s="1218"/>
      <c r="F593" s="1218"/>
      <c r="G593" s="1218"/>
      <c r="H593" s="1218"/>
      <c r="I593" s="1218"/>
      <c r="J593" s="1218"/>
      <c r="K593" s="1218"/>
      <c r="L593" s="1218"/>
      <c r="M593" s="1218"/>
      <c r="N593" s="1218"/>
      <c r="O593" s="1218"/>
      <c r="P593" s="1218"/>
      <c r="Q593" s="1218"/>
      <c r="R593" s="1218"/>
      <c r="S593" s="1218"/>
      <c r="T593" s="1218"/>
      <c r="U593" s="1218"/>
      <c r="V593" s="1218"/>
      <c r="W593" s="1218"/>
      <c r="X593" s="1218"/>
      <c r="Y593" s="1218"/>
      <c r="Z593" s="1218"/>
      <c r="AA593" s="1218"/>
      <c r="AB593" s="1218"/>
    </row>
    <row r="594" spans="2:28" ht="15.75" hidden="1" customHeight="1">
      <c r="B594" s="1218"/>
      <c r="C594" s="1218"/>
      <c r="D594" s="1218"/>
      <c r="E594" s="1218"/>
      <c r="F594" s="1218"/>
      <c r="G594" s="1218"/>
      <c r="H594" s="1218"/>
      <c r="I594" s="1218"/>
      <c r="J594" s="1218"/>
      <c r="K594" s="1218"/>
      <c r="L594" s="1218"/>
      <c r="M594" s="1218"/>
      <c r="N594" s="1218"/>
      <c r="O594" s="1218"/>
      <c r="P594" s="1218"/>
      <c r="Q594" s="1218"/>
      <c r="R594" s="1218"/>
      <c r="S594" s="1218"/>
      <c r="T594" s="1218"/>
      <c r="U594" s="1218"/>
      <c r="V594" s="1218"/>
      <c r="W594" s="1218"/>
      <c r="X594" s="1218"/>
      <c r="Y594" s="1218"/>
      <c r="Z594" s="1218"/>
      <c r="AA594" s="1218"/>
      <c r="AB594" s="1218"/>
    </row>
    <row r="595" spans="2:28" ht="15.75" hidden="1" customHeight="1">
      <c r="B595" s="1218"/>
      <c r="C595" s="1218"/>
      <c r="D595" s="1218"/>
      <c r="E595" s="1218"/>
      <c r="F595" s="1218"/>
      <c r="G595" s="1218"/>
      <c r="H595" s="1218"/>
      <c r="I595" s="1218"/>
      <c r="J595" s="1218"/>
      <c r="K595" s="1218"/>
      <c r="L595" s="1218"/>
      <c r="M595" s="1218"/>
      <c r="N595" s="1218"/>
      <c r="O595" s="1218"/>
      <c r="P595" s="1218"/>
      <c r="Q595" s="1218"/>
      <c r="R595" s="1218"/>
      <c r="S595" s="1218"/>
      <c r="T595" s="1218"/>
      <c r="U595" s="1218"/>
      <c r="V595" s="1218"/>
      <c r="W595" s="1218"/>
      <c r="X595" s="1218"/>
      <c r="Y595" s="1218"/>
      <c r="Z595" s="1218"/>
      <c r="AA595" s="1218"/>
      <c r="AB595" s="1218"/>
    </row>
    <row r="596" spans="2:28" ht="15.75" hidden="1" customHeight="1">
      <c r="B596" s="1218"/>
      <c r="C596" s="1218"/>
      <c r="D596" s="1218"/>
      <c r="E596" s="1218"/>
      <c r="F596" s="1218"/>
      <c r="G596" s="1218"/>
      <c r="H596" s="1218"/>
      <c r="I596" s="1218"/>
      <c r="J596" s="1218"/>
      <c r="K596" s="1218"/>
      <c r="L596" s="1218"/>
      <c r="M596" s="1218"/>
      <c r="N596" s="1218"/>
      <c r="O596" s="1218"/>
      <c r="P596" s="1218"/>
      <c r="Q596" s="1218"/>
      <c r="R596" s="1218"/>
      <c r="S596" s="1218"/>
      <c r="T596" s="1218"/>
      <c r="U596" s="1218"/>
      <c r="V596" s="1218"/>
      <c r="W596" s="1218"/>
      <c r="X596" s="1218"/>
      <c r="Y596" s="1218"/>
      <c r="Z596" s="1218"/>
      <c r="AA596" s="1218"/>
      <c r="AB596" s="1218"/>
    </row>
    <row r="597" spans="2:28" ht="15.75" hidden="1" customHeight="1">
      <c r="B597" s="1218"/>
      <c r="C597" s="1218"/>
      <c r="D597" s="1218"/>
      <c r="E597" s="1218"/>
      <c r="F597" s="1218"/>
      <c r="G597" s="1218"/>
      <c r="H597" s="1218"/>
      <c r="I597" s="1218"/>
      <c r="J597" s="1218"/>
      <c r="K597" s="1218"/>
      <c r="L597" s="1218"/>
      <c r="M597" s="1218"/>
      <c r="N597" s="1218"/>
      <c r="O597" s="1218"/>
      <c r="P597" s="1218"/>
      <c r="Q597" s="1218"/>
      <c r="R597" s="1218"/>
      <c r="S597" s="1218"/>
      <c r="T597" s="1218"/>
      <c r="U597" s="1218"/>
      <c r="V597" s="1218"/>
      <c r="W597" s="1218"/>
      <c r="X597" s="1218"/>
      <c r="Y597" s="1218"/>
      <c r="Z597" s="1218"/>
      <c r="AA597" s="1218"/>
      <c r="AB597" s="1218"/>
    </row>
    <row r="598" spans="2:28" ht="15.75" hidden="1" customHeight="1">
      <c r="B598" s="1218"/>
      <c r="C598" s="1218"/>
      <c r="D598" s="1218"/>
      <c r="E598" s="1218"/>
      <c r="F598" s="1218"/>
      <c r="G598" s="1218"/>
      <c r="H598" s="1218"/>
      <c r="I598" s="1218"/>
      <c r="J598" s="1218"/>
      <c r="K598" s="1218"/>
      <c r="L598" s="1218"/>
      <c r="M598" s="1218"/>
      <c r="N598" s="1218"/>
      <c r="O598" s="1218"/>
      <c r="P598" s="1218"/>
      <c r="Q598" s="1218"/>
      <c r="R598" s="1218"/>
      <c r="S598" s="1218"/>
      <c r="T598" s="1218"/>
      <c r="U598" s="1218"/>
      <c r="V598" s="1218"/>
      <c r="W598" s="1218"/>
      <c r="X598" s="1218"/>
      <c r="Y598" s="1218"/>
      <c r="Z598" s="1218"/>
      <c r="AA598" s="1218"/>
      <c r="AB598" s="1218"/>
    </row>
    <row r="599" spans="2:28" ht="15.75" hidden="1" customHeight="1">
      <c r="B599" s="1218"/>
      <c r="C599" s="1218"/>
      <c r="D599" s="1218"/>
      <c r="E599" s="1218"/>
      <c r="F599" s="1218"/>
      <c r="G599" s="1218"/>
      <c r="H599" s="1218"/>
      <c r="I599" s="1218"/>
      <c r="J599" s="1218"/>
      <c r="K599" s="1218"/>
      <c r="L599" s="1218"/>
      <c r="M599" s="1218"/>
      <c r="N599" s="1218"/>
      <c r="O599" s="1218"/>
      <c r="P599" s="1218"/>
      <c r="Q599" s="1218"/>
      <c r="R599" s="1218"/>
      <c r="S599" s="1218"/>
      <c r="T599" s="1218"/>
      <c r="U599" s="1218"/>
      <c r="V599" s="1218"/>
      <c r="W599" s="1218"/>
      <c r="X599" s="1218"/>
      <c r="Y599" s="1218"/>
      <c r="Z599" s="1218"/>
      <c r="AA599" s="1218"/>
      <c r="AB599" s="1218"/>
    </row>
    <row r="600" spans="2:28" ht="15.75" hidden="1" customHeight="1">
      <c r="B600" s="1218"/>
      <c r="C600" s="1218"/>
      <c r="D600" s="1218"/>
      <c r="E600" s="1218"/>
      <c r="F600" s="1218"/>
      <c r="G600" s="1218"/>
      <c r="H600" s="1218"/>
      <c r="I600" s="1218"/>
      <c r="J600" s="1218"/>
      <c r="K600" s="1218"/>
      <c r="L600" s="1218"/>
      <c r="M600" s="1218"/>
      <c r="N600" s="1218"/>
      <c r="O600" s="1218"/>
      <c r="P600" s="1218"/>
      <c r="Q600" s="1218"/>
      <c r="R600" s="1218"/>
      <c r="S600" s="1218"/>
      <c r="T600" s="1218"/>
      <c r="U600" s="1218"/>
      <c r="V600" s="1218"/>
      <c r="W600" s="1218"/>
      <c r="X600" s="1218"/>
      <c r="Y600" s="1218"/>
      <c r="Z600" s="1218"/>
      <c r="AA600" s="1218"/>
      <c r="AB600" s="1218"/>
    </row>
    <row r="601" spans="2:28" ht="15.75" hidden="1" customHeight="1">
      <c r="B601" s="1218"/>
      <c r="C601" s="1218"/>
      <c r="D601" s="1218"/>
      <c r="E601" s="1218"/>
      <c r="F601" s="1218"/>
      <c r="G601" s="1218"/>
      <c r="H601" s="1218"/>
      <c r="I601" s="1218"/>
      <c r="J601" s="1218"/>
      <c r="K601" s="1218"/>
      <c r="L601" s="1218"/>
      <c r="M601" s="1218"/>
      <c r="N601" s="1218"/>
      <c r="O601" s="1218"/>
      <c r="P601" s="1218"/>
      <c r="Q601" s="1218"/>
      <c r="R601" s="1218"/>
      <c r="S601" s="1218"/>
      <c r="T601" s="1218"/>
      <c r="U601" s="1218"/>
      <c r="V601" s="1218"/>
      <c r="W601" s="1218"/>
      <c r="X601" s="1218"/>
      <c r="Y601" s="1218"/>
      <c r="Z601" s="1218"/>
      <c r="AA601" s="1218"/>
      <c r="AB601" s="1218"/>
    </row>
    <row r="602" spans="2:28" ht="15.75" hidden="1" customHeight="1">
      <c r="B602" s="1218"/>
      <c r="C602" s="1218"/>
      <c r="D602" s="1218"/>
      <c r="E602" s="1218"/>
      <c r="F602" s="1218"/>
      <c r="G602" s="1218"/>
      <c r="H602" s="1218"/>
      <c r="I602" s="1218"/>
      <c r="J602" s="1218"/>
      <c r="K602" s="1218"/>
      <c r="L602" s="1218"/>
      <c r="M602" s="1218"/>
      <c r="N602" s="1218"/>
      <c r="O602" s="1218"/>
      <c r="P602" s="1218"/>
      <c r="Q602" s="1218"/>
      <c r="R602" s="1218"/>
      <c r="S602" s="1218"/>
      <c r="T602" s="1218"/>
      <c r="U602" s="1218"/>
      <c r="V602" s="1218"/>
      <c r="W602" s="1218"/>
      <c r="X602" s="1218"/>
      <c r="Y602" s="1218"/>
      <c r="Z602" s="1218"/>
      <c r="AA602" s="1218"/>
      <c r="AB602" s="1218"/>
    </row>
    <row r="603" spans="2:28" ht="15.75" hidden="1" customHeight="1">
      <c r="B603" s="1218"/>
      <c r="C603" s="1218"/>
      <c r="D603" s="1218"/>
      <c r="E603" s="1218"/>
      <c r="F603" s="1218"/>
      <c r="G603" s="1218"/>
      <c r="H603" s="1218"/>
      <c r="I603" s="1218"/>
      <c r="J603" s="1218"/>
      <c r="K603" s="1218"/>
      <c r="L603" s="1218"/>
      <c r="M603" s="1218"/>
      <c r="N603" s="1218"/>
      <c r="O603" s="1218"/>
      <c r="P603" s="1218"/>
      <c r="Q603" s="1218"/>
      <c r="R603" s="1218"/>
      <c r="S603" s="1218"/>
      <c r="T603" s="1218"/>
      <c r="U603" s="1218"/>
      <c r="V603" s="1218"/>
      <c r="W603" s="1218"/>
      <c r="X603" s="1218"/>
      <c r="Y603" s="1218"/>
      <c r="Z603" s="1218"/>
      <c r="AA603" s="1218"/>
      <c r="AB603" s="1218"/>
    </row>
    <row r="604" spans="2:28" ht="15.75" hidden="1" customHeight="1">
      <c r="B604" s="1218"/>
      <c r="C604" s="1218"/>
      <c r="D604" s="1218"/>
      <c r="E604" s="1218"/>
      <c r="F604" s="1218"/>
      <c r="G604" s="1218"/>
      <c r="H604" s="1218"/>
      <c r="I604" s="1218"/>
      <c r="J604" s="1218"/>
      <c r="K604" s="1218"/>
      <c r="L604" s="1218"/>
      <c r="M604" s="1218"/>
      <c r="N604" s="1218"/>
      <c r="O604" s="1218"/>
      <c r="P604" s="1218"/>
      <c r="Q604" s="1218"/>
      <c r="R604" s="1218"/>
      <c r="S604" s="1218"/>
      <c r="T604" s="1218"/>
      <c r="U604" s="1218"/>
      <c r="V604" s="1218"/>
      <c r="W604" s="1218"/>
      <c r="X604" s="1218"/>
      <c r="Y604" s="1218"/>
      <c r="Z604" s="1218"/>
      <c r="AA604" s="1218"/>
      <c r="AB604" s="1218"/>
    </row>
    <row r="605" spans="2:28" ht="15.75" hidden="1" customHeight="1">
      <c r="B605" s="1218"/>
      <c r="C605" s="1218"/>
      <c r="D605" s="1218"/>
      <c r="E605" s="1218"/>
      <c r="F605" s="1218"/>
      <c r="G605" s="1218"/>
      <c r="H605" s="1218"/>
      <c r="I605" s="1218"/>
      <c r="J605" s="1218"/>
      <c r="K605" s="1218"/>
      <c r="L605" s="1218"/>
      <c r="M605" s="1218"/>
      <c r="N605" s="1218"/>
      <c r="O605" s="1218"/>
      <c r="P605" s="1218"/>
      <c r="Q605" s="1218"/>
      <c r="R605" s="1218"/>
      <c r="S605" s="1218"/>
      <c r="T605" s="1218"/>
      <c r="U605" s="1218"/>
      <c r="V605" s="1218"/>
      <c r="W605" s="1218"/>
      <c r="X605" s="1218"/>
      <c r="Y605" s="1218"/>
      <c r="Z605" s="1218"/>
      <c r="AA605" s="1218"/>
      <c r="AB605" s="1218"/>
    </row>
    <row r="606" spans="2:28" ht="15.75" hidden="1" customHeight="1">
      <c r="B606" s="1218"/>
      <c r="C606" s="1218"/>
      <c r="D606" s="1218"/>
      <c r="E606" s="1218"/>
      <c r="F606" s="1218"/>
      <c r="G606" s="1218"/>
      <c r="H606" s="1218"/>
      <c r="I606" s="1218"/>
      <c r="J606" s="1218"/>
      <c r="K606" s="1218"/>
      <c r="L606" s="1218"/>
      <c r="M606" s="1218"/>
      <c r="N606" s="1218"/>
      <c r="O606" s="1218"/>
      <c r="P606" s="1218"/>
      <c r="Q606" s="1218"/>
      <c r="R606" s="1218"/>
      <c r="S606" s="1218"/>
      <c r="T606" s="1218"/>
      <c r="U606" s="1218"/>
      <c r="V606" s="1218"/>
      <c r="W606" s="1218"/>
      <c r="X606" s="1218"/>
      <c r="Y606" s="1218"/>
      <c r="Z606" s="1218"/>
      <c r="AA606" s="1218"/>
      <c r="AB606" s="1218"/>
    </row>
    <row r="607" spans="2:28" ht="15.75" hidden="1" customHeight="1">
      <c r="B607" s="1218"/>
      <c r="C607" s="1218"/>
      <c r="D607" s="1218"/>
      <c r="E607" s="1218"/>
      <c r="F607" s="1218"/>
      <c r="G607" s="1218"/>
      <c r="H607" s="1218"/>
      <c r="I607" s="1218"/>
      <c r="J607" s="1218"/>
      <c r="K607" s="1218"/>
      <c r="L607" s="1218"/>
      <c r="M607" s="1218"/>
      <c r="N607" s="1218"/>
      <c r="O607" s="1218"/>
      <c r="P607" s="1218"/>
      <c r="Q607" s="1218"/>
      <c r="R607" s="1218"/>
      <c r="S607" s="1218"/>
      <c r="T607" s="1218"/>
      <c r="U607" s="1218"/>
      <c r="V607" s="1218"/>
      <c r="W607" s="1218"/>
      <c r="X607" s="1218"/>
      <c r="Y607" s="1218"/>
      <c r="Z607" s="1218"/>
      <c r="AA607" s="1218"/>
      <c r="AB607" s="1218"/>
    </row>
    <row r="608" spans="2:28" ht="15.75" hidden="1" customHeight="1">
      <c r="B608" s="1218"/>
      <c r="C608" s="1218"/>
      <c r="D608" s="1218"/>
      <c r="E608" s="1218"/>
      <c r="F608" s="1218"/>
      <c r="G608" s="1218"/>
      <c r="H608" s="1218"/>
      <c r="I608" s="1218"/>
      <c r="J608" s="1218"/>
      <c r="K608" s="1218"/>
      <c r="L608" s="1218"/>
      <c r="M608" s="1218"/>
      <c r="N608" s="1218"/>
      <c r="O608" s="1218"/>
      <c r="P608" s="1218"/>
      <c r="Q608" s="1218"/>
      <c r="R608" s="1218"/>
      <c r="S608" s="1218"/>
      <c r="T608" s="1218"/>
      <c r="U608" s="1218"/>
      <c r="V608" s="1218"/>
      <c r="W608" s="1218"/>
      <c r="X608" s="1218"/>
      <c r="Y608" s="1218"/>
      <c r="Z608" s="1218"/>
      <c r="AA608" s="1218"/>
      <c r="AB608" s="1218"/>
    </row>
    <row r="609" spans="2:28" ht="15.75" hidden="1" customHeight="1">
      <c r="B609" s="1218"/>
      <c r="C609" s="1218"/>
      <c r="D609" s="1218"/>
      <c r="E609" s="1218"/>
      <c r="F609" s="1218"/>
      <c r="G609" s="1218"/>
      <c r="H609" s="1218"/>
      <c r="I609" s="1218"/>
      <c r="J609" s="1218"/>
      <c r="K609" s="1218"/>
      <c r="L609" s="1218"/>
      <c r="M609" s="1218"/>
      <c r="N609" s="1218"/>
      <c r="O609" s="1218"/>
      <c r="P609" s="1218"/>
      <c r="Q609" s="1218"/>
      <c r="R609" s="1218"/>
      <c r="S609" s="1218"/>
      <c r="T609" s="1218"/>
      <c r="U609" s="1218"/>
      <c r="V609" s="1218"/>
      <c r="W609" s="1218"/>
      <c r="X609" s="1218"/>
      <c r="Y609" s="1218"/>
      <c r="Z609" s="1218"/>
      <c r="AA609" s="1218"/>
      <c r="AB609" s="1218"/>
    </row>
    <row r="610" spans="2:28" ht="15.75" hidden="1" customHeight="1">
      <c r="B610" s="1218"/>
      <c r="C610" s="1218"/>
      <c r="D610" s="1218"/>
      <c r="E610" s="1218"/>
      <c r="F610" s="1218"/>
      <c r="G610" s="1218"/>
      <c r="H610" s="1218"/>
      <c r="I610" s="1218"/>
      <c r="J610" s="1218"/>
      <c r="K610" s="1218"/>
      <c r="L610" s="1218"/>
      <c r="M610" s="1218"/>
      <c r="N610" s="1218"/>
      <c r="O610" s="1218"/>
      <c r="P610" s="1218"/>
      <c r="Q610" s="1218"/>
      <c r="R610" s="1218"/>
      <c r="S610" s="1218"/>
      <c r="T610" s="1218"/>
      <c r="U610" s="1218"/>
      <c r="V610" s="1218"/>
      <c r="W610" s="1218"/>
      <c r="X610" s="1218"/>
      <c r="Y610" s="1218"/>
      <c r="Z610" s="1218"/>
      <c r="AA610" s="1218"/>
      <c r="AB610" s="1218"/>
    </row>
    <row r="611" spans="2:28" ht="15.75" hidden="1" customHeight="1">
      <c r="B611" s="1218"/>
      <c r="C611" s="1218"/>
      <c r="D611" s="1218"/>
      <c r="E611" s="1218"/>
      <c r="F611" s="1218"/>
      <c r="G611" s="1218"/>
      <c r="H611" s="1218"/>
      <c r="I611" s="1218"/>
      <c r="J611" s="1218"/>
      <c r="K611" s="1218"/>
      <c r="L611" s="1218"/>
      <c r="M611" s="1218"/>
      <c r="N611" s="1218"/>
      <c r="O611" s="1218"/>
      <c r="P611" s="1218"/>
      <c r="Q611" s="1218"/>
      <c r="R611" s="1218"/>
      <c r="S611" s="1218"/>
      <c r="T611" s="1218"/>
      <c r="U611" s="1218"/>
      <c r="V611" s="1218"/>
      <c r="W611" s="1218"/>
      <c r="X611" s="1218"/>
      <c r="Y611" s="1218"/>
      <c r="Z611" s="1218"/>
      <c r="AA611" s="1218"/>
      <c r="AB611" s="1218"/>
    </row>
    <row r="612" spans="2:28" ht="15.75" hidden="1" customHeight="1">
      <c r="B612" s="1218"/>
      <c r="C612" s="1218"/>
      <c r="D612" s="1218"/>
      <c r="E612" s="1218"/>
      <c r="F612" s="1218"/>
      <c r="G612" s="1218"/>
      <c r="H612" s="1218"/>
      <c r="I612" s="1218"/>
      <c r="J612" s="1218"/>
      <c r="K612" s="1218"/>
      <c r="L612" s="1218"/>
      <c r="M612" s="1218"/>
      <c r="N612" s="1218"/>
      <c r="O612" s="1218"/>
      <c r="P612" s="1218"/>
      <c r="Q612" s="1218"/>
      <c r="R612" s="1218"/>
      <c r="S612" s="1218"/>
      <c r="T612" s="1218"/>
      <c r="U612" s="1218"/>
      <c r="V612" s="1218"/>
      <c r="W612" s="1218"/>
      <c r="X612" s="1218"/>
      <c r="Y612" s="1218"/>
      <c r="Z612" s="1218"/>
      <c r="AA612" s="1218"/>
      <c r="AB612" s="1218"/>
    </row>
    <row r="613" spans="2:28" ht="15.75" hidden="1" customHeight="1">
      <c r="B613" s="1218"/>
      <c r="C613" s="1218"/>
      <c r="D613" s="1218"/>
      <c r="E613" s="1218"/>
      <c r="F613" s="1218"/>
      <c r="G613" s="1218"/>
      <c r="H613" s="1218"/>
      <c r="I613" s="1218"/>
      <c r="J613" s="1218"/>
      <c r="K613" s="1218"/>
      <c r="L613" s="1218"/>
      <c r="M613" s="1218"/>
      <c r="N613" s="1218"/>
      <c r="O613" s="1218"/>
      <c r="P613" s="1218"/>
      <c r="Q613" s="1218"/>
      <c r="R613" s="1218"/>
      <c r="S613" s="1218"/>
      <c r="T613" s="1218"/>
      <c r="U613" s="1218"/>
      <c r="V613" s="1218"/>
      <c r="W613" s="1218"/>
      <c r="X613" s="1218"/>
      <c r="Y613" s="1218"/>
      <c r="Z613" s="1218"/>
      <c r="AA613" s="1218"/>
      <c r="AB613" s="1218"/>
    </row>
    <row r="614" spans="2:28" ht="15.75" hidden="1" customHeight="1">
      <c r="B614" s="1218"/>
      <c r="C614" s="1218"/>
      <c r="D614" s="1218"/>
      <c r="E614" s="1218"/>
      <c r="F614" s="1218"/>
      <c r="G614" s="1218"/>
      <c r="H614" s="1218"/>
      <c r="I614" s="1218"/>
      <c r="J614" s="1218"/>
      <c r="K614" s="1218"/>
      <c r="L614" s="1218"/>
      <c r="M614" s="1218"/>
      <c r="N614" s="1218"/>
      <c r="O614" s="1218"/>
      <c r="P614" s="1218"/>
      <c r="Q614" s="1218"/>
      <c r="R614" s="1218"/>
      <c r="S614" s="1218"/>
      <c r="T614" s="1218"/>
      <c r="U614" s="1218"/>
      <c r="V614" s="1218"/>
      <c r="W614" s="1218"/>
      <c r="X614" s="1218"/>
      <c r="Y614" s="1218"/>
      <c r="Z614" s="1218"/>
      <c r="AA614" s="1218"/>
      <c r="AB614" s="1218"/>
    </row>
    <row r="615" spans="2:28" ht="15.75" hidden="1" customHeight="1">
      <c r="B615" s="1218"/>
      <c r="C615" s="1218"/>
      <c r="D615" s="1218"/>
      <c r="E615" s="1218"/>
      <c r="F615" s="1218"/>
      <c r="G615" s="1218"/>
      <c r="H615" s="1218"/>
      <c r="I615" s="1218"/>
      <c r="J615" s="1218"/>
      <c r="K615" s="1218"/>
      <c r="L615" s="1218"/>
      <c r="M615" s="1218"/>
      <c r="N615" s="1218"/>
      <c r="O615" s="1218"/>
      <c r="P615" s="1218"/>
      <c r="Q615" s="1218"/>
      <c r="R615" s="1218"/>
      <c r="S615" s="1218"/>
      <c r="T615" s="1218"/>
      <c r="U615" s="1218"/>
      <c r="V615" s="1218"/>
      <c r="W615" s="1218"/>
      <c r="X615" s="1218"/>
      <c r="Y615" s="1218"/>
      <c r="Z615" s="1218"/>
      <c r="AA615" s="1218"/>
      <c r="AB615" s="1218"/>
    </row>
    <row r="616" spans="2:28" ht="15.75" hidden="1" customHeight="1">
      <c r="B616" s="1218"/>
      <c r="C616" s="1218"/>
      <c r="D616" s="1218"/>
      <c r="E616" s="1218"/>
      <c r="F616" s="1218"/>
      <c r="G616" s="1218"/>
      <c r="H616" s="1218"/>
      <c r="I616" s="1218"/>
      <c r="J616" s="1218"/>
      <c r="K616" s="1218"/>
      <c r="L616" s="1218"/>
      <c r="M616" s="1218"/>
      <c r="N616" s="1218"/>
      <c r="O616" s="1218"/>
      <c r="P616" s="1218"/>
      <c r="Q616" s="1218"/>
      <c r="R616" s="1218"/>
      <c r="S616" s="1218"/>
      <c r="T616" s="1218"/>
      <c r="U616" s="1218"/>
      <c r="V616" s="1218"/>
      <c r="W616" s="1218"/>
      <c r="X616" s="1218"/>
      <c r="Y616" s="1218"/>
      <c r="Z616" s="1218"/>
      <c r="AA616" s="1218"/>
      <c r="AB616" s="1218"/>
    </row>
    <row r="617" spans="2:28" ht="15.75" hidden="1" customHeight="1">
      <c r="B617" s="1218"/>
      <c r="C617" s="1218"/>
      <c r="D617" s="1218"/>
      <c r="E617" s="1218"/>
      <c r="F617" s="1218"/>
      <c r="G617" s="1218"/>
      <c r="H617" s="1218"/>
      <c r="I617" s="1218"/>
      <c r="J617" s="1218"/>
      <c r="K617" s="1218"/>
      <c r="L617" s="1218"/>
      <c r="M617" s="1218"/>
      <c r="N617" s="1218"/>
      <c r="O617" s="1218"/>
      <c r="P617" s="1218"/>
      <c r="Q617" s="1218"/>
      <c r="R617" s="1218"/>
      <c r="S617" s="1218"/>
      <c r="T617" s="1218"/>
      <c r="U617" s="1218"/>
      <c r="V617" s="1218"/>
      <c r="W617" s="1218"/>
      <c r="X617" s="1218"/>
      <c r="Y617" s="1218"/>
      <c r="Z617" s="1218"/>
      <c r="AA617" s="1218"/>
      <c r="AB617" s="1218"/>
    </row>
    <row r="618" spans="2:28" ht="15.75" hidden="1" customHeight="1">
      <c r="B618" s="1218"/>
      <c r="C618" s="1218"/>
      <c r="D618" s="1218"/>
      <c r="E618" s="1218"/>
      <c r="F618" s="1218"/>
      <c r="G618" s="1218"/>
      <c r="H618" s="1218"/>
      <c r="I618" s="1218"/>
      <c r="J618" s="1218"/>
      <c r="K618" s="1218"/>
      <c r="L618" s="1218"/>
      <c r="M618" s="1218"/>
      <c r="N618" s="1218"/>
      <c r="O618" s="1218"/>
      <c r="P618" s="1218"/>
      <c r="Q618" s="1218"/>
      <c r="R618" s="1218"/>
      <c r="S618" s="1218"/>
      <c r="T618" s="1218"/>
      <c r="U618" s="1218"/>
      <c r="V618" s="1218"/>
      <c r="W618" s="1218"/>
      <c r="X618" s="1218"/>
      <c r="Y618" s="1218"/>
      <c r="Z618" s="1218"/>
      <c r="AA618" s="1218"/>
      <c r="AB618" s="1218"/>
    </row>
    <row r="619" spans="2:28" ht="15.75" hidden="1" customHeight="1">
      <c r="B619" s="1218"/>
      <c r="C619" s="1218"/>
      <c r="D619" s="1218"/>
      <c r="E619" s="1218"/>
      <c r="F619" s="1218"/>
      <c r="G619" s="1218"/>
      <c r="H619" s="1218"/>
      <c r="I619" s="1218"/>
      <c r="J619" s="1218"/>
      <c r="K619" s="1218"/>
      <c r="L619" s="1218"/>
      <c r="M619" s="1218"/>
      <c r="N619" s="1218"/>
      <c r="O619" s="1218"/>
      <c r="P619" s="1218"/>
      <c r="Q619" s="1218"/>
      <c r="R619" s="1218"/>
      <c r="S619" s="1218"/>
      <c r="T619" s="1218"/>
      <c r="U619" s="1218"/>
      <c r="V619" s="1218"/>
      <c r="W619" s="1218"/>
      <c r="X619" s="1218"/>
      <c r="Y619" s="1218"/>
      <c r="Z619" s="1218"/>
      <c r="AA619" s="1218"/>
      <c r="AB619" s="1218"/>
    </row>
    <row r="620" spans="2:28" ht="15.75" hidden="1" customHeight="1">
      <c r="B620" s="1218"/>
      <c r="C620" s="1218"/>
      <c r="D620" s="1218"/>
      <c r="E620" s="1218"/>
      <c r="F620" s="1218"/>
      <c r="G620" s="1218"/>
      <c r="H620" s="1218"/>
      <c r="I620" s="1218"/>
      <c r="J620" s="1218"/>
      <c r="K620" s="1218"/>
      <c r="L620" s="1218"/>
      <c r="M620" s="1218"/>
      <c r="N620" s="1218"/>
      <c r="O620" s="1218"/>
      <c r="P620" s="1218"/>
      <c r="Q620" s="1218"/>
      <c r="R620" s="1218"/>
      <c r="S620" s="1218"/>
      <c r="T620" s="1218"/>
      <c r="U620" s="1218"/>
      <c r="V620" s="1218"/>
      <c r="W620" s="1218"/>
      <c r="X620" s="1218"/>
      <c r="Y620" s="1218"/>
      <c r="Z620" s="1218"/>
      <c r="AA620" s="1218"/>
      <c r="AB620" s="1218"/>
    </row>
    <row r="621" spans="2:28" ht="15.75" hidden="1" customHeight="1">
      <c r="B621" s="1218"/>
      <c r="C621" s="1218"/>
      <c r="D621" s="1218"/>
      <c r="E621" s="1218"/>
      <c r="F621" s="1218"/>
      <c r="G621" s="1218"/>
      <c r="H621" s="1218"/>
      <c r="I621" s="1218"/>
      <c r="J621" s="1218"/>
      <c r="K621" s="1218"/>
      <c r="L621" s="1218"/>
      <c r="M621" s="1218"/>
      <c r="N621" s="1218"/>
      <c r="O621" s="1218"/>
      <c r="P621" s="1218"/>
      <c r="Q621" s="1218"/>
      <c r="R621" s="1218"/>
      <c r="S621" s="1218"/>
      <c r="T621" s="1218"/>
      <c r="U621" s="1218"/>
      <c r="V621" s="1218"/>
      <c r="W621" s="1218"/>
      <c r="X621" s="1218"/>
      <c r="Y621" s="1218"/>
      <c r="Z621" s="1218"/>
      <c r="AA621" s="1218"/>
      <c r="AB621" s="1218"/>
    </row>
    <row r="622" spans="2:28" ht="15.75" hidden="1" customHeight="1">
      <c r="B622" s="1218"/>
      <c r="C622" s="1218"/>
      <c r="D622" s="1218"/>
      <c r="E622" s="1218"/>
      <c r="F622" s="1218"/>
      <c r="G622" s="1218"/>
      <c r="H622" s="1218"/>
      <c r="I622" s="1218"/>
      <c r="J622" s="1218"/>
      <c r="K622" s="1218"/>
      <c r="L622" s="1218"/>
      <c r="M622" s="1218"/>
      <c r="N622" s="1218"/>
      <c r="O622" s="1218"/>
      <c r="P622" s="1218"/>
      <c r="Q622" s="1218"/>
      <c r="R622" s="1218"/>
      <c r="S622" s="1218"/>
      <c r="T622" s="1218"/>
      <c r="U622" s="1218"/>
      <c r="V622" s="1218"/>
      <c r="W622" s="1218"/>
      <c r="X622" s="1218"/>
      <c r="Y622" s="1218"/>
      <c r="Z622" s="1218"/>
      <c r="AA622" s="1218"/>
      <c r="AB622" s="1218"/>
    </row>
    <row r="623" spans="2:28" ht="15.75" hidden="1" customHeight="1">
      <c r="B623" s="1218"/>
      <c r="C623" s="1218"/>
      <c r="D623" s="1218"/>
      <c r="E623" s="1218"/>
      <c r="F623" s="1218"/>
      <c r="G623" s="1218"/>
      <c r="H623" s="1218"/>
      <c r="I623" s="1218"/>
      <c r="J623" s="1218"/>
      <c r="K623" s="1218"/>
      <c r="L623" s="1218"/>
      <c r="M623" s="1218"/>
      <c r="N623" s="1218"/>
      <c r="O623" s="1218"/>
      <c r="P623" s="1218"/>
      <c r="Q623" s="1218"/>
      <c r="R623" s="1218"/>
      <c r="S623" s="1218"/>
      <c r="T623" s="1218"/>
      <c r="U623" s="1218"/>
      <c r="V623" s="1218"/>
      <c r="W623" s="1218"/>
      <c r="X623" s="1218"/>
      <c r="Y623" s="1218"/>
      <c r="Z623" s="1218"/>
      <c r="AA623" s="1218"/>
      <c r="AB623" s="1218"/>
    </row>
    <row r="624" spans="2:28" ht="15.75" hidden="1" customHeight="1">
      <c r="B624" s="1218"/>
      <c r="C624" s="1218"/>
      <c r="D624" s="1218"/>
      <c r="E624" s="1218"/>
      <c r="F624" s="1218"/>
      <c r="G624" s="1218"/>
      <c r="H624" s="1218"/>
      <c r="I624" s="1218"/>
      <c r="J624" s="1218"/>
      <c r="K624" s="1218"/>
      <c r="L624" s="1218"/>
      <c r="M624" s="1218"/>
      <c r="N624" s="1218"/>
      <c r="O624" s="1218"/>
      <c r="P624" s="1218"/>
      <c r="Q624" s="1218"/>
      <c r="R624" s="1218"/>
      <c r="S624" s="1218"/>
      <c r="T624" s="1218"/>
      <c r="U624" s="1218"/>
      <c r="V624" s="1218"/>
      <c r="W624" s="1218"/>
      <c r="X624" s="1218"/>
      <c r="Y624" s="1218"/>
      <c r="Z624" s="1218"/>
      <c r="AA624" s="1218"/>
      <c r="AB624" s="1218"/>
    </row>
    <row r="625" spans="2:28" ht="15.75" hidden="1" customHeight="1">
      <c r="B625" s="1218"/>
      <c r="C625" s="1218"/>
      <c r="D625" s="1218"/>
      <c r="E625" s="1218"/>
      <c r="F625" s="1218"/>
      <c r="G625" s="1218"/>
      <c r="H625" s="1218"/>
      <c r="I625" s="1218"/>
      <c r="J625" s="1218"/>
      <c r="K625" s="1218"/>
      <c r="L625" s="1218"/>
      <c r="M625" s="1218"/>
      <c r="N625" s="1218"/>
      <c r="O625" s="1218"/>
      <c r="P625" s="1218"/>
      <c r="Q625" s="1218"/>
      <c r="R625" s="1218"/>
      <c r="S625" s="1218"/>
      <c r="T625" s="1218"/>
      <c r="U625" s="1218"/>
      <c r="V625" s="1218"/>
      <c r="W625" s="1218"/>
      <c r="X625" s="1218"/>
      <c r="Y625" s="1218"/>
      <c r="Z625" s="1218"/>
      <c r="AA625" s="1218"/>
      <c r="AB625" s="1218"/>
    </row>
    <row r="626" spans="2:28" ht="15.75" hidden="1" customHeight="1">
      <c r="B626" s="1218"/>
      <c r="C626" s="1218"/>
      <c r="D626" s="1218"/>
      <c r="E626" s="1218"/>
      <c r="F626" s="1218"/>
      <c r="G626" s="1218"/>
      <c r="H626" s="1218"/>
      <c r="I626" s="1218"/>
      <c r="J626" s="1218"/>
      <c r="K626" s="1218"/>
      <c r="L626" s="1218"/>
      <c r="M626" s="1218"/>
      <c r="N626" s="1218"/>
      <c r="O626" s="1218"/>
      <c r="P626" s="1218"/>
      <c r="Q626" s="1218"/>
      <c r="R626" s="1218"/>
      <c r="S626" s="1218"/>
      <c r="T626" s="1218"/>
      <c r="U626" s="1218"/>
      <c r="V626" s="1218"/>
      <c r="W626" s="1218"/>
      <c r="X626" s="1218"/>
      <c r="Y626" s="1218"/>
      <c r="Z626" s="1218"/>
      <c r="AA626" s="1218"/>
      <c r="AB626" s="1218"/>
    </row>
    <row r="627" spans="2:28" ht="15.75" hidden="1" customHeight="1">
      <c r="B627" s="1218"/>
      <c r="C627" s="1218"/>
      <c r="D627" s="1218"/>
      <c r="E627" s="1218"/>
      <c r="F627" s="1218"/>
      <c r="G627" s="1218"/>
      <c r="H627" s="1218"/>
      <c r="I627" s="1218"/>
      <c r="J627" s="1218"/>
      <c r="K627" s="1218"/>
      <c r="L627" s="1218"/>
      <c r="M627" s="1218"/>
      <c r="N627" s="1218"/>
      <c r="O627" s="1218"/>
      <c r="P627" s="1218"/>
      <c r="Q627" s="1218"/>
      <c r="R627" s="1218"/>
      <c r="S627" s="1218"/>
      <c r="T627" s="1218"/>
      <c r="U627" s="1218"/>
      <c r="V627" s="1218"/>
      <c r="W627" s="1218"/>
      <c r="X627" s="1218"/>
      <c r="Y627" s="1218"/>
      <c r="Z627" s="1218"/>
      <c r="AA627" s="1218"/>
      <c r="AB627" s="1218"/>
    </row>
    <row r="628" spans="2:28" ht="15.75" hidden="1" customHeight="1">
      <c r="B628" s="1218"/>
      <c r="C628" s="1218"/>
      <c r="D628" s="1218"/>
      <c r="E628" s="1218"/>
      <c r="F628" s="1218"/>
      <c r="G628" s="1218"/>
      <c r="H628" s="1218"/>
      <c r="I628" s="1218"/>
      <c r="J628" s="1218"/>
      <c r="K628" s="1218"/>
      <c r="L628" s="1218"/>
      <c r="M628" s="1218"/>
      <c r="N628" s="1218"/>
      <c r="O628" s="1218"/>
      <c r="P628" s="1218"/>
      <c r="Q628" s="1218"/>
      <c r="R628" s="1218"/>
      <c r="S628" s="1218"/>
      <c r="T628" s="1218"/>
      <c r="U628" s="1218"/>
      <c r="V628" s="1218"/>
      <c r="W628" s="1218"/>
      <c r="X628" s="1218"/>
      <c r="Y628" s="1218"/>
      <c r="Z628" s="1218"/>
      <c r="AA628" s="1218"/>
      <c r="AB628" s="1218"/>
    </row>
    <row r="629" spans="2:28" ht="15.75" hidden="1" customHeight="1">
      <c r="B629" s="1218"/>
      <c r="C629" s="1218"/>
      <c r="D629" s="1218"/>
      <c r="E629" s="1218"/>
      <c r="F629" s="1218"/>
      <c r="G629" s="1218"/>
      <c r="H629" s="1218"/>
      <c r="I629" s="1218"/>
      <c r="J629" s="1218"/>
      <c r="K629" s="1218"/>
      <c r="L629" s="1218"/>
      <c r="M629" s="1218"/>
      <c r="N629" s="1218"/>
      <c r="O629" s="1218"/>
      <c r="P629" s="1218"/>
      <c r="Q629" s="1218"/>
      <c r="R629" s="1218"/>
      <c r="S629" s="1218"/>
      <c r="T629" s="1218"/>
      <c r="U629" s="1218"/>
      <c r="V629" s="1218"/>
      <c r="W629" s="1218"/>
      <c r="X629" s="1218"/>
      <c r="Y629" s="1218"/>
      <c r="Z629" s="1218"/>
      <c r="AA629" s="1218"/>
      <c r="AB629" s="1218"/>
    </row>
    <row r="630" spans="2:28" ht="15.75" hidden="1" customHeight="1">
      <c r="B630" s="1218"/>
      <c r="C630" s="1218"/>
      <c r="D630" s="1218"/>
      <c r="E630" s="1218"/>
      <c r="F630" s="1218"/>
      <c r="G630" s="1218"/>
      <c r="H630" s="1218"/>
      <c r="I630" s="1218"/>
      <c r="J630" s="1218"/>
      <c r="K630" s="1218"/>
      <c r="L630" s="1218"/>
      <c r="M630" s="1218"/>
      <c r="N630" s="1218"/>
      <c r="O630" s="1218"/>
      <c r="P630" s="1218"/>
      <c r="Q630" s="1218"/>
      <c r="R630" s="1218"/>
      <c r="S630" s="1218"/>
      <c r="T630" s="1218"/>
      <c r="U630" s="1218"/>
      <c r="V630" s="1218"/>
      <c r="W630" s="1218"/>
      <c r="X630" s="1218"/>
      <c r="Y630" s="1218"/>
      <c r="Z630" s="1218"/>
      <c r="AA630" s="1218"/>
      <c r="AB630" s="1218"/>
    </row>
    <row r="631" spans="2:28" ht="15.75" hidden="1" customHeight="1">
      <c r="B631" s="1218"/>
      <c r="C631" s="1218"/>
      <c r="D631" s="1218"/>
      <c r="E631" s="1218"/>
      <c r="F631" s="1218"/>
      <c r="G631" s="1218"/>
      <c r="H631" s="1218"/>
      <c r="I631" s="1218"/>
      <c r="J631" s="1218"/>
      <c r="K631" s="1218"/>
      <c r="L631" s="1218"/>
      <c r="M631" s="1218"/>
      <c r="N631" s="1218"/>
      <c r="O631" s="1218"/>
      <c r="P631" s="1218"/>
      <c r="Q631" s="1218"/>
      <c r="R631" s="1218"/>
      <c r="S631" s="1218"/>
      <c r="T631" s="1218"/>
      <c r="U631" s="1218"/>
      <c r="V631" s="1218"/>
      <c r="W631" s="1218"/>
      <c r="X631" s="1218"/>
      <c r="Y631" s="1218"/>
      <c r="Z631" s="1218"/>
      <c r="AA631" s="1218"/>
      <c r="AB631" s="1218"/>
    </row>
    <row r="632" spans="2:28" ht="15.75" hidden="1" customHeight="1">
      <c r="B632" s="1218"/>
      <c r="C632" s="1218"/>
      <c r="D632" s="1218"/>
      <c r="E632" s="1218"/>
      <c r="F632" s="1218"/>
      <c r="G632" s="1218"/>
      <c r="H632" s="1218"/>
      <c r="I632" s="1218"/>
      <c r="J632" s="1218"/>
      <c r="K632" s="1218"/>
      <c r="L632" s="1218"/>
      <c r="M632" s="1218"/>
      <c r="N632" s="1218"/>
      <c r="O632" s="1218"/>
      <c r="P632" s="1218"/>
      <c r="Q632" s="1218"/>
      <c r="R632" s="1218"/>
      <c r="S632" s="1218"/>
      <c r="T632" s="1218"/>
      <c r="U632" s="1218"/>
      <c r="V632" s="1218"/>
      <c r="W632" s="1218"/>
      <c r="X632" s="1218"/>
      <c r="Y632" s="1218"/>
      <c r="Z632" s="1218"/>
      <c r="AA632" s="1218"/>
      <c r="AB632" s="1218"/>
    </row>
    <row r="633" spans="2:28" ht="15.75" hidden="1" customHeight="1">
      <c r="B633" s="1218"/>
      <c r="C633" s="1218"/>
      <c r="D633" s="1218"/>
      <c r="E633" s="1218"/>
      <c r="F633" s="1218"/>
      <c r="G633" s="1218"/>
      <c r="H633" s="1218"/>
      <c r="I633" s="1218"/>
      <c r="J633" s="1218"/>
      <c r="K633" s="1218"/>
      <c r="L633" s="1218"/>
      <c r="M633" s="1218"/>
      <c r="N633" s="1218"/>
      <c r="O633" s="1218"/>
      <c r="P633" s="1218"/>
      <c r="Q633" s="1218"/>
      <c r="R633" s="1218"/>
      <c r="S633" s="1218"/>
      <c r="T633" s="1218"/>
      <c r="U633" s="1218"/>
      <c r="V633" s="1218"/>
      <c r="W633" s="1218"/>
      <c r="X633" s="1218"/>
      <c r="Y633" s="1218"/>
      <c r="Z633" s="1218"/>
      <c r="AA633" s="1218"/>
      <c r="AB633" s="1218"/>
    </row>
    <row r="634" spans="2:28" ht="15.75" hidden="1" customHeight="1">
      <c r="B634" s="1218"/>
      <c r="C634" s="1218"/>
      <c r="D634" s="1218"/>
      <c r="E634" s="1218"/>
      <c r="F634" s="1218"/>
      <c r="G634" s="1218"/>
      <c r="H634" s="1218"/>
      <c r="I634" s="1218"/>
      <c r="J634" s="1218"/>
      <c r="K634" s="1218"/>
      <c r="L634" s="1218"/>
      <c r="M634" s="1218"/>
      <c r="N634" s="1218"/>
      <c r="O634" s="1218"/>
      <c r="P634" s="1218"/>
      <c r="Q634" s="1218"/>
      <c r="R634" s="1218"/>
      <c r="S634" s="1218"/>
      <c r="T634" s="1218"/>
      <c r="U634" s="1218"/>
      <c r="V634" s="1218"/>
      <c r="W634" s="1218"/>
      <c r="X634" s="1218"/>
      <c r="Y634" s="1218"/>
      <c r="Z634" s="1218"/>
      <c r="AA634" s="1218"/>
      <c r="AB634" s="1218"/>
    </row>
    <row r="635" spans="2:28" ht="15.75" hidden="1" customHeight="1">
      <c r="B635" s="1218"/>
      <c r="C635" s="1218"/>
      <c r="D635" s="1218"/>
      <c r="E635" s="1218"/>
      <c r="F635" s="1218"/>
      <c r="G635" s="1218"/>
      <c r="H635" s="1218"/>
      <c r="I635" s="1218"/>
      <c r="J635" s="1218"/>
      <c r="K635" s="1218"/>
      <c r="L635" s="1218"/>
      <c r="M635" s="1218"/>
      <c r="N635" s="1218"/>
      <c r="O635" s="1218"/>
      <c r="P635" s="1218"/>
      <c r="Q635" s="1218"/>
      <c r="R635" s="1218"/>
      <c r="S635" s="1218"/>
      <c r="T635" s="1218"/>
      <c r="U635" s="1218"/>
      <c r="V635" s="1218"/>
      <c r="W635" s="1218"/>
      <c r="X635" s="1218"/>
      <c r="Y635" s="1218"/>
      <c r="Z635" s="1218"/>
      <c r="AA635" s="1218"/>
      <c r="AB635" s="1218"/>
    </row>
    <row r="636" spans="2:28" ht="15.75" hidden="1" customHeight="1">
      <c r="B636" s="1218"/>
      <c r="C636" s="1218"/>
      <c r="D636" s="1218"/>
      <c r="E636" s="1218"/>
      <c r="F636" s="1218"/>
      <c r="G636" s="1218"/>
      <c r="H636" s="1218"/>
      <c r="I636" s="1218"/>
      <c r="J636" s="1218"/>
      <c r="K636" s="1218"/>
      <c r="L636" s="1218"/>
      <c r="M636" s="1218"/>
      <c r="N636" s="1218"/>
      <c r="O636" s="1218"/>
      <c r="P636" s="1218"/>
      <c r="Q636" s="1218"/>
      <c r="R636" s="1218"/>
      <c r="S636" s="1218"/>
      <c r="T636" s="1218"/>
      <c r="U636" s="1218"/>
      <c r="V636" s="1218"/>
      <c r="W636" s="1218"/>
      <c r="X636" s="1218"/>
      <c r="Y636" s="1218"/>
      <c r="Z636" s="1218"/>
      <c r="AA636" s="1218"/>
      <c r="AB636" s="1218"/>
    </row>
    <row r="637" spans="2:28" ht="15.75" hidden="1" customHeight="1">
      <c r="B637" s="1218"/>
      <c r="C637" s="1218"/>
      <c r="D637" s="1218"/>
      <c r="E637" s="1218"/>
      <c r="F637" s="1218"/>
      <c r="G637" s="1218"/>
      <c r="H637" s="1218"/>
      <c r="I637" s="1218"/>
      <c r="J637" s="1218"/>
      <c r="K637" s="1218"/>
      <c r="L637" s="1218"/>
      <c r="M637" s="1218"/>
      <c r="N637" s="1218"/>
      <c r="O637" s="1218"/>
      <c r="P637" s="1218"/>
      <c r="Q637" s="1218"/>
      <c r="R637" s="1218"/>
      <c r="S637" s="1218"/>
      <c r="T637" s="1218"/>
      <c r="U637" s="1218"/>
      <c r="V637" s="1218"/>
      <c r="W637" s="1218"/>
      <c r="X637" s="1218"/>
      <c r="Y637" s="1218"/>
      <c r="Z637" s="1218"/>
      <c r="AA637" s="1218"/>
      <c r="AB637" s="1218"/>
    </row>
    <row r="638" spans="2:28" ht="15.75" hidden="1" customHeight="1">
      <c r="B638" s="1218"/>
      <c r="C638" s="1218"/>
      <c r="D638" s="1218"/>
      <c r="E638" s="1218"/>
      <c r="F638" s="1218"/>
      <c r="G638" s="1218"/>
      <c r="H638" s="1218"/>
      <c r="I638" s="1218"/>
      <c r="J638" s="1218"/>
      <c r="K638" s="1218"/>
      <c r="L638" s="1218"/>
      <c r="M638" s="1218"/>
      <c r="N638" s="1218"/>
      <c r="O638" s="1218"/>
      <c r="P638" s="1218"/>
      <c r="Q638" s="1218"/>
      <c r="R638" s="1218"/>
      <c r="S638" s="1218"/>
      <c r="T638" s="1218"/>
      <c r="U638" s="1218"/>
      <c r="V638" s="1218"/>
      <c r="W638" s="1218"/>
      <c r="X638" s="1218"/>
      <c r="Y638" s="1218"/>
      <c r="Z638" s="1218"/>
      <c r="AA638" s="1218"/>
      <c r="AB638" s="1218"/>
    </row>
    <row r="639" spans="2:28" ht="15.75" hidden="1" customHeight="1">
      <c r="B639" s="1218"/>
      <c r="C639" s="1218"/>
      <c r="D639" s="1218"/>
      <c r="E639" s="1218"/>
      <c r="F639" s="1218"/>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row>
    <row r="640" spans="2:28" ht="15.75" hidden="1" customHeight="1">
      <c r="B640" s="1218"/>
      <c r="C640" s="1218"/>
      <c r="D640" s="1218"/>
      <c r="E640" s="1218"/>
      <c r="F640" s="1218"/>
      <c r="G640" s="1218"/>
      <c r="H640" s="1218"/>
      <c r="I640" s="1218"/>
      <c r="J640" s="1218"/>
      <c r="K640" s="1218"/>
      <c r="L640" s="1218"/>
      <c r="M640" s="1218"/>
      <c r="N640" s="1218"/>
      <c r="O640" s="1218"/>
      <c r="P640" s="1218"/>
      <c r="Q640" s="1218"/>
      <c r="R640" s="1218"/>
      <c r="S640" s="1218"/>
      <c r="T640" s="1218"/>
      <c r="U640" s="1218"/>
      <c r="V640" s="1218"/>
      <c r="W640" s="1218"/>
      <c r="X640" s="1218"/>
      <c r="Y640" s="1218"/>
      <c r="Z640" s="1218"/>
      <c r="AA640" s="1218"/>
      <c r="AB640" s="1218"/>
    </row>
    <row r="641" spans="2:28" ht="15.75" hidden="1" customHeight="1">
      <c r="B641" s="1218"/>
      <c r="C641" s="1218"/>
      <c r="D641" s="1218"/>
      <c r="E641" s="1218"/>
      <c r="F641" s="1218"/>
      <c r="G641" s="1218"/>
      <c r="H641" s="1218"/>
      <c r="I641" s="1218"/>
      <c r="J641" s="1218"/>
      <c r="K641" s="1218"/>
      <c r="L641" s="1218"/>
      <c r="M641" s="1218"/>
      <c r="N641" s="1218"/>
      <c r="O641" s="1218"/>
      <c r="P641" s="1218"/>
      <c r="Q641" s="1218"/>
      <c r="R641" s="1218"/>
      <c r="S641" s="1218"/>
      <c r="T641" s="1218"/>
      <c r="U641" s="1218"/>
      <c r="V641" s="1218"/>
      <c r="W641" s="1218"/>
      <c r="X641" s="1218"/>
      <c r="Y641" s="1218"/>
      <c r="Z641" s="1218"/>
      <c r="AA641" s="1218"/>
      <c r="AB641" s="1218"/>
    </row>
    <row r="642" spans="2:28" ht="15.75" hidden="1" customHeight="1">
      <c r="B642" s="1218"/>
      <c r="C642" s="1218"/>
      <c r="D642" s="1218"/>
      <c r="E642" s="1218"/>
      <c r="F642" s="1218"/>
      <c r="G642" s="1218"/>
      <c r="H642" s="1218"/>
      <c r="I642" s="1218"/>
      <c r="J642" s="1218"/>
      <c r="K642" s="1218"/>
      <c r="L642" s="1218"/>
      <c r="M642" s="1218"/>
      <c r="N642" s="1218"/>
      <c r="O642" s="1218"/>
      <c r="P642" s="1218"/>
      <c r="Q642" s="1218"/>
      <c r="R642" s="1218"/>
      <c r="S642" s="1218"/>
      <c r="T642" s="1218"/>
      <c r="U642" s="1218"/>
      <c r="V642" s="1218"/>
      <c r="W642" s="1218"/>
      <c r="X642" s="1218"/>
      <c r="Y642" s="1218"/>
      <c r="Z642" s="1218"/>
      <c r="AA642" s="1218"/>
      <c r="AB642" s="1218"/>
    </row>
    <row r="643" spans="2:28" ht="15.75" hidden="1" customHeight="1">
      <c r="B643" s="1218"/>
      <c r="C643" s="1218"/>
      <c r="D643" s="1218"/>
      <c r="E643" s="1218"/>
      <c r="F643" s="1218"/>
      <c r="G643" s="1218"/>
      <c r="H643" s="1218"/>
      <c r="I643" s="1218"/>
      <c r="J643" s="1218"/>
      <c r="K643" s="1218"/>
      <c r="L643" s="1218"/>
      <c r="M643" s="1218"/>
      <c r="N643" s="1218"/>
      <c r="O643" s="1218"/>
      <c r="P643" s="1218"/>
      <c r="Q643" s="1218"/>
      <c r="R643" s="1218"/>
      <c r="S643" s="1218"/>
      <c r="T643" s="1218"/>
      <c r="U643" s="1218"/>
      <c r="V643" s="1218"/>
      <c r="W643" s="1218"/>
      <c r="X643" s="1218"/>
      <c r="Y643" s="1218"/>
      <c r="Z643" s="1218"/>
      <c r="AA643" s="1218"/>
      <c r="AB643" s="1218"/>
    </row>
    <row r="644" spans="2:28" ht="15.75" hidden="1" customHeight="1">
      <c r="B644" s="1218"/>
      <c r="C644" s="1218"/>
      <c r="D644" s="1218"/>
      <c r="E644" s="1218"/>
      <c r="F644" s="1218"/>
      <c r="G644" s="1218"/>
      <c r="H644" s="1218"/>
      <c r="I644" s="1218"/>
      <c r="J644" s="1218"/>
      <c r="K644" s="1218"/>
      <c r="L644" s="1218"/>
      <c r="M644" s="1218"/>
      <c r="N644" s="1218"/>
      <c r="O644" s="1218"/>
      <c r="P644" s="1218"/>
      <c r="Q644" s="1218"/>
      <c r="R644" s="1218"/>
      <c r="S644" s="1218"/>
      <c r="T644" s="1218"/>
      <c r="U644" s="1218"/>
      <c r="V644" s="1218"/>
      <c r="W644" s="1218"/>
      <c r="X644" s="1218"/>
      <c r="Y644" s="1218"/>
      <c r="Z644" s="1218"/>
      <c r="AA644" s="1218"/>
      <c r="AB644" s="1218"/>
    </row>
    <row r="645" spans="2:28" ht="15.75" hidden="1" customHeight="1">
      <c r="B645" s="1218"/>
      <c r="C645" s="1218"/>
      <c r="D645" s="1218"/>
      <c r="E645" s="1218"/>
      <c r="F645" s="1218"/>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row>
    <row r="646" spans="2:28" ht="15.75" hidden="1" customHeight="1">
      <c r="B646" s="1218"/>
      <c r="C646" s="1218"/>
      <c r="D646" s="1218"/>
      <c r="E646" s="1218"/>
      <c r="F646" s="1218"/>
      <c r="G646" s="1218"/>
      <c r="H646" s="1218"/>
      <c r="I646" s="1218"/>
      <c r="J646" s="1218"/>
      <c r="K646" s="1218"/>
      <c r="L646" s="1218"/>
      <c r="M646" s="1218"/>
      <c r="N646" s="1218"/>
      <c r="O646" s="1218"/>
      <c r="P646" s="1218"/>
      <c r="Q646" s="1218"/>
      <c r="R646" s="1218"/>
      <c r="S646" s="1218"/>
      <c r="T646" s="1218"/>
      <c r="U646" s="1218"/>
      <c r="V646" s="1218"/>
      <c r="W646" s="1218"/>
      <c r="X646" s="1218"/>
      <c r="Y646" s="1218"/>
      <c r="Z646" s="1218"/>
      <c r="AA646" s="1218"/>
      <c r="AB646" s="1218"/>
    </row>
    <row r="647" spans="2:28" ht="15.75" hidden="1" customHeight="1">
      <c r="B647" s="1218"/>
      <c r="C647" s="1218"/>
      <c r="D647" s="1218"/>
      <c r="E647" s="1218"/>
      <c r="F647" s="1218"/>
      <c r="G647" s="1218"/>
      <c r="H647" s="1218"/>
      <c r="I647" s="1218"/>
      <c r="J647" s="1218"/>
      <c r="K647" s="1218"/>
      <c r="L647" s="1218"/>
      <c r="M647" s="1218"/>
      <c r="N647" s="1218"/>
      <c r="O647" s="1218"/>
      <c r="P647" s="1218"/>
      <c r="Q647" s="1218"/>
      <c r="R647" s="1218"/>
      <c r="S647" s="1218"/>
      <c r="T647" s="1218"/>
      <c r="U647" s="1218"/>
      <c r="V647" s="1218"/>
      <c r="W647" s="1218"/>
      <c r="X647" s="1218"/>
      <c r="Y647" s="1218"/>
      <c r="Z647" s="1218"/>
      <c r="AA647" s="1218"/>
      <c r="AB647" s="1218"/>
    </row>
    <row r="648" spans="2:28" ht="15.75" hidden="1" customHeight="1">
      <c r="B648" s="1218"/>
      <c r="C648" s="1218"/>
      <c r="D648" s="1218"/>
      <c r="E648" s="1218"/>
      <c r="F648" s="1218"/>
      <c r="G648" s="1218"/>
      <c r="H648" s="1218"/>
      <c r="I648" s="1218"/>
      <c r="J648" s="1218"/>
      <c r="K648" s="1218"/>
      <c r="L648" s="1218"/>
      <c r="M648" s="1218"/>
      <c r="N648" s="1218"/>
      <c r="O648" s="1218"/>
      <c r="P648" s="1218"/>
      <c r="Q648" s="1218"/>
      <c r="R648" s="1218"/>
      <c r="S648" s="1218"/>
      <c r="T648" s="1218"/>
      <c r="U648" s="1218"/>
      <c r="V648" s="1218"/>
      <c r="W648" s="1218"/>
      <c r="X648" s="1218"/>
      <c r="Y648" s="1218"/>
      <c r="Z648" s="1218"/>
      <c r="AA648" s="1218"/>
      <c r="AB648" s="1218"/>
    </row>
    <row r="649" spans="2:28" ht="15.75" hidden="1" customHeight="1">
      <c r="B649" s="1218"/>
      <c r="C649" s="1218"/>
      <c r="D649" s="1218"/>
      <c r="E649" s="1218"/>
      <c r="F649" s="1218"/>
      <c r="G649" s="1218"/>
      <c r="H649" s="1218"/>
      <c r="I649" s="1218"/>
      <c r="J649" s="1218"/>
      <c r="K649" s="1218"/>
      <c r="L649" s="1218"/>
      <c r="M649" s="1218"/>
      <c r="N649" s="1218"/>
      <c r="O649" s="1218"/>
      <c r="P649" s="1218"/>
      <c r="Q649" s="1218"/>
      <c r="R649" s="1218"/>
      <c r="S649" s="1218"/>
      <c r="T649" s="1218"/>
      <c r="U649" s="1218"/>
      <c r="V649" s="1218"/>
      <c r="W649" s="1218"/>
      <c r="X649" s="1218"/>
      <c r="Y649" s="1218"/>
      <c r="Z649" s="1218"/>
      <c r="AA649" s="1218"/>
      <c r="AB649" s="1218"/>
    </row>
    <row r="650" spans="2:28" ht="15.75" hidden="1" customHeight="1">
      <c r="B650" s="1218"/>
      <c r="C650" s="1218"/>
      <c r="D650" s="1218"/>
      <c r="E650" s="1218"/>
      <c r="F650" s="1218"/>
      <c r="G650" s="1218"/>
      <c r="H650" s="1218"/>
      <c r="I650" s="1218"/>
      <c r="J650" s="1218"/>
      <c r="K650" s="1218"/>
      <c r="L650" s="1218"/>
      <c r="M650" s="1218"/>
      <c r="N650" s="1218"/>
      <c r="O650" s="1218"/>
      <c r="P650" s="1218"/>
      <c r="Q650" s="1218"/>
      <c r="R650" s="1218"/>
      <c r="S650" s="1218"/>
      <c r="T650" s="1218"/>
      <c r="U650" s="1218"/>
      <c r="V650" s="1218"/>
      <c r="W650" s="1218"/>
      <c r="X650" s="1218"/>
      <c r="Y650" s="1218"/>
      <c r="Z650" s="1218"/>
      <c r="AA650" s="1218"/>
      <c r="AB650" s="1218"/>
    </row>
    <row r="651" spans="2:28" ht="15.75" hidden="1" customHeight="1">
      <c r="B651" s="1218"/>
      <c r="C651" s="1218"/>
      <c r="D651" s="1218"/>
      <c r="E651" s="1218"/>
      <c r="F651" s="1218"/>
      <c r="G651" s="1218"/>
      <c r="H651" s="1218"/>
      <c r="I651" s="1218"/>
      <c r="J651" s="1218"/>
      <c r="K651" s="1218"/>
      <c r="L651" s="1218"/>
      <c r="M651" s="1218"/>
      <c r="N651" s="1218"/>
      <c r="O651" s="1218"/>
      <c r="P651" s="1218"/>
      <c r="Q651" s="1218"/>
      <c r="R651" s="1218"/>
      <c r="S651" s="1218"/>
      <c r="T651" s="1218"/>
      <c r="U651" s="1218"/>
      <c r="V651" s="1218"/>
      <c r="W651" s="1218"/>
      <c r="X651" s="1218"/>
      <c r="Y651" s="1218"/>
      <c r="Z651" s="1218"/>
      <c r="AA651" s="1218"/>
      <c r="AB651" s="1218"/>
    </row>
    <row r="652" spans="2:28" ht="15.75" hidden="1" customHeight="1">
      <c r="B652" s="1218"/>
      <c r="C652" s="1218"/>
      <c r="D652" s="1218"/>
      <c r="E652" s="1218"/>
      <c r="F652" s="1218"/>
      <c r="G652" s="1218"/>
      <c r="H652" s="1218"/>
      <c r="I652" s="1218"/>
      <c r="J652" s="1218"/>
      <c r="K652" s="1218"/>
      <c r="L652" s="1218"/>
      <c r="M652" s="1218"/>
      <c r="N652" s="1218"/>
      <c r="O652" s="1218"/>
      <c r="P652" s="1218"/>
      <c r="Q652" s="1218"/>
      <c r="R652" s="1218"/>
      <c r="S652" s="1218"/>
      <c r="T652" s="1218"/>
      <c r="U652" s="1218"/>
      <c r="V652" s="1218"/>
      <c r="W652" s="1218"/>
      <c r="X652" s="1218"/>
      <c r="Y652" s="1218"/>
      <c r="Z652" s="1218"/>
      <c r="AA652" s="1218"/>
      <c r="AB652" s="1218"/>
    </row>
    <row r="653" spans="2:28" ht="15.75" hidden="1" customHeight="1">
      <c r="B653" s="1218"/>
      <c r="C653" s="1218"/>
      <c r="D653" s="1218"/>
      <c r="E653" s="1218"/>
      <c r="F653" s="1218"/>
      <c r="G653" s="1218"/>
      <c r="H653" s="1218"/>
      <c r="I653" s="1218"/>
      <c r="J653" s="1218"/>
      <c r="K653" s="1218"/>
      <c r="L653" s="1218"/>
      <c r="M653" s="1218"/>
      <c r="N653" s="1218"/>
      <c r="O653" s="1218"/>
      <c r="P653" s="1218"/>
      <c r="Q653" s="1218"/>
      <c r="R653" s="1218"/>
      <c r="S653" s="1218"/>
      <c r="T653" s="1218"/>
      <c r="U653" s="1218"/>
      <c r="V653" s="1218"/>
      <c r="W653" s="1218"/>
      <c r="X653" s="1218"/>
      <c r="Y653" s="1218"/>
      <c r="Z653" s="1218"/>
      <c r="AA653" s="1218"/>
      <c r="AB653" s="1218"/>
    </row>
    <row r="654" spans="2:28" ht="15.75" hidden="1" customHeight="1">
      <c r="B654" s="1218"/>
      <c r="C654" s="1218"/>
      <c r="D654" s="1218"/>
      <c r="E654" s="1218"/>
      <c r="F654" s="1218"/>
      <c r="G654" s="1218"/>
      <c r="H654" s="1218"/>
      <c r="I654" s="1218"/>
      <c r="J654" s="1218"/>
      <c r="K654" s="1218"/>
      <c r="L654" s="1218"/>
      <c r="M654" s="1218"/>
      <c r="N654" s="1218"/>
      <c r="O654" s="1218"/>
      <c r="P654" s="1218"/>
      <c r="Q654" s="1218"/>
      <c r="R654" s="1218"/>
      <c r="S654" s="1218"/>
      <c r="T654" s="1218"/>
      <c r="U654" s="1218"/>
      <c r="V654" s="1218"/>
      <c r="W654" s="1218"/>
      <c r="X654" s="1218"/>
      <c r="Y654" s="1218"/>
      <c r="Z654" s="1218"/>
      <c r="AA654" s="1218"/>
      <c r="AB654" s="1218"/>
    </row>
    <row r="655" spans="2:28" ht="15.75" hidden="1" customHeight="1">
      <c r="B655" s="1218"/>
      <c r="C655" s="1218"/>
      <c r="D655" s="1218"/>
      <c r="E655" s="1218"/>
      <c r="F655" s="1218"/>
      <c r="G655" s="1218"/>
      <c r="H655" s="1218"/>
      <c r="I655" s="1218"/>
      <c r="J655" s="1218"/>
      <c r="K655" s="1218"/>
      <c r="L655" s="1218"/>
      <c r="M655" s="1218"/>
      <c r="N655" s="1218"/>
      <c r="O655" s="1218"/>
      <c r="P655" s="1218"/>
      <c r="Q655" s="1218"/>
      <c r="R655" s="1218"/>
      <c r="S655" s="1218"/>
      <c r="T655" s="1218"/>
      <c r="U655" s="1218"/>
      <c r="V655" s="1218"/>
      <c r="W655" s="1218"/>
      <c r="X655" s="1218"/>
      <c r="Y655" s="1218"/>
      <c r="Z655" s="1218"/>
      <c r="AA655" s="1218"/>
      <c r="AB655" s="1218"/>
    </row>
    <row r="656" spans="2:28" ht="15.75" hidden="1" customHeight="1">
      <c r="B656" s="1218"/>
      <c r="C656" s="1218"/>
      <c r="D656" s="1218"/>
      <c r="E656" s="1218"/>
      <c r="F656" s="1218"/>
      <c r="G656" s="1218"/>
      <c r="H656" s="1218"/>
      <c r="I656" s="1218"/>
      <c r="J656" s="1218"/>
      <c r="K656" s="1218"/>
      <c r="L656" s="1218"/>
      <c r="M656" s="1218"/>
      <c r="N656" s="1218"/>
      <c r="O656" s="1218"/>
      <c r="P656" s="1218"/>
      <c r="Q656" s="1218"/>
      <c r="R656" s="1218"/>
      <c r="S656" s="1218"/>
      <c r="T656" s="1218"/>
      <c r="U656" s="1218"/>
      <c r="V656" s="1218"/>
      <c r="W656" s="1218"/>
      <c r="X656" s="1218"/>
      <c r="Y656" s="1218"/>
      <c r="Z656" s="1218"/>
      <c r="AA656" s="1218"/>
      <c r="AB656" s="1218"/>
    </row>
    <row r="657" spans="2:28" ht="15.75" hidden="1" customHeight="1">
      <c r="B657" s="1218"/>
      <c r="C657" s="1218"/>
      <c r="D657" s="1218"/>
      <c r="E657" s="1218"/>
      <c r="F657" s="1218"/>
      <c r="G657" s="1218"/>
      <c r="H657" s="1218"/>
      <c r="I657" s="1218"/>
      <c r="J657" s="1218"/>
      <c r="K657" s="1218"/>
      <c r="L657" s="1218"/>
      <c r="M657" s="1218"/>
      <c r="N657" s="1218"/>
      <c r="O657" s="1218"/>
      <c r="P657" s="1218"/>
      <c r="Q657" s="1218"/>
      <c r="R657" s="1218"/>
      <c r="S657" s="1218"/>
      <c r="T657" s="1218"/>
      <c r="U657" s="1218"/>
      <c r="V657" s="1218"/>
      <c r="W657" s="1218"/>
      <c r="X657" s="1218"/>
      <c r="Y657" s="1218"/>
      <c r="Z657" s="1218"/>
      <c r="AA657" s="1218"/>
      <c r="AB657" s="1218"/>
    </row>
    <row r="658" spans="2:28" ht="15.75" hidden="1" customHeight="1">
      <c r="B658" s="1218"/>
      <c r="C658" s="1218"/>
      <c r="D658" s="1218"/>
      <c r="E658" s="1218"/>
      <c r="F658" s="1218"/>
      <c r="G658" s="1218"/>
      <c r="H658" s="1218"/>
      <c r="I658" s="1218"/>
      <c r="J658" s="1218"/>
      <c r="K658" s="1218"/>
      <c r="L658" s="1218"/>
      <c r="M658" s="1218"/>
      <c r="N658" s="1218"/>
      <c r="O658" s="1218"/>
      <c r="P658" s="1218"/>
      <c r="Q658" s="1218"/>
      <c r="R658" s="1218"/>
      <c r="S658" s="1218"/>
      <c r="T658" s="1218"/>
      <c r="U658" s="1218"/>
      <c r="V658" s="1218"/>
      <c r="W658" s="1218"/>
      <c r="X658" s="1218"/>
      <c r="Y658" s="1218"/>
      <c r="Z658" s="1218"/>
      <c r="AA658" s="1218"/>
      <c r="AB658" s="1218"/>
    </row>
    <row r="659" spans="2:28" ht="15.75" hidden="1" customHeight="1">
      <c r="B659" s="1218"/>
      <c r="C659" s="1218"/>
      <c r="D659" s="1218"/>
      <c r="E659" s="1218"/>
      <c r="F659" s="1218"/>
      <c r="G659" s="1218"/>
      <c r="H659" s="1218"/>
      <c r="I659" s="1218"/>
      <c r="J659" s="1218"/>
      <c r="K659" s="1218"/>
      <c r="L659" s="1218"/>
      <c r="M659" s="1218"/>
      <c r="N659" s="1218"/>
      <c r="O659" s="1218"/>
      <c r="P659" s="1218"/>
      <c r="Q659" s="1218"/>
      <c r="R659" s="1218"/>
      <c r="S659" s="1218"/>
      <c r="T659" s="1218"/>
      <c r="U659" s="1218"/>
      <c r="V659" s="1218"/>
      <c r="W659" s="1218"/>
      <c r="X659" s="1218"/>
      <c r="Y659" s="1218"/>
      <c r="Z659" s="1218"/>
      <c r="AA659" s="1218"/>
      <c r="AB659" s="1218"/>
    </row>
    <row r="660" spans="2:28" ht="15.75" hidden="1" customHeight="1">
      <c r="B660" s="1218"/>
      <c r="C660" s="1218"/>
      <c r="D660" s="1218"/>
      <c r="E660" s="1218"/>
      <c r="F660" s="1218"/>
      <c r="G660" s="1218"/>
      <c r="H660" s="1218"/>
      <c r="I660" s="1218"/>
      <c r="J660" s="1218"/>
      <c r="K660" s="1218"/>
      <c r="L660" s="1218"/>
      <c r="M660" s="1218"/>
      <c r="N660" s="1218"/>
      <c r="O660" s="1218"/>
      <c r="P660" s="1218"/>
      <c r="Q660" s="1218"/>
      <c r="R660" s="1218"/>
      <c r="S660" s="1218"/>
      <c r="T660" s="1218"/>
      <c r="U660" s="1218"/>
      <c r="V660" s="1218"/>
      <c r="W660" s="1218"/>
      <c r="X660" s="1218"/>
      <c r="Y660" s="1218"/>
      <c r="Z660" s="1218"/>
      <c r="AA660" s="1218"/>
      <c r="AB660" s="1218"/>
    </row>
    <row r="661" spans="2:28" ht="15.75" hidden="1" customHeight="1">
      <c r="B661" s="1218"/>
      <c r="C661" s="1218"/>
      <c r="D661" s="1218"/>
      <c r="E661" s="1218"/>
      <c r="F661" s="1218"/>
      <c r="G661" s="1218"/>
      <c r="H661" s="1218"/>
      <c r="I661" s="1218"/>
      <c r="J661" s="1218"/>
      <c r="K661" s="1218"/>
      <c r="L661" s="1218"/>
      <c r="M661" s="1218"/>
      <c r="N661" s="1218"/>
      <c r="O661" s="1218"/>
      <c r="P661" s="1218"/>
      <c r="Q661" s="1218"/>
      <c r="R661" s="1218"/>
      <c r="S661" s="1218"/>
      <c r="T661" s="1218"/>
      <c r="U661" s="1218"/>
      <c r="V661" s="1218"/>
      <c r="W661" s="1218"/>
      <c r="X661" s="1218"/>
      <c r="Y661" s="1218"/>
      <c r="Z661" s="1218"/>
      <c r="AA661" s="1218"/>
      <c r="AB661" s="1218"/>
    </row>
    <row r="662" spans="2:28" ht="15.75" hidden="1" customHeight="1">
      <c r="B662" s="1218"/>
      <c r="C662" s="1218"/>
      <c r="D662" s="1218"/>
      <c r="E662" s="1218"/>
      <c r="F662" s="1218"/>
      <c r="G662" s="1218"/>
      <c r="H662" s="1218"/>
      <c r="I662" s="1218"/>
      <c r="J662" s="1218"/>
      <c r="K662" s="1218"/>
      <c r="L662" s="1218"/>
      <c r="M662" s="1218"/>
      <c r="N662" s="1218"/>
      <c r="O662" s="1218"/>
      <c r="P662" s="1218"/>
      <c r="Q662" s="1218"/>
      <c r="R662" s="1218"/>
      <c r="S662" s="1218"/>
      <c r="T662" s="1218"/>
      <c r="U662" s="1218"/>
      <c r="V662" s="1218"/>
      <c r="W662" s="1218"/>
      <c r="X662" s="1218"/>
      <c r="Y662" s="1218"/>
      <c r="Z662" s="1218"/>
      <c r="AA662" s="1218"/>
      <c r="AB662" s="1218"/>
    </row>
    <row r="663" spans="2:28" ht="15.75" hidden="1" customHeight="1">
      <c r="B663" s="1218"/>
      <c r="C663" s="1218"/>
      <c r="D663" s="1218"/>
      <c r="E663" s="1218"/>
      <c r="F663" s="1218"/>
      <c r="G663" s="1218"/>
      <c r="H663" s="1218"/>
      <c r="I663" s="1218"/>
      <c r="J663" s="1218"/>
      <c r="K663" s="1218"/>
      <c r="L663" s="1218"/>
      <c r="M663" s="1218"/>
      <c r="N663" s="1218"/>
      <c r="O663" s="1218"/>
      <c r="P663" s="1218"/>
      <c r="Q663" s="1218"/>
      <c r="R663" s="1218"/>
      <c r="S663" s="1218"/>
      <c r="T663" s="1218"/>
      <c r="U663" s="1218"/>
      <c r="V663" s="1218"/>
      <c r="W663" s="1218"/>
      <c r="X663" s="1218"/>
      <c r="Y663" s="1218"/>
      <c r="Z663" s="1218"/>
      <c r="AA663" s="1218"/>
      <c r="AB663" s="1218"/>
    </row>
    <row r="664" spans="2:28" ht="15.75" hidden="1" customHeight="1">
      <c r="B664" s="1218"/>
      <c r="C664" s="1218"/>
      <c r="D664" s="1218"/>
      <c r="E664" s="1218"/>
      <c r="F664" s="1218"/>
      <c r="G664" s="1218"/>
      <c r="H664" s="1218"/>
      <c r="I664" s="1218"/>
      <c r="J664" s="1218"/>
      <c r="K664" s="1218"/>
      <c r="L664" s="1218"/>
      <c r="M664" s="1218"/>
      <c r="N664" s="1218"/>
      <c r="O664" s="1218"/>
      <c r="P664" s="1218"/>
      <c r="Q664" s="1218"/>
      <c r="R664" s="1218"/>
      <c r="S664" s="1218"/>
      <c r="T664" s="1218"/>
      <c r="U664" s="1218"/>
      <c r="V664" s="1218"/>
      <c r="W664" s="1218"/>
      <c r="X664" s="1218"/>
      <c r="Y664" s="1218"/>
      <c r="Z664" s="1218"/>
      <c r="AA664" s="1218"/>
      <c r="AB664" s="1218"/>
    </row>
    <row r="665" spans="2:28" ht="15.75" hidden="1" customHeight="1">
      <c r="B665" s="1218"/>
      <c r="C665" s="1218"/>
      <c r="D665" s="1218"/>
      <c r="E665" s="1218"/>
      <c r="F665" s="1218"/>
      <c r="G665" s="1218"/>
      <c r="H665" s="1218"/>
      <c r="I665" s="1218"/>
      <c r="J665" s="1218"/>
      <c r="K665" s="1218"/>
      <c r="L665" s="1218"/>
      <c r="M665" s="1218"/>
      <c r="N665" s="1218"/>
      <c r="O665" s="1218"/>
      <c r="P665" s="1218"/>
      <c r="Q665" s="1218"/>
      <c r="R665" s="1218"/>
      <c r="S665" s="1218"/>
      <c r="T665" s="1218"/>
      <c r="U665" s="1218"/>
      <c r="V665" s="1218"/>
      <c r="W665" s="1218"/>
      <c r="X665" s="1218"/>
      <c r="Y665" s="1218"/>
      <c r="Z665" s="1218"/>
      <c r="AA665" s="1218"/>
      <c r="AB665" s="1218"/>
    </row>
    <row r="666" spans="2:28" ht="15.75" hidden="1" customHeight="1">
      <c r="B666" s="1218"/>
      <c r="C666" s="1218"/>
      <c r="D666" s="1218"/>
      <c r="E666" s="1218"/>
      <c r="F666" s="1218"/>
      <c r="G666" s="1218"/>
      <c r="H666" s="1218"/>
      <c r="I666" s="1218"/>
      <c r="J666" s="1218"/>
      <c r="K666" s="1218"/>
      <c r="L666" s="1218"/>
      <c r="M666" s="1218"/>
      <c r="N666" s="1218"/>
      <c r="O666" s="1218"/>
      <c r="P666" s="1218"/>
      <c r="Q666" s="1218"/>
      <c r="R666" s="1218"/>
      <c r="S666" s="1218"/>
      <c r="T666" s="1218"/>
      <c r="U666" s="1218"/>
      <c r="V666" s="1218"/>
      <c r="W666" s="1218"/>
      <c r="X666" s="1218"/>
      <c r="Y666" s="1218"/>
      <c r="Z666" s="1218"/>
      <c r="AA666" s="1218"/>
      <c r="AB666" s="1218"/>
    </row>
    <row r="667" spans="2:28" ht="15.75" hidden="1" customHeight="1">
      <c r="B667" s="1218"/>
      <c r="C667" s="1218"/>
      <c r="D667" s="1218"/>
      <c r="E667" s="1218"/>
      <c r="F667" s="1218"/>
      <c r="G667" s="1218"/>
      <c r="H667" s="1218"/>
      <c r="I667" s="1218"/>
      <c r="J667" s="1218"/>
      <c r="K667" s="1218"/>
      <c r="L667" s="1218"/>
      <c r="M667" s="1218"/>
      <c r="N667" s="1218"/>
      <c r="O667" s="1218"/>
      <c r="P667" s="1218"/>
      <c r="Q667" s="1218"/>
      <c r="R667" s="1218"/>
      <c r="S667" s="1218"/>
      <c r="T667" s="1218"/>
      <c r="U667" s="1218"/>
      <c r="V667" s="1218"/>
      <c r="W667" s="1218"/>
      <c r="X667" s="1218"/>
      <c r="Y667" s="1218"/>
      <c r="Z667" s="1218"/>
      <c r="AA667" s="1218"/>
      <c r="AB667" s="1218"/>
    </row>
    <row r="668" spans="2:28" ht="15.75" hidden="1" customHeight="1">
      <c r="B668" s="1218"/>
      <c r="C668" s="1218"/>
      <c r="D668" s="1218"/>
      <c r="E668" s="1218"/>
      <c r="F668" s="1218"/>
      <c r="G668" s="1218"/>
      <c r="H668" s="1218"/>
      <c r="I668" s="1218"/>
      <c r="J668" s="1218"/>
      <c r="K668" s="1218"/>
      <c r="L668" s="1218"/>
      <c r="M668" s="1218"/>
      <c r="N668" s="1218"/>
      <c r="O668" s="1218"/>
      <c r="P668" s="1218"/>
      <c r="Q668" s="1218"/>
      <c r="R668" s="1218"/>
      <c r="S668" s="1218"/>
      <c r="T668" s="1218"/>
      <c r="U668" s="1218"/>
      <c r="V668" s="1218"/>
      <c r="W668" s="1218"/>
      <c r="X668" s="1218"/>
      <c r="Y668" s="1218"/>
      <c r="Z668" s="1218"/>
      <c r="AA668" s="1218"/>
      <c r="AB668" s="1218"/>
    </row>
    <row r="669" spans="2:28" ht="15.75" hidden="1" customHeight="1">
      <c r="B669" s="1218"/>
      <c r="C669" s="1218"/>
      <c r="D669" s="1218"/>
      <c r="E669" s="1218"/>
      <c r="F669" s="1218"/>
      <c r="G669" s="1218"/>
      <c r="H669" s="1218"/>
      <c r="I669" s="1218"/>
      <c r="J669" s="1218"/>
      <c r="K669" s="1218"/>
      <c r="L669" s="1218"/>
      <c r="M669" s="1218"/>
      <c r="N669" s="1218"/>
      <c r="O669" s="1218"/>
      <c r="P669" s="1218"/>
      <c r="Q669" s="1218"/>
      <c r="R669" s="1218"/>
      <c r="S669" s="1218"/>
      <c r="T669" s="1218"/>
      <c r="U669" s="1218"/>
      <c r="V669" s="1218"/>
      <c r="W669" s="1218"/>
      <c r="X669" s="1218"/>
      <c r="Y669" s="1218"/>
      <c r="Z669" s="1218"/>
      <c r="AA669" s="1218"/>
      <c r="AB669" s="1218"/>
    </row>
    <row r="670" spans="2:28" ht="15.75" hidden="1" customHeight="1">
      <c r="B670" s="1218"/>
      <c r="C670" s="1218"/>
      <c r="D670" s="1218"/>
      <c r="E670" s="1218"/>
      <c r="F670" s="1218"/>
      <c r="G670" s="1218"/>
      <c r="H670" s="1218"/>
      <c r="I670" s="1218"/>
      <c r="J670" s="1218"/>
      <c r="K670" s="1218"/>
      <c r="L670" s="1218"/>
      <c r="M670" s="1218"/>
      <c r="N670" s="1218"/>
      <c r="O670" s="1218"/>
      <c r="P670" s="1218"/>
      <c r="Q670" s="1218"/>
      <c r="R670" s="1218"/>
      <c r="S670" s="1218"/>
      <c r="T670" s="1218"/>
      <c r="U670" s="1218"/>
      <c r="V670" s="1218"/>
      <c r="W670" s="1218"/>
      <c r="X670" s="1218"/>
      <c r="Y670" s="1218"/>
      <c r="Z670" s="1218"/>
      <c r="AA670" s="1218"/>
      <c r="AB670" s="1218"/>
    </row>
    <row r="671" spans="2:28" ht="15.75" hidden="1" customHeight="1">
      <c r="B671" s="1218"/>
      <c r="C671" s="1218"/>
      <c r="D671" s="1218"/>
      <c r="E671" s="1218"/>
      <c r="F671" s="1218"/>
      <c r="G671" s="1218"/>
      <c r="H671" s="1218"/>
      <c r="I671" s="1218"/>
      <c r="J671" s="1218"/>
      <c r="K671" s="1218"/>
      <c r="L671" s="1218"/>
      <c r="M671" s="1218"/>
      <c r="N671" s="1218"/>
      <c r="O671" s="1218"/>
      <c r="P671" s="1218"/>
      <c r="Q671" s="1218"/>
      <c r="R671" s="1218"/>
      <c r="S671" s="1218"/>
      <c r="T671" s="1218"/>
      <c r="U671" s="1218"/>
      <c r="V671" s="1218"/>
      <c r="W671" s="1218"/>
      <c r="X671" s="1218"/>
      <c r="Y671" s="1218"/>
      <c r="Z671" s="1218"/>
      <c r="AA671" s="1218"/>
      <c r="AB671" s="1218"/>
    </row>
    <row r="672" spans="2:28" ht="15.75" hidden="1" customHeight="1">
      <c r="B672" s="1218"/>
      <c r="C672" s="1218"/>
      <c r="D672" s="1218"/>
      <c r="E672" s="1218"/>
      <c r="F672" s="1218"/>
      <c r="G672" s="1218"/>
      <c r="H672" s="1218"/>
      <c r="I672" s="1218"/>
      <c r="J672" s="1218"/>
      <c r="K672" s="1218"/>
      <c r="L672" s="1218"/>
      <c r="M672" s="1218"/>
      <c r="N672" s="1218"/>
      <c r="O672" s="1218"/>
      <c r="P672" s="1218"/>
      <c r="Q672" s="1218"/>
      <c r="R672" s="1218"/>
      <c r="S672" s="1218"/>
      <c r="T672" s="1218"/>
      <c r="U672" s="1218"/>
      <c r="V672" s="1218"/>
      <c r="W672" s="1218"/>
      <c r="X672" s="1218"/>
      <c r="Y672" s="1218"/>
      <c r="Z672" s="1218"/>
      <c r="AA672" s="1218"/>
      <c r="AB672" s="1218"/>
    </row>
    <row r="673" spans="2:28" ht="15.75" hidden="1" customHeight="1">
      <c r="B673" s="1218"/>
      <c r="C673" s="1218"/>
      <c r="D673" s="1218"/>
      <c r="E673" s="1218"/>
      <c r="F673" s="1218"/>
      <c r="G673" s="1218"/>
      <c r="H673" s="1218"/>
      <c r="I673" s="1218"/>
      <c r="J673" s="1218"/>
      <c r="K673" s="1218"/>
      <c r="L673" s="1218"/>
      <c r="M673" s="1218"/>
      <c r="N673" s="1218"/>
      <c r="O673" s="1218"/>
      <c r="P673" s="1218"/>
      <c r="Q673" s="1218"/>
      <c r="R673" s="1218"/>
      <c r="S673" s="1218"/>
      <c r="T673" s="1218"/>
      <c r="U673" s="1218"/>
      <c r="V673" s="1218"/>
      <c r="W673" s="1218"/>
      <c r="X673" s="1218"/>
      <c r="Y673" s="1218"/>
      <c r="Z673" s="1218"/>
      <c r="AA673" s="1218"/>
      <c r="AB673" s="1218"/>
    </row>
    <row r="674" spans="2:28" ht="15.75" hidden="1" customHeight="1">
      <c r="B674" s="1218"/>
      <c r="C674" s="1218"/>
      <c r="D674" s="1218"/>
      <c r="E674" s="1218"/>
      <c r="F674" s="1218"/>
      <c r="G674" s="1218"/>
      <c r="H674" s="1218"/>
      <c r="I674" s="1218"/>
      <c r="J674" s="1218"/>
      <c r="K674" s="1218"/>
      <c r="L674" s="1218"/>
      <c r="M674" s="1218"/>
      <c r="N674" s="1218"/>
      <c r="O674" s="1218"/>
      <c r="P674" s="1218"/>
      <c r="Q674" s="1218"/>
      <c r="R674" s="1218"/>
      <c r="S674" s="1218"/>
      <c r="T674" s="1218"/>
      <c r="U674" s="1218"/>
      <c r="V674" s="1218"/>
      <c r="W674" s="1218"/>
      <c r="X674" s="1218"/>
      <c r="Y674" s="1218"/>
      <c r="Z674" s="1218"/>
      <c r="AA674" s="1218"/>
      <c r="AB674" s="1218"/>
    </row>
    <row r="675" spans="2:28" ht="15.75" hidden="1" customHeight="1">
      <c r="B675" s="1218"/>
      <c r="C675" s="1218"/>
      <c r="D675" s="1218"/>
      <c r="E675" s="1218"/>
      <c r="F675" s="1218"/>
      <c r="G675" s="1218"/>
      <c r="H675" s="1218"/>
      <c r="I675" s="1218"/>
      <c r="J675" s="1218"/>
      <c r="K675" s="1218"/>
      <c r="L675" s="1218"/>
      <c r="M675" s="1218"/>
      <c r="N675" s="1218"/>
      <c r="O675" s="1218"/>
      <c r="P675" s="1218"/>
      <c r="Q675" s="1218"/>
      <c r="R675" s="1218"/>
      <c r="S675" s="1218"/>
      <c r="T675" s="1218"/>
      <c r="U675" s="1218"/>
      <c r="V675" s="1218"/>
      <c r="W675" s="1218"/>
      <c r="X675" s="1218"/>
      <c r="Y675" s="1218"/>
      <c r="Z675" s="1218"/>
      <c r="AA675" s="1218"/>
      <c r="AB675" s="1218"/>
    </row>
    <row r="676" spans="2:28" ht="15.75" hidden="1" customHeight="1">
      <c r="B676" s="1218"/>
      <c r="C676" s="1218"/>
      <c r="D676" s="1218"/>
      <c r="E676" s="1218"/>
      <c r="F676" s="1218"/>
      <c r="G676" s="1218"/>
      <c r="H676" s="1218"/>
      <c r="I676" s="1218"/>
      <c r="J676" s="1218"/>
      <c r="K676" s="1218"/>
      <c r="L676" s="1218"/>
      <c r="M676" s="1218"/>
      <c r="N676" s="1218"/>
      <c r="O676" s="1218"/>
      <c r="P676" s="1218"/>
      <c r="Q676" s="1218"/>
      <c r="R676" s="1218"/>
      <c r="S676" s="1218"/>
      <c r="T676" s="1218"/>
      <c r="U676" s="1218"/>
      <c r="V676" s="1218"/>
      <c r="W676" s="1218"/>
      <c r="X676" s="1218"/>
      <c r="Y676" s="1218"/>
      <c r="Z676" s="1218"/>
      <c r="AA676" s="1218"/>
      <c r="AB676" s="1218"/>
    </row>
    <row r="677" spans="2:28" ht="15.75" hidden="1" customHeight="1">
      <c r="B677" s="1218"/>
      <c r="C677" s="1218"/>
      <c r="D677" s="1218"/>
      <c r="E677" s="1218"/>
      <c r="F677" s="1218"/>
      <c r="G677" s="1218"/>
      <c r="H677" s="1218"/>
      <c r="I677" s="1218"/>
      <c r="J677" s="1218"/>
      <c r="K677" s="1218"/>
      <c r="L677" s="1218"/>
      <c r="M677" s="1218"/>
      <c r="N677" s="1218"/>
      <c r="O677" s="1218"/>
      <c r="P677" s="1218"/>
      <c r="Q677" s="1218"/>
      <c r="R677" s="1218"/>
      <c r="S677" s="1218"/>
      <c r="T677" s="1218"/>
      <c r="U677" s="1218"/>
      <c r="V677" s="1218"/>
      <c r="W677" s="1218"/>
      <c r="X677" s="1218"/>
      <c r="Y677" s="1218"/>
      <c r="Z677" s="1218"/>
      <c r="AA677" s="1218"/>
      <c r="AB677" s="1218"/>
    </row>
    <row r="678" spans="2:28" ht="15.75" hidden="1" customHeight="1">
      <c r="B678" s="1218"/>
      <c r="C678" s="1218"/>
      <c r="D678" s="1218"/>
      <c r="E678" s="1218"/>
      <c r="F678" s="1218"/>
      <c r="G678" s="1218"/>
      <c r="H678" s="1218"/>
      <c r="I678" s="1218"/>
      <c r="J678" s="1218"/>
      <c r="K678" s="1218"/>
      <c r="L678" s="1218"/>
      <c r="M678" s="1218"/>
      <c r="N678" s="1218"/>
      <c r="O678" s="1218"/>
      <c r="P678" s="1218"/>
      <c r="Q678" s="1218"/>
      <c r="R678" s="1218"/>
      <c r="S678" s="1218"/>
      <c r="T678" s="1218"/>
      <c r="U678" s="1218"/>
      <c r="V678" s="1218"/>
      <c r="W678" s="1218"/>
      <c r="X678" s="1218"/>
      <c r="Y678" s="1218"/>
      <c r="Z678" s="1218"/>
      <c r="AA678" s="1218"/>
      <c r="AB678" s="1218"/>
    </row>
    <row r="679" spans="2:28" ht="15.75" hidden="1" customHeight="1">
      <c r="B679" s="1218"/>
      <c r="C679" s="1218"/>
      <c r="D679" s="1218"/>
      <c r="E679" s="1218"/>
      <c r="F679" s="1218"/>
      <c r="G679" s="1218"/>
      <c r="H679" s="1218"/>
      <c r="I679" s="1218"/>
      <c r="J679" s="1218"/>
      <c r="K679" s="1218"/>
      <c r="L679" s="1218"/>
      <c r="M679" s="1218"/>
      <c r="N679" s="1218"/>
      <c r="O679" s="1218"/>
      <c r="P679" s="1218"/>
      <c r="Q679" s="1218"/>
      <c r="R679" s="1218"/>
      <c r="S679" s="1218"/>
      <c r="T679" s="1218"/>
      <c r="U679" s="1218"/>
      <c r="V679" s="1218"/>
      <c r="W679" s="1218"/>
      <c r="X679" s="1218"/>
      <c r="Y679" s="1218"/>
      <c r="Z679" s="1218"/>
      <c r="AA679" s="1218"/>
      <c r="AB679" s="1218"/>
    </row>
    <row r="680" spans="2:28" ht="15.75" hidden="1" customHeight="1">
      <c r="B680" s="1218"/>
      <c r="C680" s="1218"/>
      <c r="D680" s="1218"/>
      <c r="E680" s="1218"/>
      <c r="F680" s="1218"/>
      <c r="G680" s="1218"/>
      <c r="H680" s="1218"/>
      <c r="I680" s="1218"/>
      <c r="J680" s="1218"/>
      <c r="K680" s="1218"/>
      <c r="L680" s="1218"/>
      <c r="M680" s="1218"/>
      <c r="N680" s="1218"/>
      <c r="O680" s="1218"/>
      <c r="P680" s="1218"/>
      <c r="Q680" s="1218"/>
      <c r="R680" s="1218"/>
      <c r="S680" s="1218"/>
      <c r="T680" s="1218"/>
      <c r="U680" s="1218"/>
      <c r="V680" s="1218"/>
      <c r="W680" s="1218"/>
      <c r="X680" s="1218"/>
      <c r="Y680" s="1218"/>
      <c r="Z680" s="1218"/>
      <c r="AA680" s="1218"/>
      <c r="AB680" s="1218"/>
    </row>
    <row r="681" spans="2:28" ht="15.75" hidden="1" customHeight="1">
      <c r="B681" s="1218"/>
      <c r="C681" s="1218"/>
      <c r="D681" s="1218"/>
      <c r="E681" s="1218"/>
      <c r="F681" s="1218"/>
      <c r="G681" s="1218"/>
      <c r="H681" s="1218"/>
      <c r="I681" s="1218"/>
      <c r="J681" s="1218"/>
      <c r="K681" s="1218"/>
      <c r="L681" s="1218"/>
      <c r="M681" s="1218"/>
      <c r="N681" s="1218"/>
      <c r="O681" s="1218"/>
      <c r="P681" s="1218"/>
      <c r="Q681" s="1218"/>
      <c r="R681" s="1218"/>
      <c r="S681" s="1218"/>
      <c r="T681" s="1218"/>
      <c r="U681" s="1218"/>
      <c r="V681" s="1218"/>
      <c r="W681" s="1218"/>
      <c r="X681" s="1218"/>
      <c r="Y681" s="1218"/>
      <c r="Z681" s="1218"/>
      <c r="AA681" s="1218"/>
      <c r="AB681" s="1218"/>
    </row>
    <row r="682" spans="2:28" ht="15.75" hidden="1" customHeight="1">
      <c r="B682" s="1218"/>
      <c r="C682" s="1218"/>
      <c r="D682" s="1218"/>
      <c r="E682" s="1218"/>
      <c r="F682" s="1218"/>
      <c r="G682" s="1218"/>
      <c r="H682" s="1218"/>
      <c r="I682" s="1218"/>
      <c r="J682" s="1218"/>
      <c r="K682" s="1218"/>
      <c r="L682" s="1218"/>
      <c r="M682" s="1218"/>
      <c r="N682" s="1218"/>
      <c r="O682" s="1218"/>
      <c r="P682" s="1218"/>
      <c r="Q682" s="1218"/>
      <c r="R682" s="1218"/>
      <c r="S682" s="1218"/>
      <c r="T682" s="1218"/>
      <c r="U682" s="1218"/>
      <c r="V682" s="1218"/>
      <c r="W682" s="1218"/>
      <c r="X682" s="1218"/>
      <c r="Y682" s="1218"/>
      <c r="Z682" s="1218"/>
      <c r="AA682" s="1218"/>
      <c r="AB682" s="1218"/>
    </row>
    <row r="683" spans="2:28" ht="15.75" hidden="1" customHeight="1">
      <c r="B683" s="1218"/>
      <c r="C683" s="1218"/>
      <c r="D683" s="1218"/>
      <c r="E683" s="1218"/>
      <c r="F683" s="1218"/>
      <c r="G683" s="1218"/>
      <c r="H683" s="1218"/>
      <c r="I683" s="1218"/>
      <c r="J683" s="1218"/>
      <c r="K683" s="1218"/>
      <c r="L683" s="1218"/>
      <c r="M683" s="1218"/>
      <c r="N683" s="1218"/>
      <c r="O683" s="1218"/>
      <c r="P683" s="1218"/>
      <c r="Q683" s="1218"/>
      <c r="R683" s="1218"/>
      <c r="S683" s="1218"/>
      <c r="T683" s="1218"/>
      <c r="U683" s="1218"/>
      <c r="V683" s="1218"/>
      <c r="W683" s="1218"/>
      <c r="X683" s="1218"/>
      <c r="Y683" s="1218"/>
      <c r="Z683" s="1218"/>
      <c r="AA683" s="1218"/>
      <c r="AB683" s="1218"/>
    </row>
    <row r="684" spans="2:28" ht="15.75" hidden="1" customHeight="1">
      <c r="B684" s="1218"/>
      <c r="C684" s="1218"/>
      <c r="D684" s="1218"/>
      <c r="E684" s="1218"/>
      <c r="F684" s="1218"/>
      <c r="G684" s="1218"/>
      <c r="H684" s="1218"/>
      <c r="I684" s="1218"/>
      <c r="J684" s="1218"/>
      <c r="K684" s="1218"/>
      <c r="L684" s="1218"/>
      <c r="M684" s="1218"/>
      <c r="N684" s="1218"/>
      <c r="O684" s="1218"/>
      <c r="P684" s="1218"/>
      <c r="Q684" s="1218"/>
      <c r="R684" s="1218"/>
      <c r="S684" s="1218"/>
      <c r="T684" s="1218"/>
      <c r="U684" s="1218"/>
      <c r="V684" s="1218"/>
      <c r="W684" s="1218"/>
      <c r="X684" s="1218"/>
      <c r="Y684" s="1218"/>
      <c r="Z684" s="1218"/>
      <c r="AA684" s="1218"/>
      <c r="AB684" s="1218"/>
    </row>
    <row r="685" spans="2:28" ht="15.75" hidden="1" customHeight="1">
      <c r="B685" s="1218"/>
      <c r="C685" s="1218"/>
      <c r="D685" s="1218"/>
      <c r="E685" s="1218"/>
      <c r="F685" s="1218"/>
      <c r="G685" s="1218"/>
      <c r="H685" s="1218"/>
      <c r="I685" s="1218"/>
      <c r="J685" s="1218"/>
      <c r="K685" s="1218"/>
      <c r="L685" s="1218"/>
      <c r="M685" s="1218"/>
      <c r="N685" s="1218"/>
      <c r="O685" s="1218"/>
      <c r="P685" s="1218"/>
      <c r="Q685" s="1218"/>
      <c r="R685" s="1218"/>
      <c r="S685" s="1218"/>
      <c r="T685" s="1218"/>
      <c r="U685" s="1218"/>
      <c r="V685" s="1218"/>
      <c r="W685" s="1218"/>
      <c r="X685" s="1218"/>
      <c r="Y685" s="1218"/>
      <c r="Z685" s="1218"/>
      <c r="AA685" s="1218"/>
      <c r="AB685" s="1218"/>
    </row>
    <row r="686" spans="2:28" ht="15.75" hidden="1" customHeight="1">
      <c r="B686" s="1218"/>
      <c r="C686" s="1218"/>
      <c r="D686" s="1218"/>
      <c r="E686" s="1218"/>
      <c r="F686" s="1218"/>
      <c r="G686" s="1218"/>
      <c r="H686" s="1218"/>
      <c r="I686" s="1218"/>
      <c r="J686" s="1218"/>
      <c r="K686" s="1218"/>
      <c r="L686" s="1218"/>
      <c r="M686" s="1218"/>
      <c r="N686" s="1218"/>
      <c r="O686" s="1218"/>
      <c r="P686" s="1218"/>
      <c r="Q686" s="1218"/>
      <c r="R686" s="1218"/>
      <c r="S686" s="1218"/>
      <c r="T686" s="1218"/>
      <c r="U686" s="1218"/>
      <c r="V686" s="1218"/>
      <c r="W686" s="1218"/>
      <c r="X686" s="1218"/>
      <c r="Y686" s="1218"/>
      <c r="Z686" s="1218"/>
      <c r="AA686" s="1218"/>
      <c r="AB686" s="1218"/>
    </row>
    <row r="687" spans="2:28" ht="15.75" hidden="1" customHeight="1">
      <c r="B687" s="1218"/>
      <c r="C687" s="1218"/>
      <c r="D687" s="1218"/>
      <c r="E687" s="1218"/>
      <c r="F687" s="1218"/>
      <c r="G687" s="1218"/>
      <c r="H687" s="1218"/>
      <c r="I687" s="1218"/>
      <c r="J687" s="1218"/>
      <c r="K687" s="1218"/>
      <c r="L687" s="1218"/>
      <c r="M687" s="1218"/>
      <c r="N687" s="1218"/>
      <c r="O687" s="1218"/>
      <c r="P687" s="1218"/>
      <c r="Q687" s="1218"/>
      <c r="R687" s="1218"/>
      <c r="S687" s="1218"/>
      <c r="T687" s="1218"/>
      <c r="U687" s="1218"/>
      <c r="V687" s="1218"/>
      <c r="W687" s="1218"/>
      <c r="X687" s="1218"/>
      <c r="Y687" s="1218"/>
      <c r="Z687" s="1218"/>
      <c r="AA687" s="1218"/>
      <c r="AB687" s="1218"/>
    </row>
    <row r="688" spans="2:28" ht="15.75" hidden="1" customHeight="1">
      <c r="B688" s="1218"/>
      <c r="C688" s="1218"/>
      <c r="D688" s="1218"/>
      <c r="E688" s="1218"/>
      <c r="F688" s="1218"/>
      <c r="G688" s="1218"/>
      <c r="H688" s="1218"/>
      <c r="I688" s="1218"/>
      <c r="J688" s="1218"/>
      <c r="K688" s="1218"/>
      <c r="L688" s="1218"/>
      <c r="M688" s="1218"/>
      <c r="N688" s="1218"/>
      <c r="O688" s="1218"/>
      <c r="P688" s="1218"/>
      <c r="Q688" s="1218"/>
      <c r="R688" s="1218"/>
      <c r="S688" s="1218"/>
      <c r="T688" s="1218"/>
      <c r="U688" s="1218"/>
      <c r="V688" s="1218"/>
      <c r="W688" s="1218"/>
      <c r="X688" s="1218"/>
      <c r="Y688" s="1218"/>
      <c r="Z688" s="1218"/>
      <c r="AA688" s="1218"/>
      <c r="AB688" s="1218"/>
    </row>
    <row r="689" spans="2:28" ht="15.75" hidden="1" customHeight="1">
      <c r="B689" s="1218"/>
      <c r="C689" s="1218"/>
      <c r="D689" s="1218"/>
      <c r="E689" s="1218"/>
      <c r="F689" s="1218"/>
      <c r="G689" s="1218"/>
      <c r="H689" s="1218"/>
      <c r="I689" s="1218"/>
      <c r="J689" s="1218"/>
      <c r="K689" s="1218"/>
      <c r="L689" s="1218"/>
      <c r="M689" s="1218"/>
      <c r="N689" s="1218"/>
      <c r="O689" s="1218"/>
      <c r="P689" s="1218"/>
      <c r="Q689" s="1218"/>
      <c r="R689" s="1218"/>
      <c r="S689" s="1218"/>
      <c r="T689" s="1218"/>
      <c r="U689" s="1218"/>
      <c r="V689" s="1218"/>
      <c r="W689" s="1218"/>
      <c r="X689" s="1218"/>
      <c r="Y689" s="1218"/>
      <c r="Z689" s="1218"/>
      <c r="AA689" s="1218"/>
      <c r="AB689" s="1218"/>
    </row>
    <row r="690" spans="2:28" ht="15.75" hidden="1" customHeight="1">
      <c r="B690" s="1218"/>
      <c r="C690" s="1218"/>
      <c r="D690" s="1218"/>
      <c r="E690" s="1218"/>
      <c r="F690" s="1218"/>
      <c r="G690" s="1218"/>
      <c r="H690" s="1218"/>
      <c r="I690" s="1218"/>
      <c r="J690" s="1218"/>
      <c r="K690" s="1218"/>
      <c r="L690" s="1218"/>
      <c r="M690" s="1218"/>
      <c r="N690" s="1218"/>
      <c r="O690" s="1218"/>
      <c r="P690" s="1218"/>
      <c r="Q690" s="1218"/>
      <c r="R690" s="1218"/>
      <c r="S690" s="1218"/>
      <c r="T690" s="1218"/>
      <c r="U690" s="1218"/>
      <c r="V690" s="1218"/>
      <c r="W690" s="1218"/>
      <c r="X690" s="1218"/>
      <c r="Y690" s="1218"/>
      <c r="Z690" s="1218"/>
      <c r="AA690" s="1218"/>
      <c r="AB690" s="1218"/>
    </row>
    <row r="691" spans="2:28" ht="15.75" hidden="1" customHeight="1">
      <c r="B691" s="1218"/>
      <c r="C691" s="1218"/>
      <c r="D691" s="1218"/>
      <c r="E691" s="1218"/>
      <c r="F691" s="1218"/>
      <c r="G691" s="1218"/>
      <c r="H691" s="1218"/>
      <c r="I691" s="1218"/>
      <c r="J691" s="1218"/>
      <c r="K691" s="1218"/>
      <c r="L691" s="1218"/>
      <c r="M691" s="1218"/>
      <c r="N691" s="1218"/>
      <c r="O691" s="1218"/>
      <c r="P691" s="1218"/>
      <c r="Q691" s="1218"/>
      <c r="R691" s="1218"/>
      <c r="S691" s="1218"/>
      <c r="T691" s="1218"/>
      <c r="U691" s="1218"/>
      <c r="V691" s="1218"/>
      <c r="W691" s="1218"/>
      <c r="X691" s="1218"/>
      <c r="Y691" s="1218"/>
      <c r="Z691" s="1218"/>
      <c r="AA691" s="1218"/>
      <c r="AB691" s="1218"/>
    </row>
    <row r="692" spans="2:28" ht="15.75" hidden="1" customHeight="1">
      <c r="B692" s="1218"/>
      <c r="C692" s="1218"/>
      <c r="D692" s="1218"/>
      <c r="E692" s="1218"/>
      <c r="F692" s="1218"/>
      <c r="G692" s="1218"/>
      <c r="H692" s="1218"/>
      <c r="I692" s="1218"/>
      <c r="J692" s="1218"/>
      <c r="K692" s="1218"/>
      <c r="L692" s="1218"/>
      <c r="M692" s="1218"/>
      <c r="N692" s="1218"/>
      <c r="O692" s="1218"/>
      <c r="P692" s="1218"/>
      <c r="Q692" s="1218"/>
      <c r="R692" s="1218"/>
      <c r="S692" s="1218"/>
      <c r="T692" s="1218"/>
      <c r="U692" s="1218"/>
      <c r="V692" s="1218"/>
      <c r="W692" s="1218"/>
      <c r="X692" s="1218"/>
      <c r="Y692" s="1218"/>
      <c r="Z692" s="1218"/>
      <c r="AA692" s="1218"/>
      <c r="AB692" s="1218"/>
    </row>
    <row r="693" spans="2:28" ht="15.75" hidden="1" customHeight="1">
      <c r="B693" s="1218"/>
      <c r="C693" s="1218"/>
      <c r="D693" s="1218"/>
      <c r="E693" s="1218"/>
      <c r="F693" s="1218"/>
      <c r="G693" s="1218"/>
      <c r="H693" s="1218"/>
      <c r="I693" s="1218"/>
      <c r="J693" s="1218"/>
      <c r="K693" s="1218"/>
      <c r="L693" s="1218"/>
      <c r="M693" s="1218"/>
      <c r="N693" s="1218"/>
      <c r="O693" s="1218"/>
      <c r="P693" s="1218"/>
      <c r="Q693" s="1218"/>
      <c r="R693" s="1218"/>
      <c r="S693" s="1218"/>
      <c r="T693" s="1218"/>
      <c r="U693" s="1218"/>
      <c r="V693" s="1218"/>
      <c r="W693" s="1218"/>
      <c r="X693" s="1218"/>
      <c r="Y693" s="1218"/>
      <c r="Z693" s="1218"/>
      <c r="AA693" s="1218"/>
      <c r="AB693" s="1218"/>
    </row>
    <row r="694" spans="2:28" ht="15.75" hidden="1" customHeight="1">
      <c r="B694" s="1218"/>
      <c r="C694" s="1218"/>
      <c r="D694" s="1218"/>
      <c r="E694" s="1218"/>
      <c r="F694" s="1218"/>
      <c r="G694" s="1218"/>
      <c r="H694" s="1218"/>
      <c r="I694" s="1218"/>
      <c r="J694" s="1218"/>
      <c r="K694" s="1218"/>
      <c r="L694" s="1218"/>
      <c r="M694" s="1218"/>
      <c r="N694" s="1218"/>
      <c r="O694" s="1218"/>
      <c r="P694" s="1218"/>
      <c r="Q694" s="1218"/>
      <c r="R694" s="1218"/>
      <c r="S694" s="1218"/>
      <c r="T694" s="1218"/>
      <c r="U694" s="1218"/>
      <c r="V694" s="1218"/>
      <c r="W694" s="1218"/>
      <c r="X694" s="1218"/>
      <c r="Y694" s="1218"/>
      <c r="Z694" s="1218"/>
      <c r="AA694" s="1218"/>
      <c r="AB694" s="1218"/>
    </row>
    <row r="695" spans="2:28" ht="15.75" hidden="1" customHeight="1">
      <c r="B695" s="1218"/>
      <c r="C695" s="1218"/>
      <c r="D695" s="1218"/>
      <c r="E695" s="1218"/>
      <c r="F695" s="1218"/>
      <c r="G695" s="1218"/>
      <c r="H695" s="1218"/>
      <c r="I695" s="1218"/>
      <c r="J695" s="1218"/>
      <c r="K695" s="1218"/>
      <c r="L695" s="1218"/>
      <c r="M695" s="1218"/>
      <c r="N695" s="1218"/>
      <c r="O695" s="1218"/>
      <c r="P695" s="1218"/>
      <c r="Q695" s="1218"/>
      <c r="R695" s="1218"/>
      <c r="S695" s="1218"/>
      <c r="T695" s="1218"/>
      <c r="U695" s="1218"/>
      <c r="V695" s="1218"/>
      <c r="W695" s="1218"/>
      <c r="X695" s="1218"/>
      <c r="Y695" s="1218"/>
      <c r="Z695" s="1218"/>
      <c r="AA695" s="1218"/>
      <c r="AB695" s="1218"/>
    </row>
    <row r="696" spans="2:28" ht="15.75" hidden="1" customHeight="1">
      <c r="B696" s="1218"/>
      <c r="C696" s="1218"/>
      <c r="D696" s="1218"/>
      <c r="E696" s="1218"/>
      <c r="F696" s="1218"/>
      <c r="G696" s="1218"/>
      <c r="H696" s="1218"/>
      <c r="I696" s="1218"/>
      <c r="J696" s="1218"/>
      <c r="K696" s="1218"/>
      <c r="L696" s="1218"/>
      <c r="M696" s="1218"/>
      <c r="N696" s="1218"/>
      <c r="O696" s="1218"/>
      <c r="P696" s="1218"/>
      <c r="Q696" s="1218"/>
      <c r="R696" s="1218"/>
      <c r="S696" s="1218"/>
      <c r="T696" s="1218"/>
      <c r="U696" s="1218"/>
      <c r="V696" s="1218"/>
      <c r="W696" s="1218"/>
      <c r="X696" s="1218"/>
      <c r="Y696" s="1218"/>
      <c r="Z696" s="1218"/>
      <c r="AA696" s="1218"/>
      <c r="AB696" s="1218"/>
    </row>
    <row r="697" spans="2:28" ht="15.75" hidden="1" customHeight="1">
      <c r="B697" s="1218"/>
      <c r="C697" s="1218"/>
      <c r="D697" s="1218"/>
      <c r="E697" s="1218"/>
      <c r="F697" s="1218"/>
      <c r="G697" s="1218"/>
      <c r="H697" s="1218"/>
      <c r="I697" s="1218"/>
      <c r="J697" s="1218"/>
      <c r="K697" s="1218"/>
      <c r="L697" s="1218"/>
      <c r="M697" s="1218"/>
      <c r="N697" s="1218"/>
      <c r="O697" s="1218"/>
      <c r="P697" s="1218"/>
      <c r="Q697" s="1218"/>
      <c r="R697" s="1218"/>
      <c r="S697" s="1218"/>
      <c r="T697" s="1218"/>
      <c r="U697" s="1218"/>
      <c r="V697" s="1218"/>
      <c r="W697" s="1218"/>
      <c r="X697" s="1218"/>
      <c r="Y697" s="1218"/>
      <c r="Z697" s="1218"/>
      <c r="AA697" s="1218"/>
      <c r="AB697" s="1218"/>
    </row>
    <row r="698" spans="2:28" ht="15.75" hidden="1" customHeight="1">
      <c r="B698" s="1218"/>
      <c r="C698" s="1218"/>
      <c r="D698" s="1218"/>
      <c r="E698" s="1218"/>
      <c r="F698" s="1218"/>
      <c r="G698" s="1218"/>
      <c r="H698" s="1218"/>
      <c r="I698" s="1218"/>
      <c r="J698" s="1218"/>
      <c r="K698" s="1218"/>
      <c r="L698" s="1218"/>
      <c r="M698" s="1218"/>
      <c r="N698" s="1218"/>
      <c r="O698" s="1218"/>
      <c r="P698" s="1218"/>
      <c r="Q698" s="1218"/>
      <c r="R698" s="1218"/>
      <c r="S698" s="1218"/>
      <c r="T698" s="1218"/>
      <c r="U698" s="1218"/>
      <c r="V698" s="1218"/>
      <c r="W698" s="1218"/>
      <c r="X698" s="1218"/>
      <c r="Y698" s="1218"/>
      <c r="Z698" s="1218"/>
      <c r="AA698" s="1218"/>
      <c r="AB698" s="1218"/>
    </row>
    <row r="699" spans="2:28" ht="15.75" hidden="1" customHeight="1">
      <c r="B699" s="1218"/>
      <c r="C699" s="1218"/>
      <c r="D699" s="1218"/>
      <c r="E699" s="1218"/>
      <c r="F699" s="1218"/>
      <c r="G699" s="1218"/>
      <c r="H699" s="1218"/>
      <c r="I699" s="1218"/>
      <c r="J699" s="1218"/>
      <c r="K699" s="1218"/>
      <c r="L699" s="1218"/>
      <c r="M699" s="1218"/>
      <c r="N699" s="1218"/>
      <c r="O699" s="1218"/>
      <c r="P699" s="1218"/>
      <c r="Q699" s="1218"/>
      <c r="R699" s="1218"/>
      <c r="S699" s="1218"/>
      <c r="T699" s="1218"/>
      <c r="U699" s="1218"/>
      <c r="V699" s="1218"/>
      <c r="W699" s="1218"/>
      <c r="X699" s="1218"/>
      <c r="Y699" s="1218"/>
      <c r="Z699" s="1218"/>
      <c r="AA699" s="1218"/>
      <c r="AB699" s="1218"/>
    </row>
    <row r="700" spans="2:28" ht="15.75" hidden="1" customHeight="1">
      <c r="B700" s="1218"/>
      <c r="C700" s="1218"/>
      <c r="D700" s="1218"/>
      <c r="E700" s="1218"/>
      <c r="F700" s="1218"/>
      <c r="G700" s="1218"/>
      <c r="H700" s="1218"/>
      <c r="I700" s="1218"/>
      <c r="J700" s="1218"/>
      <c r="K700" s="1218"/>
      <c r="L700" s="1218"/>
      <c r="M700" s="1218"/>
      <c r="N700" s="1218"/>
      <c r="O700" s="1218"/>
      <c r="P700" s="1218"/>
      <c r="Q700" s="1218"/>
      <c r="R700" s="1218"/>
      <c r="S700" s="1218"/>
      <c r="T700" s="1218"/>
      <c r="U700" s="1218"/>
      <c r="V700" s="1218"/>
      <c r="W700" s="1218"/>
      <c r="X700" s="1218"/>
      <c r="Y700" s="1218"/>
      <c r="Z700" s="1218"/>
      <c r="AA700" s="1218"/>
      <c r="AB700" s="1218"/>
    </row>
    <row r="701" spans="2:28" ht="15.75" hidden="1" customHeight="1">
      <c r="B701" s="1218"/>
      <c r="C701" s="1218"/>
      <c r="D701" s="1218"/>
      <c r="E701" s="1218"/>
      <c r="F701" s="1218"/>
      <c r="G701" s="1218"/>
      <c r="H701" s="1218"/>
      <c r="I701" s="1218"/>
      <c r="J701" s="1218"/>
      <c r="K701" s="1218"/>
      <c r="L701" s="1218"/>
      <c r="M701" s="1218"/>
      <c r="N701" s="1218"/>
      <c r="O701" s="1218"/>
      <c r="P701" s="1218"/>
      <c r="Q701" s="1218"/>
      <c r="R701" s="1218"/>
      <c r="S701" s="1218"/>
      <c r="T701" s="1218"/>
      <c r="U701" s="1218"/>
      <c r="V701" s="1218"/>
      <c r="W701" s="1218"/>
      <c r="X701" s="1218"/>
      <c r="Y701" s="1218"/>
      <c r="Z701" s="1218"/>
      <c r="AA701" s="1218"/>
      <c r="AB701" s="1218"/>
    </row>
    <row r="702" spans="2:28" ht="15.75" hidden="1" customHeight="1">
      <c r="B702" s="1218"/>
      <c r="C702" s="1218"/>
      <c r="D702" s="1218"/>
      <c r="E702" s="1218"/>
      <c r="F702" s="1218"/>
      <c r="G702" s="1218"/>
      <c r="H702" s="1218"/>
      <c r="I702" s="1218"/>
      <c r="J702" s="1218"/>
      <c r="K702" s="1218"/>
      <c r="L702" s="1218"/>
      <c r="M702" s="1218"/>
      <c r="N702" s="1218"/>
      <c r="O702" s="1218"/>
      <c r="P702" s="1218"/>
      <c r="Q702" s="1218"/>
      <c r="R702" s="1218"/>
      <c r="S702" s="1218"/>
      <c r="T702" s="1218"/>
      <c r="U702" s="1218"/>
      <c r="V702" s="1218"/>
      <c r="W702" s="1218"/>
      <c r="X702" s="1218"/>
      <c r="Y702" s="1218"/>
      <c r="Z702" s="1218"/>
      <c r="AA702" s="1218"/>
      <c r="AB702" s="1218"/>
    </row>
    <row r="703" spans="2:28" ht="15.75" hidden="1" customHeight="1">
      <c r="B703" s="1218"/>
      <c r="C703" s="1218"/>
      <c r="D703" s="1218"/>
      <c r="E703" s="1218"/>
      <c r="F703" s="1218"/>
      <c r="G703" s="1218"/>
      <c r="H703" s="1218"/>
      <c r="I703" s="1218"/>
      <c r="J703" s="1218"/>
      <c r="K703" s="1218"/>
      <c r="L703" s="1218"/>
      <c r="M703" s="1218"/>
      <c r="N703" s="1218"/>
      <c r="O703" s="1218"/>
      <c r="P703" s="1218"/>
      <c r="Q703" s="1218"/>
      <c r="R703" s="1218"/>
      <c r="S703" s="1218"/>
      <c r="T703" s="1218"/>
      <c r="U703" s="1218"/>
      <c r="V703" s="1218"/>
      <c r="W703" s="1218"/>
      <c r="X703" s="1218"/>
      <c r="Y703" s="1218"/>
      <c r="Z703" s="1218"/>
      <c r="AA703" s="1218"/>
      <c r="AB703" s="1218"/>
    </row>
    <row r="704" spans="2:28" ht="15.75" hidden="1" customHeight="1">
      <c r="B704" s="1218"/>
      <c r="C704" s="1218"/>
      <c r="D704" s="1218"/>
      <c r="E704" s="1218"/>
      <c r="F704" s="1218"/>
      <c r="G704" s="1218"/>
      <c r="H704" s="1218"/>
      <c r="I704" s="1218"/>
      <c r="J704" s="1218"/>
      <c r="K704" s="1218"/>
      <c r="L704" s="1218"/>
      <c r="M704" s="1218"/>
      <c r="N704" s="1218"/>
      <c r="O704" s="1218"/>
      <c r="P704" s="1218"/>
      <c r="Q704" s="1218"/>
      <c r="R704" s="1218"/>
      <c r="S704" s="1218"/>
      <c r="T704" s="1218"/>
      <c r="U704" s="1218"/>
      <c r="V704" s="1218"/>
      <c r="W704" s="1218"/>
      <c r="X704" s="1218"/>
      <c r="Y704" s="1218"/>
      <c r="Z704" s="1218"/>
      <c r="AA704" s="1218"/>
      <c r="AB704" s="1218"/>
    </row>
    <row r="705" spans="2:28" ht="15.75" hidden="1" customHeight="1">
      <c r="B705" s="1218"/>
      <c r="C705" s="1218"/>
      <c r="D705" s="1218"/>
      <c r="E705" s="1218"/>
      <c r="F705" s="1218"/>
      <c r="G705" s="1218"/>
      <c r="H705" s="1218"/>
      <c r="I705" s="1218"/>
      <c r="J705" s="1218"/>
      <c r="K705" s="1218"/>
      <c r="L705" s="1218"/>
      <c r="M705" s="1218"/>
      <c r="N705" s="1218"/>
      <c r="O705" s="1218"/>
      <c r="P705" s="1218"/>
      <c r="Q705" s="1218"/>
      <c r="R705" s="1218"/>
      <c r="S705" s="1218"/>
      <c r="T705" s="1218"/>
      <c r="U705" s="1218"/>
      <c r="V705" s="1218"/>
      <c r="W705" s="1218"/>
      <c r="X705" s="1218"/>
      <c r="Y705" s="1218"/>
      <c r="Z705" s="1218"/>
      <c r="AA705" s="1218"/>
      <c r="AB705" s="1218"/>
    </row>
    <row r="706" spans="2:28" ht="15.75" hidden="1" customHeight="1">
      <c r="B706" s="1218"/>
      <c r="C706" s="1218"/>
      <c r="D706" s="1218"/>
      <c r="E706" s="1218"/>
      <c r="F706" s="1218"/>
      <c r="G706" s="1218"/>
      <c r="H706" s="1218"/>
      <c r="I706" s="1218"/>
      <c r="J706" s="1218"/>
      <c r="K706" s="1218"/>
      <c r="L706" s="1218"/>
      <c r="M706" s="1218"/>
      <c r="N706" s="1218"/>
      <c r="O706" s="1218"/>
      <c r="P706" s="1218"/>
      <c r="Q706" s="1218"/>
      <c r="R706" s="1218"/>
      <c r="S706" s="1218"/>
      <c r="T706" s="1218"/>
      <c r="U706" s="1218"/>
      <c r="V706" s="1218"/>
      <c r="W706" s="1218"/>
      <c r="X706" s="1218"/>
      <c r="Y706" s="1218"/>
      <c r="Z706" s="1218"/>
      <c r="AA706" s="1218"/>
      <c r="AB706" s="1218"/>
    </row>
    <row r="707" spans="2:28" ht="15.75" hidden="1" customHeight="1">
      <c r="B707" s="1218"/>
      <c r="C707" s="1218"/>
      <c r="D707" s="1218"/>
      <c r="E707" s="1218"/>
      <c r="F707" s="1218"/>
      <c r="G707" s="1218"/>
      <c r="H707" s="1218"/>
      <c r="I707" s="1218"/>
      <c r="J707" s="1218"/>
      <c r="K707" s="1218"/>
      <c r="L707" s="1218"/>
      <c r="M707" s="1218"/>
      <c r="N707" s="1218"/>
      <c r="O707" s="1218"/>
      <c r="P707" s="1218"/>
      <c r="Q707" s="1218"/>
      <c r="R707" s="1218"/>
      <c r="S707" s="1218"/>
      <c r="T707" s="1218"/>
      <c r="U707" s="1218"/>
      <c r="V707" s="1218"/>
      <c r="W707" s="1218"/>
      <c r="X707" s="1218"/>
      <c r="Y707" s="1218"/>
      <c r="Z707" s="1218"/>
      <c r="AA707" s="1218"/>
      <c r="AB707" s="1218"/>
    </row>
    <row r="708" spans="2:28" ht="15.75" hidden="1" customHeight="1">
      <c r="B708" s="1218"/>
      <c r="C708" s="1218"/>
      <c r="D708" s="1218"/>
      <c r="E708" s="1218"/>
      <c r="F708" s="1218"/>
      <c r="G708" s="1218"/>
      <c r="H708" s="1218"/>
      <c r="I708" s="1218"/>
      <c r="J708" s="1218"/>
      <c r="K708" s="1218"/>
      <c r="L708" s="1218"/>
      <c r="M708" s="1218"/>
      <c r="N708" s="1218"/>
      <c r="O708" s="1218"/>
      <c r="P708" s="1218"/>
      <c r="Q708" s="1218"/>
      <c r="R708" s="1218"/>
      <c r="S708" s="1218"/>
      <c r="T708" s="1218"/>
      <c r="U708" s="1218"/>
      <c r="V708" s="1218"/>
      <c r="W708" s="1218"/>
      <c r="X708" s="1218"/>
      <c r="Y708" s="1218"/>
      <c r="Z708" s="1218"/>
      <c r="AA708" s="1218"/>
      <c r="AB708" s="1218"/>
    </row>
    <row r="709" spans="2:28" ht="15.75" hidden="1" customHeight="1">
      <c r="B709" s="1218"/>
      <c r="C709" s="1218"/>
      <c r="D709" s="1218"/>
      <c r="E709" s="1218"/>
      <c r="F709" s="1218"/>
      <c r="G709" s="1218"/>
      <c r="H709" s="1218"/>
      <c r="I709" s="1218"/>
      <c r="J709" s="1218"/>
      <c r="K709" s="1218"/>
      <c r="L709" s="1218"/>
      <c r="M709" s="1218"/>
      <c r="N709" s="1218"/>
      <c r="O709" s="1218"/>
      <c r="P709" s="1218"/>
      <c r="Q709" s="1218"/>
      <c r="R709" s="1218"/>
      <c r="S709" s="1218"/>
      <c r="T709" s="1218"/>
      <c r="U709" s="1218"/>
      <c r="V709" s="1218"/>
      <c r="W709" s="1218"/>
      <c r="X709" s="1218"/>
      <c r="Y709" s="1218"/>
      <c r="Z709" s="1218"/>
      <c r="AA709" s="1218"/>
      <c r="AB709" s="1218"/>
    </row>
    <row r="710" spans="2:28" ht="15.75" hidden="1" customHeight="1">
      <c r="B710" s="1218"/>
      <c r="C710" s="1218"/>
      <c r="D710" s="1218"/>
      <c r="E710" s="1218"/>
      <c r="F710" s="1218"/>
      <c r="G710" s="1218"/>
      <c r="H710" s="1218"/>
      <c r="I710" s="1218"/>
      <c r="J710" s="1218"/>
      <c r="K710" s="1218"/>
      <c r="L710" s="1218"/>
      <c r="M710" s="1218"/>
      <c r="N710" s="1218"/>
      <c r="O710" s="1218"/>
      <c r="P710" s="1218"/>
      <c r="Q710" s="1218"/>
      <c r="R710" s="1218"/>
      <c r="S710" s="1218"/>
      <c r="T710" s="1218"/>
      <c r="U710" s="1218"/>
      <c r="V710" s="1218"/>
      <c r="W710" s="1218"/>
      <c r="X710" s="1218"/>
      <c r="Y710" s="1218"/>
      <c r="Z710" s="1218"/>
      <c r="AA710" s="1218"/>
      <c r="AB710" s="1218"/>
    </row>
    <row r="711" spans="2:28" ht="15.75" hidden="1" customHeight="1">
      <c r="B711" s="1218"/>
      <c r="C711" s="1218"/>
      <c r="D711" s="1218"/>
      <c r="E711" s="1218"/>
      <c r="F711" s="1218"/>
      <c r="G711" s="1218"/>
      <c r="H711" s="1218"/>
      <c r="I711" s="1218"/>
      <c r="J711" s="1218"/>
      <c r="K711" s="1218"/>
      <c r="L711" s="1218"/>
      <c r="M711" s="1218"/>
      <c r="N711" s="1218"/>
      <c r="O711" s="1218"/>
      <c r="P711" s="1218"/>
      <c r="Q711" s="1218"/>
      <c r="R711" s="1218"/>
      <c r="S711" s="1218"/>
      <c r="T711" s="1218"/>
      <c r="U711" s="1218"/>
      <c r="V711" s="1218"/>
      <c r="W711" s="1218"/>
      <c r="X711" s="1218"/>
      <c r="Y711" s="1218"/>
      <c r="Z711" s="1218"/>
      <c r="AA711" s="1218"/>
      <c r="AB711" s="1218"/>
    </row>
    <row r="712" spans="2:28" ht="15.75" hidden="1" customHeight="1">
      <c r="B712" s="1218"/>
      <c r="C712" s="1218"/>
      <c r="D712" s="1218"/>
      <c r="E712" s="1218"/>
      <c r="F712" s="1218"/>
      <c r="G712" s="1218"/>
      <c r="H712" s="1218"/>
      <c r="I712" s="1218"/>
      <c r="J712" s="1218"/>
      <c r="K712" s="1218"/>
      <c r="L712" s="1218"/>
      <c r="M712" s="1218"/>
      <c r="N712" s="1218"/>
      <c r="O712" s="1218"/>
      <c r="P712" s="1218"/>
      <c r="Q712" s="1218"/>
      <c r="R712" s="1218"/>
      <c r="S712" s="1218"/>
      <c r="T712" s="1218"/>
      <c r="U712" s="1218"/>
      <c r="V712" s="1218"/>
      <c r="W712" s="1218"/>
      <c r="X712" s="1218"/>
      <c r="Y712" s="1218"/>
      <c r="Z712" s="1218"/>
      <c r="AA712" s="1218"/>
      <c r="AB712" s="1218"/>
    </row>
    <row r="713" spans="2:28" ht="15.75" hidden="1" customHeight="1">
      <c r="B713" s="1218"/>
      <c r="C713" s="1218"/>
      <c r="D713" s="1218"/>
      <c r="E713" s="1218"/>
      <c r="F713" s="1218"/>
      <c r="G713" s="1218"/>
      <c r="H713" s="1218"/>
      <c r="I713" s="1218"/>
      <c r="J713" s="1218"/>
      <c r="K713" s="1218"/>
      <c r="L713" s="1218"/>
      <c r="M713" s="1218"/>
      <c r="N713" s="1218"/>
      <c r="O713" s="1218"/>
      <c r="P713" s="1218"/>
      <c r="Q713" s="1218"/>
      <c r="R713" s="1218"/>
      <c r="S713" s="1218"/>
      <c r="T713" s="1218"/>
      <c r="U713" s="1218"/>
      <c r="V713" s="1218"/>
      <c r="W713" s="1218"/>
      <c r="X713" s="1218"/>
      <c r="Y713" s="1218"/>
      <c r="Z713" s="1218"/>
      <c r="AA713" s="1218"/>
      <c r="AB713" s="1218"/>
    </row>
    <row r="714" spans="2:28" ht="15.75" hidden="1" customHeight="1">
      <c r="B714" s="1218"/>
      <c r="C714" s="1218"/>
      <c r="D714" s="1218"/>
      <c r="E714" s="1218"/>
      <c r="F714" s="1218"/>
      <c r="G714" s="1218"/>
      <c r="H714" s="1218"/>
      <c r="I714" s="1218"/>
      <c r="J714" s="1218"/>
      <c r="K714" s="1218"/>
      <c r="L714" s="1218"/>
      <c r="M714" s="1218"/>
      <c r="N714" s="1218"/>
      <c r="O714" s="1218"/>
      <c r="P714" s="1218"/>
      <c r="Q714" s="1218"/>
      <c r="R714" s="1218"/>
      <c r="S714" s="1218"/>
      <c r="T714" s="1218"/>
      <c r="U714" s="1218"/>
      <c r="V714" s="1218"/>
      <c r="W714" s="1218"/>
      <c r="X714" s="1218"/>
      <c r="Y714" s="1218"/>
      <c r="Z714" s="1218"/>
      <c r="AA714" s="1218"/>
      <c r="AB714" s="1218"/>
    </row>
    <row r="715" spans="2:28" ht="15.75" hidden="1" customHeight="1">
      <c r="B715" s="1218"/>
      <c r="C715" s="1218"/>
      <c r="D715" s="1218"/>
      <c r="E715" s="1218"/>
      <c r="F715" s="1218"/>
      <c r="G715" s="1218"/>
      <c r="H715" s="1218"/>
      <c r="I715" s="1218"/>
      <c r="J715" s="1218"/>
      <c r="K715" s="1218"/>
      <c r="L715" s="1218"/>
      <c r="M715" s="1218"/>
      <c r="N715" s="1218"/>
      <c r="O715" s="1218"/>
      <c r="P715" s="1218"/>
      <c r="Q715" s="1218"/>
      <c r="R715" s="1218"/>
      <c r="S715" s="1218"/>
      <c r="T715" s="1218"/>
      <c r="U715" s="1218"/>
      <c r="V715" s="1218"/>
      <c r="W715" s="1218"/>
      <c r="X715" s="1218"/>
      <c r="Y715" s="1218"/>
      <c r="Z715" s="1218"/>
      <c r="AA715" s="1218"/>
      <c r="AB715" s="1218"/>
    </row>
    <row r="716" spans="2:28" ht="15.75" hidden="1" customHeight="1">
      <c r="B716" s="1218"/>
      <c r="C716" s="1218"/>
      <c r="D716" s="1218"/>
      <c r="E716" s="1218"/>
      <c r="F716" s="1218"/>
      <c r="G716" s="1218"/>
      <c r="H716" s="1218"/>
      <c r="I716" s="1218"/>
      <c r="J716" s="1218"/>
      <c r="K716" s="1218"/>
      <c r="L716" s="1218"/>
      <c r="M716" s="1218"/>
      <c r="N716" s="1218"/>
      <c r="O716" s="1218"/>
      <c r="P716" s="1218"/>
      <c r="Q716" s="1218"/>
      <c r="R716" s="1218"/>
      <c r="S716" s="1218"/>
      <c r="T716" s="1218"/>
      <c r="U716" s="1218"/>
      <c r="V716" s="1218"/>
      <c r="W716" s="1218"/>
      <c r="X716" s="1218"/>
      <c r="Y716" s="1218"/>
      <c r="Z716" s="1218"/>
      <c r="AA716" s="1218"/>
      <c r="AB716" s="1218"/>
    </row>
    <row r="717" spans="2:28" ht="15.75" hidden="1" customHeight="1">
      <c r="B717" s="1218"/>
      <c r="C717" s="1218"/>
      <c r="D717" s="1218"/>
      <c r="E717" s="1218"/>
      <c r="F717" s="1218"/>
      <c r="G717" s="1218"/>
      <c r="H717" s="1218"/>
      <c r="I717" s="1218"/>
      <c r="J717" s="1218"/>
      <c r="K717" s="1218"/>
      <c r="L717" s="1218"/>
      <c r="M717" s="1218"/>
      <c r="N717" s="1218"/>
      <c r="O717" s="1218"/>
      <c r="P717" s="1218"/>
      <c r="Q717" s="1218"/>
      <c r="R717" s="1218"/>
      <c r="S717" s="1218"/>
      <c r="T717" s="1218"/>
      <c r="U717" s="1218"/>
      <c r="V717" s="1218"/>
      <c r="W717" s="1218"/>
      <c r="X717" s="1218"/>
      <c r="Y717" s="1218"/>
      <c r="Z717" s="1218"/>
      <c r="AA717" s="1218"/>
      <c r="AB717" s="1218"/>
    </row>
    <row r="718" spans="2:28" ht="15.75" hidden="1" customHeight="1">
      <c r="B718" s="1218"/>
      <c r="C718" s="1218"/>
      <c r="D718" s="1218"/>
      <c r="E718" s="1218"/>
      <c r="F718" s="1218"/>
      <c r="G718" s="1218"/>
      <c r="H718" s="1218"/>
      <c r="I718" s="1218"/>
      <c r="J718" s="1218"/>
      <c r="K718" s="1218"/>
      <c r="L718" s="1218"/>
      <c r="M718" s="1218"/>
      <c r="N718" s="1218"/>
      <c r="O718" s="1218"/>
      <c r="P718" s="1218"/>
      <c r="Q718" s="1218"/>
      <c r="R718" s="1218"/>
      <c r="S718" s="1218"/>
      <c r="T718" s="1218"/>
      <c r="U718" s="1218"/>
      <c r="V718" s="1218"/>
      <c r="W718" s="1218"/>
      <c r="X718" s="1218"/>
      <c r="Y718" s="1218"/>
      <c r="Z718" s="1218"/>
      <c r="AA718" s="1218"/>
      <c r="AB718" s="1218"/>
    </row>
    <row r="719" spans="2:28" ht="15.75" hidden="1" customHeight="1">
      <c r="B719" s="1218"/>
      <c r="C719" s="1218"/>
      <c r="D719" s="1218"/>
      <c r="E719" s="1218"/>
      <c r="F719" s="1218"/>
      <c r="G719" s="1218"/>
      <c r="H719" s="1218"/>
      <c r="I719" s="1218"/>
      <c r="J719" s="1218"/>
      <c r="K719" s="1218"/>
      <c r="L719" s="1218"/>
      <c r="M719" s="1218"/>
      <c r="N719" s="1218"/>
      <c r="O719" s="1218"/>
      <c r="P719" s="1218"/>
      <c r="Q719" s="1218"/>
      <c r="R719" s="1218"/>
      <c r="S719" s="1218"/>
      <c r="T719" s="1218"/>
      <c r="U719" s="1218"/>
      <c r="V719" s="1218"/>
      <c r="W719" s="1218"/>
      <c r="X719" s="1218"/>
      <c r="Y719" s="1218"/>
      <c r="Z719" s="1218"/>
      <c r="AA719" s="1218"/>
      <c r="AB719" s="1218"/>
    </row>
    <row r="720" spans="2:28" ht="15.75" hidden="1" customHeight="1">
      <c r="B720" s="1218"/>
      <c r="C720" s="1218"/>
      <c r="D720" s="1218"/>
      <c r="E720" s="1218"/>
      <c r="F720" s="1218"/>
      <c r="G720" s="1218"/>
      <c r="H720" s="1218"/>
      <c r="I720" s="1218"/>
      <c r="J720" s="1218"/>
      <c r="K720" s="1218"/>
      <c r="L720" s="1218"/>
      <c r="M720" s="1218"/>
      <c r="N720" s="1218"/>
      <c r="O720" s="1218"/>
      <c r="P720" s="1218"/>
      <c r="Q720" s="1218"/>
      <c r="R720" s="1218"/>
      <c r="S720" s="1218"/>
      <c r="T720" s="1218"/>
      <c r="U720" s="1218"/>
      <c r="V720" s="1218"/>
      <c r="W720" s="1218"/>
      <c r="X720" s="1218"/>
      <c r="Y720" s="1218"/>
      <c r="Z720" s="1218"/>
      <c r="AA720" s="1218"/>
      <c r="AB720" s="1218"/>
    </row>
    <row r="721" spans="2:28" ht="15.75" hidden="1" customHeight="1">
      <c r="B721" s="1218"/>
      <c r="C721" s="1218"/>
      <c r="D721" s="1218"/>
      <c r="E721" s="1218"/>
      <c r="F721" s="1218"/>
      <c r="G721" s="1218"/>
      <c r="H721" s="1218"/>
      <c r="I721" s="1218"/>
      <c r="J721" s="1218"/>
      <c r="K721" s="1218"/>
      <c r="L721" s="1218"/>
      <c r="M721" s="1218"/>
      <c r="N721" s="1218"/>
      <c r="O721" s="1218"/>
      <c r="P721" s="1218"/>
      <c r="Q721" s="1218"/>
      <c r="R721" s="1218"/>
      <c r="S721" s="1218"/>
      <c r="T721" s="1218"/>
      <c r="U721" s="1218"/>
      <c r="V721" s="1218"/>
      <c r="W721" s="1218"/>
      <c r="X721" s="1218"/>
      <c r="Y721" s="1218"/>
      <c r="Z721" s="1218"/>
      <c r="AA721" s="1218"/>
      <c r="AB721" s="1218"/>
    </row>
    <row r="722" spans="2:28" ht="15.75" hidden="1" customHeight="1">
      <c r="B722" s="1218"/>
      <c r="C722" s="1218"/>
      <c r="D722" s="1218"/>
      <c r="E722" s="1218"/>
      <c r="F722" s="1218"/>
      <c r="G722" s="1218"/>
      <c r="H722" s="1218"/>
      <c r="I722" s="1218"/>
      <c r="J722" s="1218"/>
      <c r="K722" s="1218"/>
      <c r="L722" s="1218"/>
      <c r="M722" s="1218"/>
      <c r="N722" s="1218"/>
      <c r="O722" s="1218"/>
      <c r="P722" s="1218"/>
      <c r="Q722" s="1218"/>
      <c r="R722" s="1218"/>
      <c r="S722" s="1218"/>
      <c r="T722" s="1218"/>
      <c r="U722" s="1218"/>
      <c r="V722" s="1218"/>
      <c r="W722" s="1218"/>
      <c r="X722" s="1218"/>
      <c r="Y722" s="1218"/>
      <c r="Z722" s="1218"/>
      <c r="AA722" s="1218"/>
      <c r="AB722" s="1218"/>
    </row>
    <row r="723" spans="2:28" ht="15.75" hidden="1" customHeight="1">
      <c r="B723" s="1218"/>
      <c r="C723" s="1218"/>
      <c r="D723" s="1218"/>
      <c r="E723" s="1218"/>
      <c r="F723" s="1218"/>
      <c r="G723" s="1218"/>
      <c r="H723" s="1218"/>
      <c r="I723" s="1218"/>
      <c r="J723" s="1218"/>
      <c r="K723" s="1218"/>
      <c r="L723" s="1218"/>
      <c r="M723" s="1218"/>
      <c r="N723" s="1218"/>
      <c r="O723" s="1218"/>
      <c r="P723" s="1218"/>
      <c r="Q723" s="1218"/>
      <c r="R723" s="1218"/>
      <c r="S723" s="1218"/>
      <c r="T723" s="1218"/>
      <c r="U723" s="1218"/>
      <c r="V723" s="1218"/>
      <c r="W723" s="1218"/>
      <c r="X723" s="1218"/>
      <c r="Y723" s="1218"/>
      <c r="Z723" s="1218"/>
      <c r="AA723" s="1218"/>
      <c r="AB723" s="1218"/>
    </row>
    <row r="724" spans="2:28" ht="15.75" hidden="1" customHeight="1">
      <c r="B724" s="1218"/>
      <c r="C724" s="1218"/>
      <c r="D724" s="1218"/>
      <c r="E724" s="1218"/>
      <c r="F724" s="1218"/>
      <c r="G724" s="1218"/>
      <c r="H724" s="1218"/>
      <c r="I724" s="1218"/>
      <c r="J724" s="1218"/>
      <c r="K724" s="1218"/>
      <c r="L724" s="1218"/>
      <c r="M724" s="1218"/>
      <c r="N724" s="1218"/>
      <c r="O724" s="1218"/>
      <c r="P724" s="1218"/>
      <c r="Q724" s="1218"/>
      <c r="R724" s="1218"/>
      <c r="S724" s="1218"/>
      <c r="T724" s="1218"/>
      <c r="U724" s="1218"/>
      <c r="V724" s="1218"/>
      <c r="W724" s="1218"/>
      <c r="X724" s="1218"/>
      <c r="Y724" s="1218"/>
      <c r="Z724" s="1218"/>
      <c r="AA724" s="1218"/>
      <c r="AB724" s="1218"/>
    </row>
    <row r="725" spans="2:28" ht="15.75" hidden="1" customHeight="1">
      <c r="B725" s="1218"/>
      <c r="C725" s="1218"/>
      <c r="D725" s="1218"/>
      <c r="E725" s="1218"/>
      <c r="F725" s="1218"/>
      <c r="G725" s="1218"/>
      <c r="H725" s="1218"/>
      <c r="I725" s="1218"/>
      <c r="J725" s="1218"/>
      <c r="K725" s="1218"/>
      <c r="L725" s="1218"/>
      <c r="M725" s="1218"/>
      <c r="N725" s="1218"/>
      <c r="O725" s="1218"/>
      <c r="P725" s="1218"/>
      <c r="Q725" s="1218"/>
      <c r="R725" s="1218"/>
      <c r="S725" s="1218"/>
      <c r="T725" s="1218"/>
      <c r="U725" s="1218"/>
      <c r="V725" s="1218"/>
      <c r="W725" s="1218"/>
      <c r="X725" s="1218"/>
      <c r="Y725" s="1218"/>
      <c r="Z725" s="1218"/>
      <c r="AA725" s="1218"/>
      <c r="AB725" s="1218"/>
    </row>
    <row r="726" spans="2:28" ht="15.75" hidden="1" customHeight="1">
      <c r="B726" s="1218"/>
      <c r="C726" s="1218"/>
      <c r="D726" s="1218"/>
      <c r="E726" s="1218"/>
      <c r="F726" s="1218"/>
      <c r="G726" s="1218"/>
      <c r="H726" s="1218"/>
      <c r="I726" s="1218"/>
      <c r="J726" s="1218"/>
      <c r="K726" s="1218"/>
      <c r="L726" s="1218"/>
      <c r="M726" s="1218"/>
      <c r="N726" s="1218"/>
      <c r="O726" s="1218"/>
      <c r="P726" s="1218"/>
      <c r="Q726" s="1218"/>
      <c r="R726" s="1218"/>
      <c r="S726" s="1218"/>
      <c r="T726" s="1218"/>
      <c r="U726" s="1218"/>
      <c r="V726" s="1218"/>
      <c r="W726" s="1218"/>
      <c r="X726" s="1218"/>
      <c r="Y726" s="1218"/>
      <c r="Z726" s="1218"/>
      <c r="AA726" s="1218"/>
      <c r="AB726" s="1218"/>
    </row>
    <row r="727" spans="2:28" ht="15.75" hidden="1" customHeight="1">
      <c r="B727" s="1218"/>
      <c r="C727" s="1218"/>
      <c r="D727" s="1218"/>
      <c r="E727" s="1218"/>
      <c r="F727" s="1218"/>
      <c r="G727" s="1218"/>
      <c r="H727" s="1218"/>
      <c r="I727" s="1218"/>
      <c r="J727" s="1218"/>
      <c r="K727" s="1218"/>
      <c r="L727" s="1218"/>
      <c r="M727" s="1218"/>
      <c r="N727" s="1218"/>
      <c r="O727" s="1218"/>
      <c r="P727" s="1218"/>
      <c r="Q727" s="1218"/>
      <c r="R727" s="1218"/>
      <c r="S727" s="1218"/>
      <c r="T727" s="1218"/>
      <c r="U727" s="1218"/>
      <c r="V727" s="1218"/>
      <c r="W727" s="1218"/>
      <c r="X727" s="1218"/>
      <c r="Y727" s="1218"/>
      <c r="Z727" s="1218"/>
      <c r="AA727" s="1218"/>
      <c r="AB727" s="1218"/>
    </row>
    <row r="728" spans="2:28" ht="15.75" hidden="1" customHeight="1">
      <c r="B728" s="1218"/>
      <c r="C728" s="1218"/>
      <c r="D728" s="1218"/>
      <c r="E728" s="1218"/>
      <c r="F728" s="1218"/>
      <c r="G728" s="1218"/>
      <c r="H728" s="1218"/>
      <c r="I728" s="1218"/>
      <c r="J728" s="1218"/>
      <c r="K728" s="1218"/>
      <c r="L728" s="1218"/>
      <c r="M728" s="1218"/>
      <c r="N728" s="1218"/>
      <c r="O728" s="1218"/>
      <c r="P728" s="1218"/>
      <c r="Q728" s="1218"/>
      <c r="R728" s="1218"/>
      <c r="S728" s="1218"/>
      <c r="T728" s="1218"/>
      <c r="U728" s="1218"/>
      <c r="V728" s="1218"/>
      <c r="W728" s="1218"/>
      <c r="X728" s="1218"/>
      <c r="Y728" s="1218"/>
      <c r="Z728" s="1218"/>
      <c r="AA728" s="1218"/>
      <c r="AB728" s="1218"/>
    </row>
    <row r="729" spans="2:28" ht="15.75" hidden="1" customHeight="1">
      <c r="B729" s="1218"/>
      <c r="C729" s="1218"/>
      <c r="D729" s="1218"/>
      <c r="E729" s="1218"/>
      <c r="F729" s="1218"/>
      <c r="G729" s="1218"/>
      <c r="H729" s="1218"/>
      <c r="I729" s="1218"/>
      <c r="J729" s="1218"/>
      <c r="K729" s="1218"/>
      <c r="L729" s="1218"/>
      <c r="M729" s="1218"/>
      <c r="N729" s="1218"/>
      <c r="O729" s="1218"/>
      <c r="P729" s="1218"/>
      <c r="Q729" s="1218"/>
      <c r="R729" s="1218"/>
      <c r="S729" s="1218"/>
      <c r="T729" s="1218"/>
      <c r="U729" s="1218"/>
      <c r="V729" s="1218"/>
      <c r="W729" s="1218"/>
      <c r="X729" s="1218"/>
      <c r="Y729" s="1218"/>
      <c r="Z729" s="1218"/>
      <c r="AA729" s="1218"/>
      <c r="AB729" s="1218"/>
    </row>
    <row r="730" spans="2:28" ht="15.75" hidden="1" customHeight="1">
      <c r="B730" s="1218"/>
      <c r="C730" s="1218"/>
      <c r="D730" s="1218"/>
      <c r="E730" s="1218"/>
      <c r="F730" s="1218"/>
      <c r="G730" s="1218"/>
      <c r="H730" s="1218"/>
      <c r="I730" s="1218"/>
      <c r="J730" s="1218"/>
      <c r="K730" s="1218"/>
      <c r="L730" s="1218"/>
      <c r="M730" s="1218"/>
      <c r="N730" s="1218"/>
      <c r="O730" s="1218"/>
      <c r="P730" s="1218"/>
      <c r="Q730" s="1218"/>
      <c r="R730" s="1218"/>
      <c r="S730" s="1218"/>
      <c r="T730" s="1218"/>
      <c r="U730" s="1218"/>
      <c r="V730" s="1218"/>
      <c r="W730" s="1218"/>
      <c r="X730" s="1218"/>
      <c r="Y730" s="1218"/>
      <c r="Z730" s="1218"/>
      <c r="AA730" s="1218"/>
      <c r="AB730" s="1218"/>
    </row>
    <row r="731" spans="2:28" ht="15.75" hidden="1" customHeight="1">
      <c r="B731" s="1218"/>
      <c r="C731" s="1218"/>
      <c r="D731" s="1218"/>
      <c r="E731" s="1218"/>
      <c r="F731" s="1218"/>
      <c r="G731" s="1218"/>
      <c r="H731" s="1218"/>
      <c r="I731" s="1218"/>
      <c r="J731" s="1218"/>
      <c r="K731" s="1218"/>
      <c r="L731" s="1218"/>
      <c r="M731" s="1218"/>
      <c r="N731" s="1218"/>
      <c r="O731" s="1218"/>
      <c r="P731" s="1218"/>
      <c r="Q731" s="1218"/>
      <c r="R731" s="1218"/>
      <c r="S731" s="1218"/>
      <c r="T731" s="1218"/>
      <c r="U731" s="1218"/>
      <c r="V731" s="1218"/>
      <c r="W731" s="1218"/>
      <c r="X731" s="1218"/>
      <c r="Y731" s="1218"/>
      <c r="Z731" s="1218"/>
      <c r="AA731" s="1218"/>
      <c r="AB731" s="1218"/>
    </row>
    <row r="732" spans="2:28" ht="15.75" hidden="1" customHeight="1">
      <c r="B732" s="1218"/>
      <c r="C732" s="1218"/>
      <c r="D732" s="1218"/>
      <c r="E732" s="1218"/>
      <c r="F732" s="1218"/>
      <c r="G732" s="1218"/>
      <c r="H732" s="1218"/>
      <c r="I732" s="1218"/>
      <c r="J732" s="1218"/>
      <c r="K732" s="1218"/>
      <c r="L732" s="1218"/>
      <c r="M732" s="1218"/>
      <c r="N732" s="1218"/>
      <c r="O732" s="1218"/>
      <c r="P732" s="1218"/>
      <c r="Q732" s="1218"/>
      <c r="R732" s="1218"/>
      <c r="S732" s="1218"/>
      <c r="T732" s="1218"/>
      <c r="U732" s="1218"/>
      <c r="V732" s="1218"/>
      <c r="W732" s="1218"/>
      <c r="X732" s="1218"/>
      <c r="Y732" s="1218"/>
      <c r="Z732" s="1218"/>
      <c r="AA732" s="1218"/>
      <c r="AB732" s="1218"/>
    </row>
    <row r="733" spans="2:28" ht="15.75" hidden="1" customHeight="1">
      <c r="B733" s="1218"/>
      <c r="C733" s="1218"/>
      <c r="D733" s="1218"/>
      <c r="E733" s="1218"/>
      <c r="F733" s="1218"/>
      <c r="G733" s="1218"/>
      <c r="H733" s="1218"/>
      <c r="I733" s="1218"/>
      <c r="J733" s="1218"/>
      <c r="K733" s="1218"/>
      <c r="L733" s="1218"/>
      <c r="M733" s="1218"/>
      <c r="N733" s="1218"/>
      <c r="O733" s="1218"/>
      <c r="P733" s="1218"/>
      <c r="Q733" s="1218"/>
      <c r="R733" s="1218"/>
      <c r="S733" s="1218"/>
      <c r="T733" s="1218"/>
      <c r="U733" s="1218"/>
      <c r="V733" s="1218"/>
      <c r="W733" s="1218"/>
      <c r="X733" s="1218"/>
      <c r="Y733" s="1218"/>
      <c r="Z733" s="1218"/>
      <c r="AA733" s="1218"/>
      <c r="AB733" s="1218"/>
    </row>
    <row r="734" spans="2:28" ht="15.75" hidden="1" customHeight="1">
      <c r="B734" s="1218"/>
      <c r="C734" s="1218"/>
      <c r="D734" s="1218"/>
      <c r="E734" s="1218"/>
      <c r="F734" s="1218"/>
      <c r="G734" s="1218"/>
      <c r="H734" s="1218"/>
      <c r="I734" s="1218"/>
      <c r="J734" s="1218"/>
      <c r="K734" s="1218"/>
      <c r="L734" s="1218"/>
      <c r="M734" s="1218"/>
      <c r="N734" s="1218"/>
      <c r="O734" s="1218"/>
      <c r="P734" s="1218"/>
      <c r="Q734" s="1218"/>
      <c r="R734" s="1218"/>
      <c r="S734" s="1218"/>
      <c r="T734" s="1218"/>
      <c r="U734" s="1218"/>
      <c r="V734" s="1218"/>
      <c r="W734" s="1218"/>
      <c r="X734" s="1218"/>
      <c r="Y734" s="1218"/>
      <c r="Z734" s="1218"/>
      <c r="AA734" s="1218"/>
      <c r="AB734" s="1218"/>
    </row>
    <row r="735" spans="2:28" ht="15.75" hidden="1" customHeight="1">
      <c r="B735" s="1218"/>
      <c r="C735" s="1218"/>
      <c r="D735" s="1218"/>
      <c r="E735" s="1218"/>
      <c r="F735" s="1218"/>
      <c r="G735" s="1218"/>
      <c r="H735" s="1218"/>
      <c r="I735" s="1218"/>
      <c r="J735" s="1218"/>
      <c r="K735" s="1218"/>
      <c r="L735" s="1218"/>
      <c r="M735" s="1218"/>
      <c r="N735" s="1218"/>
      <c r="O735" s="1218"/>
      <c r="P735" s="1218"/>
      <c r="Q735" s="1218"/>
      <c r="R735" s="1218"/>
      <c r="S735" s="1218"/>
      <c r="T735" s="1218"/>
      <c r="U735" s="1218"/>
      <c r="V735" s="1218"/>
      <c r="W735" s="1218"/>
      <c r="X735" s="1218"/>
      <c r="Y735" s="1218"/>
      <c r="Z735" s="1218"/>
      <c r="AA735" s="1218"/>
      <c r="AB735" s="1218"/>
    </row>
    <row r="736" spans="2:28" ht="15.75" hidden="1" customHeight="1">
      <c r="B736" s="1218"/>
      <c r="C736" s="1218"/>
      <c r="D736" s="1218"/>
      <c r="E736" s="1218"/>
      <c r="F736" s="1218"/>
      <c r="G736" s="1218"/>
      <c r="H736" s="1218"/>
      <c r="I736" s="1218"/>
      <c r="J736" s="1218"/>
      <c r="K736" s="1218"/>
      <c r="L736" s="1218"/>
      <c r="M736" s="1218"/>
      <c r="N736" s="1218"/>
      <c r="O736" s="1218"/>
      <c r="P736" s="1218"/>
      <c r="Q736" s="1218"/>
      <c r="R736" s="1218"/>
      <c r="S736" s="1218"/>
      <c r="T736" s="1218"/>
      <c r="U736" s="1218"/>
      <c r="V736" s="1218"/>
      <c r="W736" s="1218"/>
      <c r="X736" s="1218"/>
      <c r="Y736" s="1218"/>
      <c r="Z736" s="1218"/>
      <c r="AA736" s="1218"/>
      <c r="AB736" s="1218"/>
    </row>
    <row r="737" spans="2:28" ht="15.75" hidden="1" customHeight="1">
      <c r="B737" s="1218"/>
      <c r="C737" s="1218"/>
      <c r="D737" s="1218"/>
      <c r="E737" s="1218"/>
      <c r="F737" s="1218"/>
      <c r="G737" s="1218"/>
      <c r="H737" s="1218"/>
      <c r="I737" s="1218"/>
      <c r="J737" s="1218"/>
      <c r="K737" s="1218"/>
      <c r="L737" s="1218"/>
      <c r="M737" s="1218"/>
      <c r="N737" s="1218"/>
      <c r="O737" s="1218"/>
      <c r="P737" s="1218"/>
      <c r="Q737" s="1218"/>
      <c r="R737" s="1218"/>
      <c r="S737" s="1218"/>
      <c r="T737" s="1218"/>
      <c r="U737" s="1218"/>
      <c r="V737" s="1218"/>
      <c r="W737" s="1218"/>
      <c r="X737" s="1218"/>
      <c r="Y737" s="1218"/>
      <c r="Z737" s="1218"/>
      <c r="AA737" s="1218"/>
      <c r="AB737" s="1218"/>
    </row>
    <row r="738" spans="2:28" ht="15.75" hidden="1" customHeight="1">
      <c r="B738" s="1218"/>
      <c r="C738" s="1218"/>
      <c r="D738" s="1218"/>
      <c r="E738" s="1218"/>
      <c r="F738" s="1218"/>
      <c r="G738" s="1218"/>
      <c r="H738" s="1218"/>
      <c r="I738" s="1218"/>
      <c r="J738" s="1218"/>
      <c r="K738" s="1218"/>
      <c r="L738" s="1218"/>
      <c r="M738" s="1218"/>
      <c r="N738" s="1218"/>
      <c r="O738" s="1218"/>
      <c r="P738" s="1218"/>
      <c r="Q738" s="1218"/>
      <c r="R738" s="1218"/>
      <c r="S738" s="1218"/>
      <c r="T738" s="1218"/>
      <c r="U738" s="1218"/>
      <c r="V738" s="1218"/>
      <c r="W738" s="1218"/>
      <c r="X738" s="1218"/>
      <c r="Y738" s="1218"/>
      <c r="Z738" s="1218"/>
      <c r="AA738" s="1218"/>
      <c r="AB738" s="1218"/>
    </row>
    <row r="739" spans="2:28" ht="15.75" hidden="1" customHeight="1">
      <c r="B739" s="1218"/>
      <c r="C739" s="1218"/>
      <c r="D739" s="1218"/>
      <c r="E739" s="1218"/>
      <c r="F739" s="1218"/>
      <c r="G739" s="1218"/>
      <c r="H739" s="1218"/>
      <c r="I739" s="1218"/>
      <c r="J739" s="1218"/>
      <c r="K739" s="1218"/>
      <c r="L739" s="1218"/>
      <c r="M739" s="1218"/>
      <c r="N739" s="1218"/>
      <c r="O739" s="1218"/>
      <c r="P739" s="1218"/>
      <c r="Q739" s="1218"/>
      <c r="R739" s="1218"/>
      <c r="S739" s="1218"/>
      <c r="T739" s="1218"/>
      <c r="U739" s="1218"/>
      <c r="V739" s="1218"/>
      <c r="W739" s="1218"/>
      <c r="X739" s="1218"/>
      <c r="Y739" s="1218"/>
      <c r="Z739" s="1218"/>
      <c r="AA739" s="1218"/>
      <c r="AB739" s="1218"/>
    </row>
    <row r="740" spans="2:28" ht="15.75" hidden="1" customHeight="1">
      <c r="B740" s="1218"/>
      <c r="C740" s="1218"/>
      <c r="D740" s="1218"/>
      <c r="E740" s="1218"/>
      <c r="F740" s="1218"/>
      <c r="G740" s="1218"/>
      <c r="H740" s="1218"/>
      <c r="I740" s="1218"/>
      <c r="J740" s="1218"/>
      <c r="K740" s="1218"/>
      <c r="L740" s="1218"/>
      <c r="M740" s="1218"/>
      <c r="N740" s="1218"/>
      <c r="O740" s="1218"/>
      <c r="P740" s="1218"/>
      <c r="Q740" s="1218"/>
      <c r="R740" s="1218"/>
      <c r="S740" s="1218"/>
      <c r="T740" s="1218"/>
      <c r="U740" s="1218"/>
      <c r="V740" s="1218"/>
      <c r="W740" s="1218"/>
      <c r="X740" s="1218"/>
      <c r="Y740" s="1218"/>
      <c r="Z740" s="1218"/>
      <c r="AA740" s="1218"/>
      <c r="AB740" s="1218"/>
    </row>
    <row r="741" spans="2:28" ht="15.75" hidden="1" customHeight="1">
      <c r="B741" s="1218"/>
      <c r="C741" s="1218"/>
      <c r="D741" s="1218"/>
      <c r="E741" s="1218"/>
      <c r="F741" s="1218"/>
      <c r="G741" s="1218"/>
      <c r="H741" s="1218"/>
      <c r="I741" s="1218"/>
      <c r="J741" s="1218"/>
      <c r="K741" s="1218"/>
      <c r="L741" s="1218"/>
      <c r="M741" s="1218"/>
      <c r="N741" s="1218"/>
      <c r="O741" s="1218"/>
      <c r="P741" s="1218"/>
      <c r="Q741" s="1218"/>
      <c r="R741" s="1218"/>
      <c r="S741" s="1218"/>
      <c r="T741" s="1218"/>
      <c r="U741" s="1218"/>
      <c r="V741" s="1218"/>
      <c r="W741" s="1218"/>
      <c r="X741" s="1218"/>
      <c r="Y741" s="1218"/>
      <c r="Z741" s="1218"/>
      <c r="AA741" s="1218"/>
      <c r="AB741" s="1218"/>
    </row>
    <row r="742" spans="2:28" ht="15.75" hidden="1" customHeight="1">
      <c r="B742" s="1218"/>
      <c r="C742" s="1218"/>
      <c r="D742" s="1218"/>
      <c r="E742" s="1218"/>
      <c r="F742" s="1218"/>
      <c r="G742" s="1218"/>
      <c r="H742" s="1218"/>
      <c r="I742" s="1218"/>
      <c r="J742" s="1218"/>
      <c r="K742" s="1218"/>
      <c r="L742" s="1218"/>
      <c r="M742" s="1218"/>
      <c r="N742" s="1218"/>
      <c r="O742" s="1218"/>
      <c r="P742" s="1218"/>
      <c r="Q742" s="1218"/>
      <c r="R742" s="1218"/>
      <c r="S742" s="1218"/>
      <c r="T742" s="1218"/>
      <c r="U742" s="1218"/>
      <c r="V742" s="1218"/>
      <c r="W742" s="1218"/>
      <c r="X742" s="1218"/>
      <c r="Y742" s="1218"/>
      <c r="Z742" s="1218"/>
      <c r="AA742" s="1218"/>
      <c r="AB742" s="1218"/>
    </row>
    <row r="743" spans="2:28" ht="15.75" hidden="1" customHeight="1">
      <c r="B743" s="1218"/>
      <c r="C743" s="1218"/>
      <c r="D743" s="1218"/>
      <c r="E743" s="1218"/>
      <c r="F743" s="1218"/>
      <c r="G743" s="1218"/>
      <c r="H743" s="1218"/>
      <c r="I743" s="1218"/>
      <c r="J743" s="1218"/>
      <c r="K743" s="1218"/>
      <c r="L743" s="1218"/>
      <c r="M743" s="1218"/>
      <c r="N743" s="1218"/>
      <c r="O743" s="1218"/>
      <c r="P743" s="1218"/>
      <c r="Q743" s="1218"/>
      <c r="R743" s="1218"/>
      <c r="S743" s="1218"/>
      <c r="T743" s="1218"/>
      <c r="U743" s="1218"/>
      <c r="V743" s="1218"/>
      <c r="W743" s="1218"/>
      <c r="X743" s="1218"/>
      <c r="Y743" s="1218"/>
      <c r="Z743" s="1218"/>
      <c r="AA743" s="1218"/>
      <c r="AB743" s="1218"/>
    </row>
    <row r="744" spans="2:28" ht="15.75" hidden="1" customHeight="1">
      <c r="B744" s="1218"/>
      <c r="C744" s="1218"/>
      <c r="D744" s="1218"/>
      <c r="E744" s="1218"/>
      <c r="F744" s="1218"/>
      <c r="G744" s="1218"/>
      <c r="H744" s="1218"/>
      <c r="I744" s="1218"/>
      <c r="J744" s="1218"/>
      <c r="K744" s="1218"/>
      <c r="L744" s="1218"/>
      <c r="M744" s="1218"/>
      <c r="N744" s="1218"/>
      <c r="O744" s="1218"/>
      <c r="P744" s="1218"/>
      <c r="Q744" s="1218"/>
      <c r="R744" s="1218"/>
      <c r="S744" s="1218"/>
      <c r="T744" s="1218"/>
      <c r="U744" s="1218"/>
      <c r="V744" s="1218"/>
      <c r="W744" s="1218"/>
      <c r="X744" s="1218"/>
      <c r="Y744" s="1218"/>
      <c r="Z744" s="1218"/>
      <c r="AA744" s="1218"/>
      <c r="AB744" s="1218"/>
    </row>
    <row r="745" spans="2:28" ht="15.75" hidden="1" customHeight="1">
      <c r="B745" s="1218"/>
      <c r="C745" s="1218"/>
      <c r="D745" s="1218"/>
      <c r="E745" s="1218"/>
      <c r="F745" s="1218"/>
      <c r="G745" s="1218"/>
      <c r="H745" s="1218"/>
      <c r="I745" s="1218"/>
      <c r="J745" s="1218"/>
      <c r="K745" s="1218"/>
      <c r="L745" s="1218"/>
      <c r="M745" s="1218"/>
      <c r="N745" s="1218"/>
      <c r="O745" s="1218"/>
      <c r="P745" s="1218"/>
      <c r="Q745" s="1218"/>
      <c r="R745" s="1218"/>
      <c r="S745" s="1218"/>
      <c r="T745" s="1218"/>
      <c r="U745" s="1218"/>
      <c r="V745" s="1218"/>
      <c r="W745" s="1218"/>
      <c r="X745" s="1218"/>
      <c r="Y745" s="1218"/>
      <c r="Z745" s="1218"/>
      <c r="AA745" s="1218"/>
      <c r="AB745" s="1218"/>
    </row>
    <row r="746" spans="2:28" ht="15.75" hidden="1" customHeight="1">
      <c r="B746" s="1218"/>
      <c r="C746" s="1218"/>
      <c r="D746" s="1218"/>
      <c r="E746" s="1218"/>
      <c r="F746" s="1218"/>
      <c r="G746" s="1218"/>
      <c r="H746" s="1218"/>
      <c r="I746" s="1218"/>
      <c r="J746" s="1218"/>
      <c r="K746" s="1218"/>
      <c r="L746" s="1218"/>
      <c r="M746" s="1218"/>
      <c r="N746" s="1218"/>
      <c r="O746" s="1218"/>
      <c r="P746" s="1218"/>
      <c r="Q746" s="1218"/>
      <c r="R746" s="1218"/>
      <c r="S746" s="1218"/>
      <c r="T746" s="1218"/>
      <c r="U746" s="1218"/>
      <c r="V746" s="1218"/>
      <c r="W746" s="1218"/>
      <c r="X746" s="1218"/>
      <c r="Y746" s="1218"/>
      <c r="Z746" s="1218"/>
      <c r="AA746" s="1218"/>
      <c r="AB746" s="1218"/>
    </row>
    <row r="747" spans="2:28" ht="15.75" hidden="1" customHeight="1">
      <c r="B747" s="1218"/>
      <c r="C747" s="1218"/>
      <c r="D747" s="1218"/>
      <c r="E747" s="1218"/>
      <c r="F747" s="1218"/>
      <c r="G747" s="1218"/>
      <c r="H747" s="1218"/>
      <c r="I747" s="1218"/>
      <c r="J747" s="1218"/>
      <c r="K747" s="1218"/>
      <c r="L747" s="1218"/>
      <c r="M747" s="1218"/>
      <c r="N747" s="1218"/>
      <c r="O747" s="1218"/>
      <c r="P747" s="1218"/>
      <c r="Q747" s="1218"/>
      <c r="R747" s="1218"/>
      <c r="S747" s="1218"/>
      <c r="T747" s="1218"/>
      <c r="U747" s="1218"/>
      <c r="V747" s="1218"/>
      <c r="W747" s="1218"/>
      <c r="X747" s="1218"/>
      <c r="Y747" s="1218"/>
      <c r="Z747" s="1218"/>
      <c r="AA747" s="1218"/>
      <c r="AB747" s="1218"/>
    </row>
    <row r="748" spans="2:28" ht="15.75" hidden="1" customHeight="1">
      <c r="B748" s="1218"/>
      <c r="C748" s="1218"/>
      <c r="D748" s="1218"/>
      <c r="E748" s="1218"/>
      <c r="F748" s="1218"/>
      <c r="G748" s="1218"/>
      <c r="H748" s="1218"/>
      <c r="I748" s="1218"/>
      <c r="J748" s="1218"/>
      <c r="K748" s="1218"/>
      <c r="L748" s="1218"/>
      <c r="M748" s="1218"/>
      <c r="N748" s="1218"/>
      <c r="O748" s="1218"/>
      <c r="P748" s="1218"/>
      <c r="Q748" s="1218"/>
      <c r="R748" s="1218"/>
      <c r="S748" s="1218"/>
      <c r="T748" s="1218"/>
      <c r="U748" s="1218"/>
      <c r="V748" s="1218"/>
      <c r="W748" s="1218"/>
      <c r="X748" s="1218"/>
      <c r="Y748" s="1218"/>
      <c r="Z748" s="1218"/>
      <c r="AA748" s="1218"/>
      <c r="AB748" s="1218"/>
    </row>
    <row r="749" spans="2:28" ht="15.75" hidden="1" customHeight="1">
      <c r="B749" s="1218"/>
      <c r="C749" s="1218"/>
      <c r="D749" s="1218"/>
      <c r="E749" s="1218"/>
      <c r="F749" s="1218"/>
      <c r="G749" s="1218"/>
      <c r="H749" s="1218"/>
      <c r="I749" s="1218"/>
      <c r="J749" s="1218"/>
      <c r="K749" s="1218"/>
      <c r="L749" s="1218"/>
      <c r="M749" s="1218"/>
      <c r="N749" s="1218"/>
      <c r="O749" s="1218"/>
      <c r="P749" s="1218"/>
      <c r="Q749" s="1218"/>
      <c r="R749" s="1218"/>
      <c r="S749" s="1218"/>
      <c r="T749" s="1218"/>
      <c r="U749" s="1218"/>
      <c r="V749" s="1218"/>
      <c r="W749" s="1218"/>
      <c r="X749" s="1218"/>
      <c r="Y749" s="1218"/>
      <c r="Z749" s="1218"/>
      <c r="AA749" s="1218"/>
      <c r="AB749" s="1218"/>
    </row>
    <row r="750" spans="2:28" ht="15.75" hidden="1" customHeight="1">
      <c r="B750" s="1218"/>
      <c r="C750" s="1218"/>
      <c r="D750" s="1218"/>
      <c r="E750" s="1218"/>
      <c r="F750" s="1218"/>
      <c r="G750" s="1218"/>
      <c r="H750" s="1218"/>
      <c r="I750" s="1218"/>
      <c r="J750" s="1218"/>
      <c r="K750" s="1218"/>
      <c r="L750" s="1218"/>
      <c r="M750" s="1218"/>
      <c r="N750" s="1218"/>
      <c r="O750" s="1218"/>
      <c r="P750" s="1218"/>
      <c r="Q750" s="1218"/>
      <c r="R750" s="1218"/>
      <c r="S750" s="1218"/>
      <c r="T750" s="1218"/>
      <c r="U750" s="1218"/>
      <c r="V750" s="1218"/>
      <c r="W750" s="1218"/>
      <c r="X750" s="1218"/>
      <c r="Y750" s="1218"/>
      <c r="Z750" s="1218"/>
      <c r="AA750" s="1218"/>
      <c r="AB750" s="1218"/>
    </row>
    <row r="751" spans="2:28" ht="15.75" hidden="1" customHeight="1">
      <c r="B751" s="1218"/>
      <c r="C751" s="1218"/>
      <c r="D751" s="1218"/>
      <c r="E751" s="1218"/>
      <c r="F751" s="1218"/>
      <c r="G751" s="1218"/>
      <c r="H751" s="1218"/>
      <c r="I751" s="1218"/>
      <c r="J751" s="1218"/>
      <c r="K751" s="1218"/>
      <c r="L751" s="1218"/>
      <c r="M751" s="1218"/>
      <c r="N751" s="1218"/>
      <c r="O751" s="1218"/>
      <c r="P751" s="1218"/>
      <c r="Q751" s="1218"/>
      <c r="R751" s="1218"/>
      <c r="S751" s="1218"/>
      <c r="T751" s="1218"/>
      <c r="U751" s="1218"/>
      <c r="V751" s="1218"/>
      <c r="W751" s="1218"/>
      <c r="X751" s="1218"/>
      <c r="Y751" s="1218"/>
      <c r="Z751" s="1218"/>
      <c r="AA751" s="1218"/>
      <c r="AB751" s="1218"/>
    </row>
    <row r="752" spans="2:28" ht="15.75" hidden="1" customHeight="1">
      <c r="B752" s="1218"/>
      <c r="C752" s="1218"/>
      <c r="D752" s="1218"/>
      <c r="E752" s="1218"/>
      <c r="F752" s="1218"/>
      <c r="G752" s="1218"/>
      <c r="H752" s="1218"/>
      <c r="I752" s="1218"/>
      <c r="J752" s="1218"/>
      <c r="K752" s="1218"/>
      <c r="L752" s="1218"/>
      <c r="M752" s="1218"/>
      <c r="N752" s="1218"/>
      <c r="O752" s="1218"/>
      <c r="P752" s="1218"/>
      <c r="Q752" s="1218"/>
      <c r="R752" s="1218"/>
      <c r="S752" s="1218"/>
      <c r="T752" s="1218"/>
      <c r="U752" s="1218"/>
      <c r="V752" s="1218"/>
      <c r="W752" s="1218"/>
      <c r="X752" s="1218"/>
      <c r="Y752" s="1218"/>
      <c r="Z752" s="1218"/>
      <c r="AA752" s="1218"/>
      <c r="AB752" s="1218"/>
    </row>
    <row r="753" spans="2:28" ht="15.75" hidden="1" customHeight="1">
      <c r="B753" s="1218"/>
      <c r="C753" s="1218"/>
      <c r="D753" s="1218"/>
      <c r="E753" s="1218"/>
      <c r="F753" s="1218"/>
      <c r="G753" s="1218"/>
      <c r="H753" s="1218"/>
      <c r="I753" s="1218"/>
      <c r="J753" s="1218"/>
      <c r="K753" s="1218"/>
      <c r="L753" s="1218"/>
      <c r="M753" s="1218"/>
      <c r="N753" s="1218"/>
      <c r="O753" s="1218"/>
      <c r="P753" s="1218"/>
      <c r="Q753" s="1218"/>
      <c r="R753" s="1218"/>
      <c r="S753" s="1218"/>
      <c r="T753" s="1218"/>
      <c r="U753" s="1218"/>
      <c r="V753" s="1218"/>
      <c r="W753" s="1218"/>
      <c r="X753" s="1218"/>
      <c r="Y753" s="1218"/>
      <c r="Z753" s="1218"/>
      <c r="AA753" s="1218"/>
      <c r="AB753" s="1218"/>
    </row>
    <row r="754" spans="2:28" ht="15.75" hidden="1" customHeight="1">
      <c r="B754" s="1218"/>
      <c r="C754" s="1218"/>
      <c r="D754" s="1218"/>
      <c r="E754" s="1218"/>
      <c r="F754" s="1218"/>
      <c r="G754" s="1218"/>
      <c r="H754" s="1218"/>
      <c r="I754" s="1218"/>
      <c r="J754" s="1218"/>
      <c r="K754" s="1218"/>
      <c r="L754" s="1218"/>
      <c r="M754" s="1218"/>
      <c r="N754" s="1218"/>
      <c r="O754" s="1218"/>
      <c r="P754" s="1218"/>
      <c r="Q754" s="1218"/>
      <c r="R754" s="1218"/>
      <c r="S754" s="1218"/>
      <c r="T754" s="1218"/>
      <c r="U754" s="1218"/>
      <c r="V754" s="1218"/>
      <c r="W754" s="1218"/>
      <c r="X754" s="1218"/>
      <c r="Y754" s="1218"/>
      <c r="Z754" s="1218"/>
      <c r="AA754" s="1218"/>
      <c r="AB754" s="1218"/>
    </row>
    <row r="755" spans="2:28" ht="15.75" hidden="1" customHeight="1">
      <c r="B755" s="1218"/>
      <c r="C755" s="1218"/>
      <c r="D755" s="1218"/>
      <c r="E755" s="1218"/>
      <c r="F755" s="1218"/>
      <c r="G755" s="1218"/>
      <c r="H755" s="1218"/>
      <c r="I755" s="1218"/>
      <c r="J755" s="1218"/>
      <c r="K755" s="1218"/>
      <c r="L755" s="1218"/>
      <c r="M755" s="1218"/>
      <c r="N755" s="1218"/>
      <c r="O755" s="1218"/>
      <c r="P755" s="1218"/>
      <c r="Q755" s="1218"/>
      <c r="R755" s="1218"/>
      <c r="S755" s="1218"/>
      <c r="T755" s="1218"/>
      <c r="U755" s="1218"/>
      <c r="V755" s="1218"/>
      <c r="W755" s="1218"/>
      <c r="X755" s="1218"/>
      <c r="Y755" s="1218"/>
      <c r="Z755" s="1218"/>
      <c r="AA755" s="1218"/>
      <c r="AB755" s="1218"/>
    </row>
    <row r="756" spans="2:28" ht="15.75" hidden="1" customHeight="1">
      <c r="B756" s="1218"/>
      <c r="C756" s="1218"/>
      <c r="D756" s="1218"/>
      <c r="E756" s="1218"/>
      <c r="F756" s="1218"/>
      <c r="G756" s="1218"/>
      <c r="H756" s="1218"/>
      <c r="I756" s="1218"/>
      <c r="J756" s="1218"/>
      <c r="K756" s="1218"/>
      <c r="L756" s="1218"/>
      <c r="M756" s="1218"/>
      <c r="N756" s="1218"/>
      <c r="O756" s="1218"/>
      <c r="P756" s="1218"/>
      <c r="Q756" s="1218"/>
      <c r="R756" s="1218"/>
      <c r="S756" s="1218"/>
      <c r="T756" s="1218"/>
      <c r="U756" s="1218"/>
      <c r="V756" s="1218"/>
      <c r="W756" s="1218"/>
      <c r="X756" s="1218"/>
      <c r="Y756" s="1218"/>
      <c r="Z756" s="1218"/>
      <c r="AA756" s="1218"/>
      <c r="AB756" s="1218"/>
    </row>
    <row r="757" spans="2:28" ht="15.75" hidden="1" customHeight="1">
      <c r="B757" s="1218"/>
      <c r="C757" s="1218"/>
      <c r="D757" s="1218"/>
      <c r="E757" s="1218"/>
      <c r="F757" s="1218"/>
      <c r="G757" s="1218"/>
      <c r="H757" s="1218"/>
      <c r="I757" s="1218"/>
      <c r="J757" s="1218"/>
      <c r="K757" s="1218"/>
      <c r="L757" s="1218"/>
      <c r="M757" s="1218"/>
      <c r="N757" s="1218"/>
      <c r="O757" s="1218"/>
      <c r="P757" s="1218"/>
      <c r="Q757" s="1218"/>
      <c r="R757" s="1218"/>
      <c r="S757" s="1218"/>
      <c r="T757" s="1218"/>
      <c r="U757" s="1218"/>
      <c r="V757" s="1218"/>
      <c r="W757" s="1218"/>
      <c r="X757" s="1218"/>
      <c r="Y757" s="1218"/>
      <c r="Z757" s="1218"/>
      <c r="AA757" s="1218"/>
      <c r="AB757" s="1218"/>
    </row>
    <row r="758" spans="2:28" ht="15.75" hidden="1" customHeight="1">
      <c r="B758" s="1218"/>
      <c r="C758" s="1218"/>
      <c r="D758" s="1218"/>
      <c r="E758" s="1218"/>
      <c r="F758" s="1218"/>
      <c r="G758" s="1218"/>
      <c r="H758" s="1218"/>
      <c r="I758" s="1218"/>
      <c r="J758" s="1218"/>
      <c r="K758" s="1218"/>
      <c r="L758" s="1218"/>
      <c r="M758" s="1218"/>
      <c r="N758" s="1218"/>
      <c r="O758" s="1218"/>
      <c r="P758" s="1218"/>
      <c r="Q758" s="1218"/>
      <c r="R758" s="1218"/>
      <c r="S758" s="1218"/>
      <c r="T758" s="1218"/>
      <c r="U758" s="1218"/>
      <c r="V758" s="1218"/>
      <c r="W758" s="1218"/>
      <c r="X758" s="1218"/>
      <c r="Y758" s="1218"/>
      <c r="Z758" s="1218"/>
      <c r="AA758" s="1218"/>
      <c r="AB758" s="1218"/>
    </row>
    <row r="759" spans="2:28" ht="15.75" hidden="1" customHeight="1">
      <c r="B759" s="1218"/>
      <c r="C759" s="1218"/>
      <c r="D759" s="1218"/>
      <c r="E759" s="1218"/>
      <c r="F759" s="1218"/>
      <c r="G759" s="1218"/>
      <c r="H759" s="1218"/>
      <c r="I759" s="1218"/>
      <c r="J759" s="1218"/>
      <c r="K759" s="1218"/>
      <c r="L759" s="1218"/>
      <c r="M759" s="1218"/>
      <c r="N759" s="1218"/>
      <c r="O759" s="1218"/>
      <c r="P759" s="1218"/>
      <c r="Q759" s="1218"/>
      <c r="R759" s="1218"/>
      <c r="S759" s="1218"/>
      <c r="T759" s="1218"/>
      <c r="U759" s="1218"/>
      <c r="V759" s="1218"/>
      <c r="W759" s="1218"/>
      <c r="X759" s="1218"/>
      <c r="Y759" s="1218"/>
      <c r="Z759" s="1218"/>
      <c r="AA759" s="1218"/>
      <c r="AB759" s="1218"/>
    </row>
    <row r="760" spans="2:28" ht="15.75" hidden="1" customHeight="1">
      <c r="B760" s="1218"/>
      <c r="C760" s="1218"/>
      <c r="D760" s="1218"/>
      <c r="E760" s="1218"/>
      <c r="F760" s="1218"/>
      <c r="G760" s="1218"/>
      <c r="H760" s="1218"/>
      <c r="I760" s="1218"/>
      <c r="J760" s="1218"/>
      <c r="K760" s="1218"/>
      <c r="L760" s="1218"/>
      <c r="M760" s="1218"/>
      <c r="N760" s="1218"/>
      <c r="O760" s="1218"/>
      <c r="P760" s="1218"/>
      <c r="Q760" s="1218"/>
      <c r="R760" s="1218"/>
      <c r="S760" s="1218"/>
      <c r="T760" s="1218"/>
      <c r="U760" s="1218"/>
      <c r="V760" s="1218"/>
      <c r="W760" s="1218"/>
      <c r="X760" s="1218"/>
      <c r="Y760" s="1218"/>
      <c r="Z760" s="1218"/>
      <c r="AA760" s="1218"/>
      <c r="AB760" s="1218"/>
    </row>
    <row r="761" spans="2:28" ht="15.75" hidden="1" customHeight="1">
      <c r="B761" s="1218"/>
      <c r="C761" s="1218"/>
      <c r="D761" s="1218"/>
      <c r="E761" s="1218"/>
      <c r="F761" s="1218"/>
      <c r="G761" s="1218"/>
      <c r="H761" s="1218"/>
      <c r="I761" s="1218"/>
      <c r="J761" s="1218"/>
      <c r="K761" s="1218"/>
      <c r="L761" s="1218"/>
      <c r="M761" s="1218"/>
      <c r="N761" s="1218"/>
      <c r="O761" s="1218"/>
      <c r="P761" s="1218"/>
      <c r="Q761" s="1218"/>
      <c r="R761" s="1218"/>
      <c r="S761" s="1218"/>
      <c r="T761" s="1218"/>
      <c r="U761" s="1218"/>
      <c r="V761" s="1218"/>
      <c r="W761" s="1218"/>
      <c r="X761" s="1218"/>
      <c r="Y761" s="1218"/>
      <c r="Z761" s="1218"/>
      <c r="AA761" s="1218"/>
      <c r="AB761" s="1218"/>
    </row>
    <row r="762" spans="2:28" ht="15.75" hidden="1" customHeight="1">
      <c r="B762" s="1218"/>
      <c r="C762" s="1218"/>
      <c r="D762" s="1218"/>
      <c r="E762" s="1218"/>
      <c r="F762" s="1218"/>
      <c r="G762" s="1218"/>
      <c r="H762" s="1218"/>
      <c r="I762" s="1218"/>
      <c r="J762" s="1218"/>
      <c r="K762" s="1218"/>
      <c r="L762" s="1218"/>
      <c r="M762" s="1218"/>
      <c r="N762" s="1218"/>
      <c r="O762" s="1218"/>
      <c r="P762" s="1218"/>
      <c r="Q762" s="1218"/>
      <c r="R762" s="1218"/>
      <c r="S762" s="1218"/>
      <c r="T762" s="1218"/>
      <c r="U762" s="1218"/>
      <c r="V762" s="1218"/>
      <c r="W762" s="1218"/>
      <c r="X762" s="1218"/>
      <c r="Y762" s="1218"/>
      <c r="Z762" s="1218"/>
      <c r="AA762" s="1218"/>
      <c r="AB762" s="1218"/>
    </row>
    <row r="763" spans="2:28" ht="15.75" hidden="1" customHeight="1">
      <c r="B763" s="1218"/>
      <c r="C763" s="1218"/>
      <c r="D763" s="1218"/>
      <c r="E763" s="1218"/>
      <c r="F763" s="1218"/>
      <c r="G763" s="1218"/>
      <c r="H763" s="1218"/>
      <c r="I763" s="1218"/>
      <c r="J763" s="1218"/>
      <c r="K763" s="1218"/>
      <c r="L763" s="1218"/>
      <c r="M763" s="1218"/>
      <c r="N763" s="1218"/>
      <c r="O763" s="1218"/>
      <c r="P763" s="1218"/>
      <c r="Q763" s="1218"/>
      <c r="R763" s="1218"/>
      <c r="S763" s="1218"/>
      <c r="T763" s="1218"/>
      <c r="U763" s="1218"/>
      <c r="V763" s="1218"/>
      <c r="W763" s="1218"/>
      <c r="X763" s="1218"/>
      <c r="Y763" s="1218"/>
      <c r="Z763" s="1218"/>
      <c r="AA763" s="1218"/>
      <c r="AB763" s="1218"/>
    </row>
    <row r="764" spans="2:28" ht="15.75" hidden="1" customHeight="1">
      <c r="B764" s="1218"/>
      <c r="C764" s="1218"/>
      <c r="D764" s="1218"/>
      <c r="E764" s="1218"/>
      <c r="F764" s="1218"/>
      <c r="G764" s="1218"/>
      <c r="H764" s="1218"/>
      <c r="I764" s="1218"/>
      <c r="J764" s="1218"/>
      <c r="K764" s="1218"/>
      <c r="L764" s="1218"/>
      <c r="M764" s="1218"/>
      <c r="N764" s="1218"/>
      <c r="O764" s="1218"/>
      <c r="P764" s="1218"/>
      <c r="Q764" s="1218"/>
      <c r="R764" s="1218"/>
      <c r="S764" s="1218"/>
      <c r="T764" s="1218"/>
      <c r="U764" s="1218"/>
      <c r="V764" s="1218"/>
      <c r="W764" s="1218"/>
      <c r="X764" s="1218"/>
      <c r="Y764" s="1218"/>
      <c r="Z764" s="1218"/>
      <c r="AA764" s="1218"/>
      <c r="AB764" s="1218"/>
    </row>
    <row r="765" spans="2:28" ht="15.75" hidden="1" customHeight="1">
      <c r="B765" s="1218"/>
      <c r="C765" s="1218"/>
      <c r="D765" s="1218"/>
      <c r="E765" s="1218"/>
      <c r="F765" s="1218"/>
      <c r="G765" s="1218"/>
      <c r="H765" s="1218"/>
      <c r="I765" s="1218"/>
      <c r="J765" s="1218"/>
      <c r="K765" s="1218"/>
      <c r="L765" s="1218"/>
      <c r="M765" s="1218"/>
      <c r="N765" s="1218"/>
      <c r="O765" s="1218"/>
      <c r="P765" s="1218"/>
      <c r="Q765" s="1218"/>
      <c r="R765" s="1218"/>
      <c r="S765" s="1218"/>
      <c r="T765" s="1218"/>
      <c r="U765" s="1218"/>
      <c r="V765" s="1218"/>
      <c r="W765" s="1218"/>
      <c r="X765" s="1218"/>
      <c r="Y765" s="1218"/>
      <c r="Z765" s="1218"/>
      <c r="AA765" s="1218"/>
      <c r="AB765" s="1218"/>
    </row>
    <row r="766" spans="2:28" ht="15.75" hidden="1" customHeight="1">
      <c r="B766" s="1218"/>
      <c r="C766" s="1218"/>
      <c r="D766" s="1218"/>
      <c r="E766" s="1218"/>
      <c r="F766" s="1218"/>
      <c r="G766" s="1218"/>
      <c r="H766" s="1218"/>
      <c r="I766" s="1218"/>
      <c r="J766" s="1218"/>
      <c r="K766" s="1218"/>
      <c r="L766" s="1218"/>
      <c r="M766" s="1218"/>
      <c r="N766" s="1218"/>
      <c r="O766" s="1218"/>
      <c r="P766" s="1218"/>
      <c r="Q766" s="1218"/>
      <c r="R766" s="1218"/>
      <c r="S766" s="1218"/>
      <c r="T766" s="1218"/>
      <c r="U766" s="1218"/>
      <c r="V766" s="1218"/>
      <c r="W766" s="1218"/>
      <c r="X766" s="1218"/>
      <c r="Y766" s="1218"/>
      <c r="Z766" s="1218"/>
      <c r="AA766" s="1218"/>
      <c r="AB766" s="1218"/>
    </row>
    <row r="767" spans="2:28" ht="15.75" hidden="1" customHeight="1">
      <c r="B767" s="1218"/>
      <c r="C767" s="1218"/>
      <c r="D767" s="1218"/>
      <c r="E767" s="1218"/>
      <c r="F767" s="1218"/>
      <c r="G767" s="1218"/>
      <c r="H767" s="1218"/>
      <c r="I767" s="1218"/>
      <c r="J767" s="1218"/>
      <c r="K767" s="1218"/>
      <c r="L767" s="1218"/>
      <c r="M767" s="1218"/>
      <c r="N767" s="1218"/>
      <c r="O767" s="1218"/>
      <c r="P767" s="1218"/>
      <c r="Q767" s="1218"/>
      <c r="R767" s="1218"/>
      <c r="S767" s="1218"/>
      <c r="T767" s="1218"/>
      <c r="U767" s="1218"/>
      <c r="V767" s="1218"/>
      <c r="W767" s="1218"/>
      <c r="X767" s="1218"/>
      <c r="Y767" s="1218"/>
      <c r="Z767" s="1218"/>
      <c r="AA767" s="1218"/>
      <c r="AB767" s="1218"/>
    </row>
    <row r="768" spans="2:28" ht="15.75" hidden="1" customHeight="1">
      <c r="B768" s="1218"/>
      <c r="C768" s="1218"/>
      <c r="D768" s="1218"/>
      <c r="E768" s="1218"/>
      <c r="F768" s="1218"/>
      <c r="G768" s="1218"/>
      <c r="H768" s="1218"/>
      <c r="I768" s="1218"/>
      <c r="J768" s="1218"/>
      <c r="K768" s="1218"/>
      <c r="L768" s="1218"/>
      <c r="M768" s="1218"/>
      <c r="N768" s="1218"/>
      <c r="O768" s="1218"/>
      <c r="P768" s="1218"/>
      <c r="Q768" s="1218"/>
      <c r="R768" s="1218"/>
      <c r="S768" s="1218"/>
      <c r="T768" s="1218"/>
      <c r="U768" s="1218"/>
      <c r="V768" s="1218"/>
      <c r="W768" s="1218"/>
      <c r="X768" s="1218"/>
      <c r="Y768" s="1218"/>
      <c r="Z768" s="1218"/>
      <c r="AA768" s="1218"/>
      <c r="AB768" s="1218"/>
    </row>
    <row r="769" spans="2:28" ht="15.75" hidden="1" customHeight="1">
      <c r="B769" s="1218"/>
      <c r="C769" s="1218"/>
      <c r="D769" s="1218"/>
      <c r="E769" s="1218"/>
      <c r="F769" s="1218"/>
      <c r="G769" s="1218"/>
      <c r="H769" s="1218"/>
      <c r="I769" s="1218"/>
      <c r="J769" s="1218"/>
      <c r="K769" s="1218"/>
      <c r="L769" s="1218"/>
      <c r="M769" s="1218"/>
      <c r="N769" s="1218"/>
      <c r="O769" s="1218"/>
      <c r="P769" s="1218"/>
      <c r="Q769" s="1218"/>
      <c r="R769" s="1218"/>
      <c r="S769" s="1218"/>
      <c r="T769" s="1218"/>
      <c r="U769" s="1218"/>
      <c r="V769" s="1218"/>
      <c r="W769" s="1218"/>
      <c r="X769" s="1218"/>
      <c r="Y769" s="1218"/>
      <c r="Z769" s="1218"/>
      <c r="AA769" s="1218"/>
      <c r="AB769" s="1218"/>
    </row>
    <row r="770" spans="2:28" ht="15.75" hidden="1" customHeight="1">
      <c r="B770" s="1218"/>
      <c r="C770" s="1218"/>
      <c r="D770" s="1218"/>
      <c r="E770" s="1218"/>
      <c r="F770" s="1218"/>
      <c r="G770" s="1218"/>
      <c r="H770" s="1218"/>
      <c r="I770" s="1218"/>
      <c r="J770" s="1218"/>
      <c r="K770" s="1218"/>
      <c r="L770" s="1218"/>
      <c r="M770" s="1218"/>
      <c r="N770" s="1218"/>
      <c r="O770" s="1218"/>
      <c r="P770" s="1218"/>
      <c r="Q770" s="1218"/>
      <c r="R770" s="1218"/>
      <c r="S770" s="1218"/>
      <c r="T770" s="1218"/>
      <c r="U770" s="1218"/>
      <c r="V770" s="1218"/>
      <c r="W770" s="1218"/>
      <c r="X770" s="1218"/>
      <c r="Y770" s="1218"/>
      <c r="Z770" s="1218"/>
      <c r="AA770" s="1218"/>
      <c r="AB770" s="1218"/>
    </row>
    <row r="771" spans="2:28" ht="15.75" hidden="1" customHeight="1">
      <c r="B771" s="1218"/>
      <c r="C771" s="1218"/>
      <c r="D771" s="1218"/>
      <c r="E771" s="1218"/>
      <c r="F771" s="1218"/>
      <c r="G771" s="1218"/>
      <c r="H771" s="1218"/>
      <c r="I771" s="1218"/>
      <c r="J771" s="1218"/>
      <c r="K771" s="1218"/>
      <c r="L771" s="1218"/>
      <c r="M771" s="1218"/>
      <c r="N771" s="1218"/>
      <c r="O771" s="1218"/>
      <c r="P771" s="1218"/>
      <c r="Q771" s="1218"/>
      <c r="R771" s="1218"/>
      <c r="S771" s="1218"/>
      <c r="T771" s="1218"/>
      <c r="U771" s="1218"/>
      <c r="V771" s="1218"/>
      <c r="W771" s="1218"/>
      <c r="X771" s="1218"/>
      <c r="Y771" s="1218"/>
      <c r="Z771" s="1218"/>
      <c r="AA771" s="1218"/>
      <c r="AB771" s="1218"/>
    </row>
    <row r="772" spans="2:28" ht="15.75" hidden="1" customHeight="1">
      <c r="B772" s="1218"/>
      <c r="C772" s="1218"/>
      <c r="D772" s="1218"/>
      <c r="E772" s="1218"/>
      <c r="F772" s="1218"/>
      <c r="G772" s="1218"/>
      <c r="H772" s="1218"/>
      <c r="I772" s="1218"/>
      <c r="J772" s="1218"/>
      <c r="K772" s="1218"/>
      <c r="L772" s="1218"/>
      <c r="M772" s="1218"/>
      <c r="N772" s="1218"/>
      <c r="O772" s="1218"/>
      <c r="P772" s="1218"/>
      <c r="Q772" s="1218"/>
      <c r="R772" s="1218"/>
      <c r="S772" s="1218"/>
      <c r="T772" s="1218"/>
      <c r="U772" s="1218"/>
      <c r="V772" s="1218"/>
      <c r="W772" s="1218"/>
      <c r="X772" s="1218"/>
      <c r="Y772" s="1218"/>
      <c r="Z772" s="1218"/>
      <c r="AA772" s="1218"/>
      <c r="AB772" s="1218"/>
    </row>
    <row r="773" spans="2:28" ht="15.75" hidden="1" customHeight="1">
      <c r="B773" s="1218"/>
      <c r="C773" s="1218"/>
      <c r="D773" s="1218"/>
      <c r="E773" s="1218"/>
      <c r="F773" s="1218"/>
      <c r="G773" s="1218"/>
      <c r="H773" s="1218"/>
      <c r="I773" s="1218"/>
      <c r="J773" s="1218"/>
      <c r="K773" s="1218"/>
      <c r="L773" s="1218"/>
      <c r="M773" s="1218"/>
      <c r="N773" s="1218"/>
      <c r="O773" s="1218"/>
      <c r="P773" s="1218"/>
      <c r="Q773" s="1218"/>
      <c r="R773" s="1218"/>
      <c r="S773" s="1218"/>
      <c r="T773" s="1218"/>
      <c r="U773" s="1218"/>
      <c r="V773" s="1218"/>
      <c r="W773" s="1218"/>
      <c r="X773" s="1218"/>
      <c r="Y773" s="1218"/>
      <c r="Z773" s="1218"/>
      <c r="AA773" s="1218"/>
      <c r="AB773" s="1218"/>
    </row>
    <row r="774" spans="2:28" ht="15.75" hidden="1" customHeight="1">
      <c r="B774" s="1218"/>
      <c r="C774" s="1218"/>
      <c r="D774" s="1218"/>
      <c r="E774" s="1218"/>
      <c r="F774" s="1218"/>
      <c r="G774" s="1218"/>
      <c r="H774" s="1218"/>
      <c r="I774" s="1218"/>
      <c r="J774" s="1218"/>
      <c r="K774" s="1218"/>
      <c r="L774" s="1218"/>
      <c r="M774" s="1218"/>
      <c r="N774" s="1218"/>
      <c r="O774" s="1218"/>
      <c r="P774" s="1218"/>
      <c r="Q774" s="1218"/>
      <c r="R774" s="1218"/>
      <c r="S774" s="1218"/>
      <c r="T774" s="1218"/>
      <c r="U774" s="1218"/>
      <c r="V774" s="1218"/>
      <c r="W774" s="1218"/>
      <c r="X774" s="1218"/>
      <c r="Y774" s="1218"/>
      <c r="Z774" s="1218"/>
      <c r="AA774" s="1218"/>
      <c r="AB774" s="1218"/>
    </row>
    <row r="775" spans="2:28" ht="15.75" hidden="1" customHeight="1">
      <c r="B775" s="1218"/>
      <c r="C775" s="1218"/>
      <c r="D775" s="1218"/>
      <c r="E775" s="1218"/>
      <c r="F775" s="1218"/>
      <c r="G775" s="1218"/>
      <c r="H775" s="1218"/>
      <c r="I775" s="1218"/>
      <c r="J775" s="1218"/>
      <c r="K775" s="1218"/>
      <c r="L775" s="1218"/>
      <c r="M775" s="1218"/>
      <c r="N775" s="1218"/>
      <c r="O775" s="1218"/>
      <c r="P775" s="1218"/>
      <c r="Q775" s="1218"/>
      <c r="R775" s="1218"/>
      <c r="S775" s="1218"/>
      <c r="T775" s="1218"/>
      <c r="U775" s="1218"/>
      <c r="V775" s="1218"/>
      <c r="W775" s="1218"/>
      <c r="X775" s="1218"/>
      <c r="Y775" s="1218"/>
      <c r="Z775" s="1218"/>
      <c r="AA775" s="1218"/>
      <c r="AB775" s="1218"/>
    </row>
    <row r="776" spans="2:28" ht="15.75" hidden="1" customHeight="1">
      <c r="B776" s="1218"/>
      <c r="C776" s="1218"/>
      <c r="D776" s="1218"/>
      <c r="E776" s="1218"/>
      <c r="F776" s="1218"/>
      <c r="G776" s="1218"/>
      <c r="H776" s="1218"/>
      <c r="I776" s="1218"/>
      <c r="J776" s="1218"/>
      <c r="K776" s="1218"/>
      <c r="L776" s="1218"/>
      <c r="M776" s="1218"/>
      <c r="N776" s="1218"/>
      <c r="O776" s="1218"/>
      <c r="P776" s="1218"/>
      <c r="Q776" s="1218"/>
      <c r="R776" s="1218"/>
      <c r="S776" s="1218"/>
      <c r="T776" s="1218"/>
      <c r="U776" s="1218"/>
      <c r="V776" s="1218"/>
      <c r="W776" s="1218"/>
      <c r="X776" s="1218"/>
      <c r="Y776" s="1218"/>
      <c r="Z776" s="1218"/>
      <c r="AA776" s="1218"/>
      <c r="AB776" s="1218"/>
    </row>
    <row r="777" spans="2:28" ht="15.75" hidden="1" customHeight="1">
      <c r="B777" s="1218"/>
      <c r="C777" s="1218"/>
      <c r="D777" s="1218"/>
      <c r="E777" s="1218"/>
      <c r="F777" s="1218"/>
      <c r="G777" s="1218"/>
      <c r="H777" s="1218"/>
      <c r="I777" s="1218"/>
      <c r="J777" s="1218"/>
      <c r="K777" s="1218"/>
      <c r="L777" s="1218"/>
      <c r="M777" s="1218"/>
      <c r="N777" s="1218"/>
      <c r="O777" s="1218"/>
      <c r="P777" s="1218"/>
      <c r="Q777" s="1218"/>
      <c r="R777" s="1218"/>
      <c r="S777" s="1218"/>
      <c r="T777" s="1218"/>
      <c r="U777" s="1218"/>
      <c r="V777" s="1218"/>
      <c r="W777" s="1218"/>
      <c r="X777" s="1218"/>
      <c r="Y777" s="1218"/>
      <c r="Z777" s="1218"/>
      <c r="AA777" s="1218"/>
      <c r="AB777" s="1218"/>
    </row>
    <row r="778" spans="2:28" ht="15.75" hidden="1" customHeight="1">
      <c r="B778" s="1218"/>
      <c r="C778" s="1218"/>
      <c r="D778" s="1218"/>
      <c r="E778" s="1218"/>
      <c r="F778" s="1218"/>
      <c r="G778" s="1218"/>
      <c r="H778" s="1218"/>
      <c r="I778" s="1218"/>
      <c r="J778" s="1218"/>
      <c r="K778" s="1218"/>
      <c r="L778" s="1218"/>
      <c r="M778" s="1218"/>
      <c r="N778" s="1218"/>
      <c r="O778" s="1218"/>
      <c r="P778" s="1218"/>
      <c r="Q778" s="1218"/>
      <c r="R778" s="1218"/>
      <c r="S778" s="1218"/>
      <c r="T778" s="1218"/>
      <c r="U778" s="1218"/>
      <c r="V778" s="1218"/>
      <c r="W778" s="1218"/>
      <c r="X778" s="1218"/>
      <c r="Y778" s="1218"/>
      <c r="Z778" s="1218"/>
      <c r="AA778" s="1218"/>
      <c r="AB778" s="1218"/>
    </row>
    <row r="779" spans="2:28" ht="15.75" hidden="1" customHeight="1">
      <c r="B779" s="1218"/>
      <c r="C779" s="1218"/>
      <c r="D779" s="1218"/>
      <c r="E779" s="1218"/>
      <c r="F779" s="1218"/>
      <c r="G779" s="1218"/>
      <c r="H779" s="1218"/>
      <c r="I779" s="1218"/>
      <c r="J779" s="1218"/>
      <c r="K779" s="1218"/>
      <c r="L779" s="1218"/>
      <c r="M779" s="1218"/>
      <c r="N779" s="1218"/>
      <c r="O779" s="1218"/>
      <c r="P779" s="1218"/>
      <c r="Q779" s="1218"/>
      <c r="R779" s="1218"/>
      <c r="S779" s="1218"/>
      <c r="T779" s="1218"/>
      <c r="U779" s="1218"/>
      <c r="V779" s="1218"/>
      <c r="W779" s="1218"/>
      <c r="X779" s="1218"/>
      <c r="Y779" s="1218"/>
      <c r="Z779" s="1218"/>
      <c r="AA779" s="1218"/>
      <c r="AB779" s="1218"/>
    </row>
    <row r="780" spans="2:28" ht="15.75" hidden="1" customHeight="1">
      <c r="B780" s="1218"/>
      <c r="C780" s="1218"/>
      <c r="D780" s="1218"/>
      <c r="E780" s="1218"/>
      <c r="F780" s="1218"/>
      <c r="G780" s="1218"/>
      <c r="H780" s="1218"/>
      <c r="I780" s="1218"/>
      <c r="J780" s="1218"/>
      <c r="K780" s="1218"/>
      <c r="L780" s="1218"/>
      <c r="M780" s="1218"/>
      <c r="N780" s="1218"/>
      <c r="O780" s="1218"/>
      <c r="P780" s="1218"/>
      <c r="Q780" s="1218"/>
      <c r="R780" s="1218"/>
      <c r="S780" s="1218"/>
      <c r="T780" s="1218"/>
      <c r="U780" s="1218"/>
      <c r="V780" s="1218"/>
      <c r="W780" s="1218"/>
      <c r="X780" s="1218"/>
      <c r="Y780" s="1218"/>
      <c r="Z780" s="1218"/>
      <c r="AA780" s="1218"/>
      <c r="AB780" s="1218"/>
    </row>
    <row r="781" spans="2:28" ht="15.75" hidden="1" customHeight="1">
      <c r="B781" s="1218"/>
      <c r="C781" s="1218"/>
      <c r="D781" s="1218"/>
      <c r="E781" s="1218"/>
      <c r="F781" s="1218"/>
      <c r="G781" s="1218"/>
      <c r="H781" s="1218"/>
      <c r="I781" s="1218"/>
      <c r="J781" s="1218"/>
      <c r="K781" s="1218"/>
      <c r="L781" s="1218"/>
      <c r="M781" s="1218"/>
      <c r="N781" s="1218"/>
      <c r="O781" s="1218"/>
      <c r="P781" s="1218"/>
      <c r="Q781" s="1218"/>
      <c r="R781" s="1218"/>
      <c r="S781" s="1218"/>
      <c r="T781" s="1218"/>
      <c r="U781" s="1218"/>
      <c r="V781" s="1218"/>
      <c r="W781" s="1218"/>
      <c r="X781" s="1218"/>
      <c r="Y781" s="1218"/>
      <c r="Z781" s="1218"/>
      <c r="AA781" s="1218"/>
      <c r="AB781" s="1218"/>
    </row>
    <row r="782" spans="2:28" ht="15.75" hidden="1" customHeight="1">
      <c r="B782" s="1218"/>
      <c r="C782" s="1218"/>
      <c r="D782" s="1218"/>
      <c r="E782" s="1218"/>
      <c r="F782" s="1218"/>
      <c r="G782" s="1218"/>
      <c r="H782" s="1218"/>
      <c r="I782" s="1218"/>
      <c r="J782" s="1218"/>
      <c r="K782" s="1218"/>
      <c r="L782" s="1218"/>
      <c r="M782" s="1218"/>
      <c r="N782" s="1218"/>
      <c r="O782" s="1218"/>
      <c r="P782" s="1218"/>
      <c r="Q782" s="1218"/>
      <c r="R782" s="1218"/>
      <c r="S782" s="1218"/>
      <c r="T782" s="1218"/>
      <c r="U782" s="1218"/>
      <c r="V782" s="1218"/>
      <c r="W782" s="1218"/>
      <c r="X782" s="1218"/>
      <c r="Y782" s="1218"/>
      <c r="Z782" s="1218"/>
      <c r="AA782" s="1218"/>
      <c r="AB782" s="1218"/>
    </row>
    <row r="783" spans="2:28" ht="15.75" hidden="1" customHeight="1">
      <c r="B783" s="1218"/>
      <c r="C783" s="1218"/>
      <c r="D783" s="1218"/>
      <c r="E783" s="1218"/>
      <c r="F783" s="1218"/>
      <c r="G783" s="1218"/>
      <c r="H783" s="1218"/>
      <c r="I783" s="1218"/>
      <c r="J783" s="1218"/>
      <c r="K783" s="1218"/>
      <c r="L783" s="1218"/>
      <c r="M783" s="1218"/>
      <c r="N783" s="1218"/>
      <c r="O783" s="1218"/>
      <c r="P783" s="1218"/>
      <c r="Q783" s="1218"/>
      <c r="R783" s="1218"/>
      <c r="S783" s="1218"/>
      <c r="T783" s="1218"/>
      <c r="U783" s="1218"/>
      <c r="V783" s="1218"/>
      <c r="W783" s="1218"/>
      <c r="X783" s="1218"/>
      <c r="Y783" s="1218"/>
      <c r="Z783" s="1218"/>
      <c r="AA783" s="1218"/>
      <c r="AB783" s="1218"/>
    </row>
    <row r="784" spans="2:28" ht="15.75" hidden="1" customHeight="1">
      <c r="B784" s="1218"/>
      <c r="C784" s="1218"/>
      <c r="D784" s="1218"/>
      <c r="E784" s="1218"/>
      <c r="F784" s="1218"/>
      <c r="G784" s="1218"/>
      <c r="H784" s="1218"/>
      <c r="I784" s="1218"/>
      <c r="J784" s="1218"/>
      <c r="K784" s="1218"/>
      <c r="L784" s="1218"/>
      <c r="M784" s="1218"/>
      <c r="N784" s="1218"/>
      <c r="O784" s="1218"/>
      <c r="P784" s="1218"/>
      <c r="Q784" s="1218"/>
      <c r="R784" s="1218"/>
      <c r="S784" s="1218"/>
      <c r="T784" s="1218"/>
      <c r="U784" s="1218"/>
      <c r="V784" s="1218"/>
      <c r="W784" s="1218"/>
      <c r="X784" s="1218"/>
      <c r="Y784" s="1218"/>
      <c r="Z784" s="1218"/>
      <c r="AA784" s="1218"/>
      <c r="AB784" s="1218"/>
    </row>
    <row r="785" spans="2:28" ht="15.75" hidden="1" customHeight="1">
      <c r="B785" s="1218"/>
      <c r="C785" s="1218"/>
      <c r="D785" s="1218"/>
      <c r="E785" s="1218"/>
      <c r="F785" s="1218"/>
      <c r="G785" s="1218"/>
      <c r="H785" s="1218"/>
      <c r="I785" s="1218"/>
      <c r="J785" s="1218"/>
      <c r="K785" s="1218"/>
      <c r="L785" s="1218"/>
      <c r="M785" s="1218"/>
      <c r="N785" s="1218"/>
      <c r="O785" s="1218"/>
      <c r="P785" s="1218"/>
      <c r="Q785" s="1218"/>
      <c r="R785" s="1218"/>
      <c r="S785" s="1218"/>
      <c r="T785" s="1218"/>
      <c r="U785" s="1218"/>
      <c r="V785" s="1218"/>
      <c r="W785" s="1218"/>
      <c r="X785" s="1218"/>
      <c r="Y785" s="1218"/>
      <c r="Z785" s="1218"/>
      <c r="AA785" s="1218"/>
      <c r="AB785" s="1218"/>
    </row>
    <row r="786" spans="2:28" ht="15.75" hidden="1" customHeight="1">
      <c r="B786" s="1218"/>
      <c r="C786" s="1218"/>
      <c r="D786" s="1218"/>
      <c r="E786" s="1218"/>
      <c r="F786" s="1218"/>
      <c r="G786" s="1218"/>
      <c r="H786" s="1218"/>
      <c r="I786" s="1218"/>
      <c r="J786" s="1218"/>
      <c r="K786" s="1218"/>
      <c r="L786" s="1218"/>
      <c r="M786" s="1218"/>
      <c r="N786" s="1218"/>
      <c r="O786" s="1218"/>
      <c r="P786" s="1218"/>
      <c r="Q786" s="1218"/>
      <c r="R786" s="1218"/>
      <c r="S786" s="1218"/>
      <c r="T786" s="1218"/>
      <c r="U786" s="1218"/>
      <c r="V786" s="1218"/>
      <c r="W786" s="1218"/>
      <c r="X786" s="1218"/>
      <c r="Y786" s="1218"/>
      <c r="Z786" s="1218"/>
      <c r="AA786" s="1218"/>
      <c r="AB786" s="1218"/>
    </row>
    <row r="787" spans="2:28" ht="15.75" hidden="1" customHeight="1">
      <c r="B787" s="1218"/>
      <c r="C787" s="1218"/>
      <c r="D787" s="1218"/>
      <c r="E787" s="1218"/>
      <c r="F787" s="1218"/>
      <c r="G787" s="1218"/>
      <c r="H787" s="1218"/>
      <c r="I787" s="1218"/>
      <c r="J787" s="1218"/>
      <c r="K787" s="1218"/>
      <c r="L787" s="1218"/>
      <c r="M787" s="1218"/>
      <c r="N787" s="1218"/>
      <c r="O787" s="1218"/>
      <c r="P787" s="1218"/>
      <c r="Q787" s="1218"/>
      <c r="R787" s="1218"/>
      <c r="S787" s="1218"/>
      <c r="T787" s="1218"/>
      <c r="U787" s="1218"/>
      <c r="V787" s="1218"/>
      <c r="W787" s="1218"/>
      <c r="X787" s="1218"/>
      <c r="Y787" s="1218"/>
      <c r="Z787" s="1218"/>
      <c r="AA787" s="1218"/>
      <c r="AB787" s="1218"/>
    </row>
    <row r="788" spans="2:28" ht="15.75" hidden="1" customHeight="1">
      <c r="B788" s="1218"/>
      <c r="C788" s="1218"/>
      <c r="D788" s="1218"/>
      <c r="E788" s="1218"/>
      <c r="F788" s="1218"/>
      <c r="G788" s="1218"/>
      <c r="H788" s="1218"/>
      <c r="I788" s="1218"/>
      <c r="J788" s="1218"/>
      <c r="K788" s="1218"/>
      <c r="L788" s="1218"/>
      <c r="M788" s="1218"/>
      <c r="N788" s="1218"/>
      <c r="O788" s="1218"/>
      <c r="P788" s="1218"/>
      <c r="Q788" s="1218"/>
      <c r="R788" s="1218"/>
      <c r="S788" s="1218"/>
      <c r="T788" s="1218"/>
      <c r="U788" s="1218"/>
      <c r="V788" s="1218"/>
      <c r="W788" s="1218"/>
      <c r="X788" s="1218"/>
      <c r="Y788" s="1218"/>
      <c r="Z788" s="1218"/>
      <c r="AA788" s="1218"/>
      <c r="AB788" s="1218"/>
    </row>
    <row r="789" spans="2:28" ht="15.75" hidden="1" customHeight="1">
      <c r="B789" s="1218"/>
      <c r="C789" s="1218"/>
      <c r="D789" s="1218"/>
      <c r="E789" s="1218"/>
      <c r="F789" s="1218"/>
      <c r="G789" s="1218"/>
      <c r="H789" s="1218"/>
      <c r="I789" s="1218"/>
      <c r="J789" s="1218"/>
      <c r="K789" s="1218"/>
      <c r="L789" s="1218"/>
      <c r="M789" s="1218"/>
      <c r="N789" s="1218"/>
      <c r="O789" s="1218"/>
      <c r="P789" s="1218"/>
      <c r="Q789" s="1218"/>
      <c r="R789" s="1218"/>
      <c r="S789" s="1218"/>
      <c r="T789" s="1218"/>
      <c r="U789" s="1218"/>
      <c r="V789" s="1218"/>
      <c r="W789" s="1218"/>
      <c r="X789" s="1218"/>
      <c r="Y789" s="1218"/>
      <c r="Z789" s="1218"/>
      <c r="AA789" s="1218"/>
      <c r="AB789" s="1218"/>
    </row>
    <row r="790" spans="2:28" ht="15.75" hidden="1" customHeight="1">
      <c r="B790" s="1218"/>
      <c r="C790" s="1218"/>
      <c r="D790" s="1218"/>
      <c r="E790" s="1218"/>
      <c r="F790" s="1218"/>
      <c r="G790" s="1218"/>
      <c r="H790" s="1218"/>
      <c r="I790" s="1218"/>
      <c r="J790" s="1218"/>
      <c r="K790" s="1218"/>
      <c r="L790" s="1218"/>
      <c r="M790" s="1218"/>
      <c r="N790" s="1218"/>
      <c r="O790" s="1218"/>
      <c r="P790" s="1218"/>
      <c r="Q790" s="1218"/>
      <c r="R790" s="1218"/>
      <c r="S790" s="1218"/>
      <c r="T790" s="1218"/>
      <c r="U790" s="1218"/>
      <c r="V790" s="1218"/>
      <c r="W790" s="1218"/>
      <c r="X790" s="1218"/>
      <c r="Y790" s="1218"/>
      <c r="Z790" s="1218"/>
      <c r="AA790" s="1218"/>
      <c r="AB790" s="1218"/>
    </row>
    <row r="791" spans="2:28" ht="15.75" hidden="1" customHeight="1">
      <c r="B791" s="1218"/>
      <c r="C791" s="1218"/>
      <c r="D791" s="1218"/>
      <c r="E791" s="1218"/>
      <c r="F791" s="1218"/>
      <c r="G791" s="1218"/>
      <c r="H791" s="1218"/>
      <c r="I791" s="1218"/>
      <c r="J791" s="1218"/>
      <c r="K791" s="1218"/>
      <c r="L791" s="1218"/>
      <c r="M791" s="1218"/>
      <c r="N791" s="1218"/>
      <c r="O791" s="1218"/>
      <c r="P791" s="1218"/>
      <c r="Q791" s="1218"/>
      <c r="R791" s="1218"/>
      <c r="S791" s="1218"/>
      <c r="T791" s="1218"/>
      <c r="U791" s="1218"/>
      <c r="V791" s="1218"/>
      <c r="W791" s="1218"/>
      <c r="X791" s="1218"/>
      <c r="Y791" s="1218"/>
      <c r="Z791" s="1218"/>
      <c r="AA791" s="1218"/>
      <c r="AB791" s="1218"/>
    </row>
    <row r="792" spans="2:28" ht="15.75" hidden="1" customHeight="1">
      <c r="B792" s="1218"/>
      <c r="C792" s="1218"/>
      <c r="D792" s="1218"/>
      <c r="E792" s="1218"/>
      <c r="F792" s="1218"/>
      <c r="G792" s="1218"/>
      <c r="H792" s="1218"/>
      <c r="I792" s="1218"/>
      <c r="J792" s="1218"/>
      <c r="K792" s="1218"/>
      <c r="L792" s="1218"/>
      <c r="M792" s="1218"/>
      <c r="N792" s="1218"/>
      <c r="O792" s="1218"/>
      <c r="P792" s="1218"/>
      <c r="Q792" s="1218"/>
      <c r="R792" s="1218"/>
      <c r="S792" s="1218"/>
      <c r="T792" s="1218"/>
      <c r="U792" s="1218"/>
      <c r="V792" s="1218"/>
      <c r="W792" s="1218"/>
      <c r="X792" s="1218"/>
      <c r="Y792" s="1218"/>
      <c r="Z792" s="1218"/>
      <c r="AA792" s="1218"/>
      <c r="AB792" s="1218"/>
    </row>
    <row r="793" spans="2:28" ht="15.75" hidden="1" customHeight="1">
      <c r="B793" s="1218"/>
      <c r="C793" s="1218"/>
      <c r="D793" s="1218"/>
      <c r="E793" s="1218"/>
      <c r="F793" s="1218"/>
      <c r="G793" s="1218"/>
      <c r="H793" s="1218"/>
      <c r="I793" s="1218"/>
      <c r="J793" s="1218"/>
      <c r="K793" s="1218"/>
      <c r="L793" s="1218"/>
      <c r="M793" s="1218"/>
      <c r="N793" s="1218"/>
      <c r="O793" s="1218"/>
      <c r="P793" s="1218"/>
      <c r="Q793" s="1218"/>
      <c r="R793" s="1218"/>
      <c r="S793" s="1218"/>
      <c r="T793" s="1218"/>
      <c r="U793" s="1218"/>
      <c r="V793" s="1218"/>
      <c r="W793" s="1218"/>
      <c r="X793" s="1218"/>
      <c r="Y793" s="1218"/>
      <c r="Z793" s="1218"/>
      <c r="AA793" s="1218"/>
      <c r="AB793" s="1218"/>
    </row>
    <row r="794" spans="2:28" ht="15.75" hidden="1" customHeight="1">
      <c r="B794" s="1218"/>
      <c r="C794" s="1218"/>
      <c r="D794" s="1218"/>
      <c r="E794" s="1218"/>
      <c r="F794" s="1218"/>
      <c r="G794" s="1218"/>
      <c r="H794" s="1218"/>
      <c r="I794" s="1218"/>
      <c r="J794" s="1218"/>
      <c r="K794" s="1218"/>
      <c r="L794" s="1218"/>
      <c r="M794" s="1218"/>
      <c r="N794" s="1218"/>
      <c r="O794" s="1218"/>
      <c r="P794" s="1218"/>
      <c r="Q794" s="1218"/>
      <c r="R794" s="1218"/>
      <c r="S794" s="1218"/>
      <c r="T794" s="1218"/>
      <c r="U794" s="1218"/>
      <c r="V794" s="1218"/>
      <c r="W794" s="1218"/>
      <c r="X794" s="1218"/>
      <c r="Y794" s="1218"/>
      <c r="Z794" s="1218"/>
      <c r="AA794" s="1218"/>
      <c r="AB794" s="1218"/>
    </row>
    <row r="795" spans="2:28" ht="15.75" hidden="1" customHeight="1">
      <c r="B795" s="1218"/>
      <c r="C795" s="1218"/>
      <c r="D795" s="1218"/>
      <c r="E795" s="1218"/>
      <c r="F795" s="1218"/>
      <c r="G795" s="1218"/>
      <c r="H795" s="1218"/>
      <c r="I795" s="1218"/>
      <c r="J795" s="1218"/>
      <c r="K795" s="1218"/>
      <c r="L795" s="1218"/>
      <c r="M795" s="1218"/>
      <c r="N795" s="1218"/>
      <c r="O795" s="1218"/>
      <c r="P795" s="1218"/>
      <c r="Q795" s="1218"/>
      <c r="R795" s="1218"/>
      <c r="S795" s="1218"/>
      <c r="T795" s="1218"/>
      <c r="U795" s="1218"/>
      <c r="V795" s="1218"/>
      <c r="W795" s="1218"/>
      <c r="X795" s="1218"/>
      <c r="Y795" s="1218"/>
      <c r="Z795" s="1218"/>
      <c r="AA795" s="1218"/>
      <c r="AB795" s="1218"/>
    </row>
    <row r="796" spans="2:28" ht="15.75" hidden="1" customHeight="1">
      <c r="B796" s="1218"/>
      <c r="C796" s="1218"/>
      <c r="D796" s="1218"/>
      <c r="E796" s="1218"/>
      <c r="F796" s="1218"/>
      <c r="G796" s="1218"/>
      <c r="H796" s="1218"/>
      <c r="I796" s="1218"/>
      <c r="J796" s="1218"/>
      <c r="K796" s="1218"/>
      <c r="L796" s="1218"/>
      <c r="M796" s="1218"/>
      <c r="N796" s="1218"/>
      <c r="O796" s="1218"/>
      <c r="P796" s="1218"/>
      <c r="Q796" s="1218"/>
      <c r="R796" s="1218"/>
      <c r="S796" s="1218"/>
      <c r="T796" s="1218"/>
      <c r="U796" s="1218"/>
      <c r="V796" s="1218"/>
      <c r="W796" s="1218"/>
      <c r="X796" s="1218"/>
      <c r="Y796" s="1218"/>
      <c r="Z796" s="1218"/>
      <c r="AA796" s="1218"/>
      <c r="AB796" s="1218"/>
    </row>
    <row r="797" spans="2:28" ht="15.75" hidden="1" customHeight="1">
      <c r="B797" s="1218"/>
      <c r="C797" s="1218"/>
      <c r="D797" s="1218"/>
      <c r="E797" s="1218"/>
      <c r="F797" s="1218"/>
      <c r="G797" s="1218"/>
      <c r="H797" s="1218"/>
      <c r="I797" s="1218"/>
      <c r="J797" s="1218"/>
      <c r="K797" s="1218"/>
      <c r="L797" s="1218"/>
      <c r="M797" s="1218"/>
      <c r="N797" s="1218"/>
      <c r="O797" s="1218"/>
      <c r="P797" s="1218"/>
      <c r="Q797" s="1218"/>
      <c r="R797" s="1218"/>
      <c r="S797" s="1218"/>
      <c r="T797" s="1218"/>
      <c r="U797" s="1218"/>
      <c r="V797" s="1218"/>
      <c r="W797" s="1218"/>
      <c r="X797" s="1218"/>
      <c r="Y797" s="1218"/>
      <c r="Z797" s="1218"/>
      <c r="AA797" s="1218"/>
      <c r="AB797" s="1218"/>
    </row>
    <row r="798" spans="2:28" ht="15.75" hidden="1" customHeight="1">
      <c r="B798" s="1218"/>
      <c r="C798" s="1218"/>
      <c r="D798" s="1218"/>
      <c r="E798" s="1218"/>
      <c r="F798" s="1218"/>
      <c r="G798" s="1218"/>
      <c r="H798" s="1218"/>
      <c r="I798" s="1218"/>
      <c r="J798" s="1218"/>
      <c r="K798" s="1218"/>
      <c r="L798" s="1218"/>
      <c r="M798" s="1218"/>
      <c r="N798" s="1218"/>
      <c r="O798" s="1218"/>
      <c r="P798" s="1218"/>
      <c r="Q798" s="1218"/>
      <c r="R798" s="1218"/>
      <c r="S798" s="1218"/>
      <c r="T798" s="1218"/>
      <c r="U798" s="1218"/>
      <c r="V798" s="1218"/>
      <c r="W798" s="1218"/>
      <c r="X798" s="1218"/>
      <c r="Y798" s="1218"/>
      <c r="Z798" s="1218"/>
      <c r="AA798" s="1218"/>
      <c r="AB798" s="1218"/>
    </row>
    <row r="799" spans="2:28" ht="15.75" hidden="1" customHeight="1">
      <c r="B799" s="1218"/>
      <c r="C799" s="1218"/>
      <c r="D799" s="1218"/>
      <c r="E799" s="1218"/>
      <c r="F799" s="1218"/>
      <c r="G799" s="1218"/>
      <c r="H799" s="1218"/>
      <c r="I799" s="1218"/>
      <c r="J799" s="1218"/>
      <c r="K799" s="1218"/>
      <c r="L799" s="1218"/>
      <c r="M799" s="1218"/>
      <c r="N799" s="1218"/>
      <c r="O799" s="1218"/>
      <c r="P799" s="1218"/>
      <c r="Q799" s="1218"/>
      <c r="R799" s="1218"/>
      <c r="S799" s="1218"/>
      <c r="T799" s="1218"/>
      <c r="U799" s="1218"/>
      <c r="V799" s="1218"/>
      <c r="W799" s="1218"/>
      <c r="X799" s="1218"/>
      <c r="Y799" s="1218"/>
      <c r="Z799" s="1218"/>
      <c r="AA799" s="1218"/>
      <c r="AB799" s="1218"/>
    </row>
    <row r="800" spans="2:28" ht="15.75" hidden="1" customHeight="1">
      <c r="B800" s="1218"/>
      <c r="C800" s="1218"/>
      <c r="D800" s="1218"/>
      <c r="E800" s="1218"/>
      <c r="F800" s="1218"/>
      <c r="G800" s="1218"/>
      <c r="H800" s="1218"/>
      <c r="I800" s="1218"/>
      <c r="J800" s="1218"/>
      <c r="K800" s="1218"/>
      <c r="L800" s="1218"/>
      <c r="M800" s="1218"/>
      <c r="N800" s="1218"/>
      <c r="O800" s="1218"/>
      <c r="P800" s="1218"/>
      <c r="Q800" s="1218"/>
      <c r="R800" s="1218"/>
      <c r="S800" s="1218"/>
      <c r="T800" s="1218"/>
      <c r="U800" s="1218"/>
      <c r="V800" s="1218"/>
      <c r="W800" s="1218"/>
      <c r="X800" s="1218"/>
      <c r="Y800" s="1218"/>
      <c r="Z800" s="1218"/>
      <c r="AA800" s="1218"/>
      <c r="AB800" s="1218"/>
    </row>
    <row r="801" spans="2:28" ht="15.75" hidden="1" customHeight="1">
      <c r="B801" s="1218"/>
      <c r="C801" s="1218"/>
      <c r="D801" s="1218"/>
      <c r="E801" s="1218"/>
      <c r="F801" s="1218"/>
      <c r="G801" s="1218"/>
      <c r="H801" s="1218"/>
      <c r="I801" s="1218"/>
      <c r="J801" s="1218"/>
      <c r="K801" s="1218"/>
      <c r="L801" s="1218"/>
      <c r="M801" s="1218"/>
      <c r="N801" s="1218"/>
      <c r="O801" s="1218"/>
      <c r="P801" s="1218"/>
      <c r="Q801" s="1218"/>
      <c r="R801" s="1218"/>
      <c r="S801" s="1218"/>
      <c r="T801" s="1218"/>
      <c r="U801" s="1218"/>
      <c r="V801" s="1218"/>
      <c r="W801" s="1218"/>
      <c r="X801" s="1218"/>
      <c r="Y801" s="1218"/>
      <c r="Z801" s="1218"/>
      <c r="AA801" s="1218"/>
      <c r="AB801" s="1218"/>
    </row>
    <row r="802" spans="2:28" ht="15.75" hidden="1" customHeight="1">
      <c r="B802" s="1218"/>
      <c r="C802" s="1218"/>
      <c r="D802" s="1218"/>
      <c r="E802" s="1218"/>
      <c r="F802" s="1218"/>
      <c r="G802" s="1218"/>
      <c r="H802" s="1218"/>
      <c r="I802" s="1218"/>
      <c r="J802" s="1218"/>
      <c r="K802" s="1218"/>
      <c r="L802" s="1218"/>
      <c r="M802" s="1218"/>
      <c r="N802" s="1218"/>
      <c r="O802" s="1218"/>
      <c r="P802" s="1218"/>
      <c r="Q802" s="1218"/>
      <c r="R802" s="1218"/>
      <c r="S802" s="1218"/>
      <c r="T802" s="1218"/>
      <c r="U802" s="1218"/>
      <c r="V802" s="1218"/>
      <c r="W802" s="1218"/>
      <c r="X802" s="1218"/>
      <c r="Y802" s="1218"/>
      <c r="Z802" s="1218"/>
      <c r="AA802" s="1218"/>
      <c r="AB802" s="1218"/>
    </row>
    <row r="803" spans="2:28" ht="15.75" hidden="1" customHeight="1">
      <c r="B803" s="1218"/>
      <c r="C803" s="1218"/>
      <c r="D803" s="1218"/>
      <c r="E803" s="1218"/>
      <c r="F803" s="1218"/>
      <c r="G803" s="1218"/>
      <c r="H803" s="1218"/>
      <c r="I803" s="1218"/>
      <c r="J803" s="1218"/>
      <c r="K803" s="1218"/>
      <c r="L803" s="1218"/>
      <c r="M803" s="1218"/>
      <c r="N803" s="1218"/>
      <c r="O803" s="1218"/>
      <c r="P803" s="1218"/>
      <c r="Q803" s="1218"/>
      <c r="R803" s="1218"/>
      <c r="S803" s="1218"/>
      <c r="T803" s="1218"/>
      <c r="U803" s="1218"/>
      <c r="V803" s="1218"/>
      <c r="W803" s="1218"/>
      <c r="X803" s="1218"/>
      <c r="Y803" s="1218"/>
      <c r="Z803" s="1218"/>
      <c r="AA803" s="1218"/>
      <c r="AB803" s="1218"/>
    </row>
    <row r="804" spans="2:28" ht="15.75" hidden="1" customHeight="1">
      <c r="B804" s="1218"/>
      <c r="C804" s="1218"/>
      <c r="D804" s="1218"/>
      <c r="E804" s="1218"/>
      <c r="F804" s="1218"/>
      <c r="G804" s="1218"/>
      <c r="H804" s="1218"/>
      <c r="I804" s="1218"/>
      <c r="J804" s="1218"/>
      <c r="K804" s="1218"/>
      <c r="L804" s="1218"/>
      <c r="M804" s="1218"/>
      <c r="N804" s="1218"/>
      <c r="O804" s="1218"/>
      <c r="P804" s="1218"/>
      <c r="Q804" s="1218"/>
      <c r="R804" s="1218"/>
      <c r="S804" s="1218"/>
      <c r="T804" s="1218"/>
      <c r="U804" s="1218"/>
      <c r="V804" s="1218"/>
      <c r="W804" s="1218"/>
      <c r="X804" s="1218"/>
      <c r="Y804" s="1218"/>
      <c r="Z804" s="1218"/>
      <c r="AA804" s="1218"/>
      <c r="AB804" s="1218"/>
    </row>
    <row r="805" spans="2:28" ht="15.75" hidden="1" customHeight="1">
      <c r="B805" s="1218"/>
      <c r="C805" s="1218"/>
      <c r="D805" s="1218"/>
      <c r="E805" s="1218"/>
      <c r="F805" s="1218"/>
      <c r="G805" s="1218"/>
      <c r="H805" s="1218"/>
      <c r="I805" s="1218"/>
      <c r="J805" s="1218"/>
      <c r="K805" s="1218"/>
      <c r="L805" s="1218"/>
      <c r="M805" s="1218"/>
      <c r="N805" s="1218"/>
      <c r="O805" s="1218"/>
      <c r="P805" s="1218"/>
      <c r="Q805" s="1218"/>
      <c r="R805" s="1218"/>
      <c r="S805" s="1218"/>
      <c r="T805" s="1218"/>
      <c r="U805" s="1218"/>
      <c r="V805" s="1218"/>
      <c r="W805" s="1218"/>
      <c r="X805" s="1218"/>
      <c r="Y805" s="1218"/>
      <c r="Z805" s="1218"/>
      <c r="AA805" s="1218"/>
      <c r="AB805" s="1218"/>
    </row>
    <row r="806" spans="2:28" ht="15.75" hidden="1" customHeight="1">
      <c r="B806" s="1218"/>
      <c r="C806" s="1218"/>
      <c r="D806" s="1218"/>
      <c r="E806" s="1218"/>
      <c r="F806" s="1218"/>
      <c r="G806" s="1218"/>
      <c r="H806" s="1218"/>
      <c r="I806" s="1218"/>
      <c r="J806" s="1218"/>
      <c r="K806" s="1218"/>
      <c r="L806" s="1218"/>
      <c r="M806" s="1218"/>
      <c r="N806" s="1218"/>
      <c r="O806" s="1218"/>
      <c r="P806" s="1218"/>
      <c r="Q806" s="1218"/>
      <c r="R806" s="1218"/>
      <c r="S806" s="1218"/>
      <c r="T806" s="1218"/>
      <c r="U806" s="1218"/>
      <c r="V806" s="1218"/>
      <c r="W806" s="1218"/>
      <c r="X806" s="1218"/>
      <c r="Y806" s="1218"/>
      <c r="Z806" s="1218"/>
      <c r="AA806" s="1218"/>
      <c r="AB806" s="1218"/>
    </row>
    <row r="807" spans="2:28" ht="15.75" hidden="1" customHeight="1">
      <c r="B807" s="1218"/>
      <c r="C807" s="1218"/>
      <c r="D807" s="1218"/>
      <c r="E807" s="1218"/>
      <c r="F807" s="1218"/>
      <c r="G807" s="1218"/>
      <c r="H807" s="1218"/>
      <c r="I807" s="1218"/>
      <c r="J807" s="1218"/>
      <c r="K807" s="1218"/>
      <c r="L807" s="1218"/>
      <c r="M807" s="1218"/>
      <c r="N807" s="1218"/>
      <c r="O807" s="1218"/>
      <c r="P807" s="1218"/>
      <c r="Q807" s="1218"/>
      <c r="R807" s="1218"/>
      <c r="S807" s="1218"/>
      <c r="T807" s="1218"/>
      <c r="U807" s="1218"/>
      <c r="V807" s="1218"/>
      <c r="W807" s="1218"/>
      <c r="X807" s="1218"/>
      <c r="Y807" s="1218"/>
      <c r="Z807" s="1218"/>
      <c r="AA807" s="1218"/>
      <c r="AB807" s="1218"/>
    </row>
    <row r="808" spans="2:28" ht="15.75" hidden="1" customHeight="1">
      <c r="B808" s="1218"/>
      <c r="C808" s="1218"/>
      <c r="D808" s="1218"/>
      <c r="E808" s="1218"/>
      <c r="F808" s="1218"/>
      <c r="G808" s="1218"/>
      <c r="H808" s="1218"/>
      <c r="I808" s="1218"/>
      <c r="J808" s="1218"/>
      <c r="K808" s="1218"/>
      <c r="L808" s="1218"/>
      <c r="M808" s="1218"/>
      <c r="N808" s="1218"/>
      <c r="O808" s="1218"/>
      <c r="P808" s="1218"/>
      <c r="Q808" s="1218"/>
      <c r="R808" s="1218"/>
      <c r="S808" s="1218"/>
      <c r="T808" s="1218"/>
      <c r="U808" s="1218"/>
      <c r="V808" s="1218"/>
      <c r="W808" s="1218"/>
      <c r="X808" s="1218"/>
      <c r="Y808" s="1218"/>
      <c r="Z808" s="1218"/>
      <c r="AA808" s="1218"/>
      <c r="AB808" s="1218"/>
    </row>
    <row r="809" spans="2:28" ht="15.75" hidden="1" customHeight="1">
      <c r="B809" s="1218"/>
      <c r="C809" s="1218"/>
      <c r="D809" s="1218"/>
      <c r="E809" s="1218"/>
      <c r="F809" s="1218"/>
      <c r="G809" s="1218"/>
      <c r="H809" s="1218"/>
      <c r="I809" s="1218"/>
      <c r="J809" s="1218"/>
      <c r="K809" s="1218"/>
      <c r="L809" s="1218"/>
      <c r="M809" s="1218"/>
      <c r="N809" s="1218"/>
      <c r="O809" s="1218"/>
      <c r="P809" s="1218"/>
      <c r="Q809" s="1218"/>
      <c r="R809" s="1218"/>
      <c r="S809" s="1218"/>
      <c r="T809" s="1218"/>
      <c r="U809" s="1218"/>
      <c r="V809" s="1218"/>
      <c r="W809" s="1218"/>
      <c r="X809" s="1218"/>
      <c r="Y809" s="1218"/>
      <c r="Z809" s="1218"/>
      <c r="AA809" s="1218"/>
      <c r="AB809" s="1218"/>
    </row>
    <row r="810" spans="2:28" ht="15.75" hidden="1" customHeight="1">
      <c r="B810" s="1218"/>
      <c r="C810" s="1218"/>
      <c r="D810" s="1218"/>
      <c r="E810" s="1218"/>
      <c r="F810" s="1218"/>
      <c r="G810" s="1218"/>
      <c r="H810" s="1218"/>
      <c r="I810" s="1218"/>
      <c r="J810" s="1218"/>
      <c r="K810" s="1218"/>
      <c r="L810" s="1218"/>
      <c r="M810" s="1218"/>
      <c r="N810" s="1218"/>
      <c r="O810" s="1218"/>
      <c r="P810" s="1218"/>
      <c r="Q810" s="1218"/>
      <c r="R810" s="1218"/>
      <c r="S810" s="1218"/>
      <c r="T810" s="1218"/>
      <c r="U810" s="1218"/>
      <c r="V810" s="1218"/>
      <c r="W810" s="1218"/>
      <c r="X810" s="1218"/>
      <c r="Y810" s="1218"/>
      <c r="Z810" s="1218"/>
      <c r="AA810" s="1218"/>
      <c r="AB810" s="1218"/>
    </row>
    <row r="811" spans="2:28" ht="15.75" hidden="1" customHeight="1">
      <c r="B811" s="1218"/>
      <c r="C811" s="1218"/>
      <c r="D811" s="1218"/>
      <c r="E811" s="1218"/>
      <c r="F811" s="1218"/>
      <c r="G811" s="1218"/>
      <c r="H811" s="1218"/>
      <c r="I811" s="1218"/>
      <c r="J811" s="1218"/>
      <c r="K811" s="1218"/>
      <c r="L811" s="1218"/>
      <c r="M811" s="1218"/>
      <c r="N811" s="1218"/>
      <c r="O811" s="1218"/>
      <c r="P811" s="1218"/>
      <c r="Q811" s="1218"/>
      <c r="R811" s="1218"/>
      <c r="S811" s="1218"/>
      <c r="T811" s="1218"/>
      <c r="U811" s="1218"/>
      <c r="V811" s="1218"/>
      <c r="W811" s="1218"/>
      <c r="X811" s="1218"/>
      <c r="Y811" s="1218"/>
      <c r="Z811" s="1218"/>
      <c r="AA811" s="1218"/>
      <c r="AB811" s="1218"/>
    </row>
    <row r="812" spans="2:28" ht="15.75" hidden="1" customHeight="1">
      <c r="B812" s="1218"/>
      <c r="C812" s="1218"/>
      <c r="D812" s="1218"/>
      <c r="E812" s="1218"/>
      <c r="F812" s="1218"/>
      <c r="G812" s="1218"/>
      <c r="H812" s="1218"/>
      <c r="I812" s="1218"/>
      <c r="J812" s="1218"/>
      <c r="K812" s="1218"/>
      <c r="L812" s="1218"/>
      <c r="M812" s="1218"/>
      <c r="N812" s="1218"/>
      <c r="O812" s="1218"/>
      <c r="P812" s="1218"/>
      <c r="Q812" s="1218"/>
      <c r="R812" s="1218"/>
      <c r="S812" s="1218"/>
      <c r="T812" s="1218"/>
      <c r="U812" s="1218"/>
      <c r="V812" s="1218"/>
      <c r="W812" s="1218"/>
      <c r="X812" s="1218"/>
      <c r="Y812" s="1218"/>
      <c r="Z812" s="1218"/>
      <c r="AA812" s="1218"/>
      <c r="AB812" s="1218"/>
    </row>
    <row r="813" spans="2:28" ht="15.75" hidden="1" customHeight="1">
      <c r="B813" s="1218"/>
      <c r="C813" s="1218"/>
      <c r="D813" s="1218"/>
      <c r="E813" s="1218"/>
      <c r="F813" s="1218"/>
      <c r="G813" s="1218"/>
      <c r="H813" s="1218"/>
      <c r="I813" s="1218"/>
      <c r="J813" s="1218"/>
      <c r="K813" s="1218"/>
      <c r="L813" s="1218"/>
      <c r="M813" s="1218"/>
      <c r="N813" s="1218"/>
      <c r="O813" s="1218"/>
      <c r="P813" s="1218"/>
      <c r="Q813" s="1218"/>
      <c r="R813" s="1218"/>
      <c r="S813" s="1218"/>
      <c r="T813" s="1218"/>
      <c r="U813" s="1218"/>
      <c r="V813" s="1218"/>
      <c r="W813" s="1218"/>
      <c r="X813" s="1218"/>
      <c r="Y813" s="1218"/>
      <c r="Z813" s="1218"/>
      <c r="AA813" s="1218"/>
      <c r="AB813" s="1218"/>
    </row>
    <row r="814" spans="2:28" ht="15.75" hidden="1" customHeight="1">
      <c r="B814" s="1218"/>
      <c r="C814" s="1218"/>
      <c r="D814" s="1218"/>
      <c r="E814" s="1218"/>
      <c r="F814" s="1218"/>
      <c r="G814" s="1218"/>
      <c r="H814" s="1218"/>
      <c r="I814" s="1218"/>
      <c r="J814" s="1218"/>
      <c r="K814" s="1218"/>
      <c r="L814" s="1218"/>
      <c r="M814" s="1218"/>
      <c r="N814" s="1218"/>
      <c r="O814" s="1218"/>
      <c r="P814" s="1218"/>
      <c r="Q814" s="1218"/>
      <c r="R814" s="1218"/>
      <c r="S814" s="1218"/>
      <c r="T814" s="1218"/>
      <c r="U814" s="1218"/>
      <c r="V814" s="1218"/>
      <c r="W814" s="1218"/>
      <c r="X814" s="1218"/>
      <c r="Y814" s="1218"/>
      <c r="Z814" s="1218"/>
      <c r="AA814" s="1218"/>
      <c r="AB814" s="1218"/>
    </row>
    <row r="815" spans="2:28" ht="15.75" hidden="1" customHeight="1">
      <c r="B815" s="1218"/>
      <c r="C815" s="1218"/>
      <c r="D815" s="1218"/>
      <c r="E815" s="1218"/>
      <c r="F815" s="1218"/>
      <c r="G815" s="1218"/>
      <c r="H815" s="1218"/>
      <c r="I815" s="1218"/>
      <c r="J815" s="1218"/>
      <c r="K815" s="1218"/>
      <c r="L815" s="1218"/>
      <c r="M815" s="1218"/>
      <c r="N815" s="1218"/>
      <c r="O815" s="1218"/>
      <c r="P815" s="1218"/>
      <c r="Q815" s="1218"/>
      <c r="R815" s="1218"/>
      <c r="S815" s="1218"/>
      <c r="T815" s="1218"/>
      <c r="U815" s="1218"/>
      <c r="V815" s="1218"/>
      <c r="W815" s="1218"/>
      <c r="X815" s="1218"/>
      <c r="Y815" s="1218"/>
      <c r="Z815" s="1218"/>
      <c r="AA815" s="1218"/>
      <c r="AB815" s="1218"/>
    </row>
    <row r="816" spans="2:28" ht="15.75" hidden="1" customHeight="1">
      <c r="B816" s="1218"/>
      <c r="C816" s="1218"/>
      <c r="D816" s="1218"/>
      <c r="E816" s="1218"/>
      <c r="F816" s="1218"/>
      <c r="G816" s="1218"/>
      <c r="H816" s="1218"/>
      <c r="I816" s="1218"/>
      <c r="J816" s="1218"/>
      <c r="K816" s="1218"/>
      <c r="L816" s="1218"/>
      <c r="M816" s="1218"/>
      <c r="N816" s="1218"/>
      <c r="O816" s="1218"/>
      <c r="P816" s="1218"/>
      <c r="Q816" s="1218"/>
      <c r="R816" s="1218"/>
      <c r="S816" s="1218"/>
      <c r="T816" s="1218"/>
      <c r="U816" s="1218"/>
      <c r="V816" s="1218"/>
      <c r="W816" s="1218"/>
      <c r="X816" s="1218"/>
      <c r="Y816" s="1218"/>
      <c r="Z816" s="1218"/>
      <c r="AA816" s="1218"/>
      <c r="AB816" s="1218"/>
    </row>
    <row r="817" spans="2:28" ht="15.75" hidden="1" customHeight="1">
      <c r="B817" s="1218"/>
      <c r="C817" s="1218"/>
      <c r="D817" s="1218"/>
      <c r="E817" s="1218"/>
      <c r="F817" s="1218"/>
      <c r="G817" s="1218"/>
      <c r="H817" s="1218"/>
      <c r="I817" s="1218"/>
      <c r="J817" s="1218"/>
      <c r="K817" s="1218"/>
      <c r="L817" s="1218"/>
      <c r="M817" s="1218"/>
      <c r="N817" s="1218"/>
      <c r="O817" s="1218"/>
      <c r="P817" s="1218"/>
      <c r="Q817" s="1218"/>
      <c r="R817" s="1218"/>
      <c r="S817" s="1218"/>
      <c r="T817" s="1218"/>
      <c r="U817" s="1218"/>
      <c r="V817" s="1218"/>
      <c r="W817" s="1218"/>
      <c r="X817" s="1218"/>
      <c r="Y817" s="1218"/>
      <c r="Z817" s="1218"/>
      <c r="AA817" s="1218"/>
      <c r="AB817" s="1218"/>
    </row>
    <row r="818" spans="2:28" ht="15.75" hidden="1" customHeight="1">
      <c r="B818" s="1218"/>
      <c r="C818" s="1218"/>
      <c r="D818" s="1218"/>
      <c r="E818" s="1218"/>
      <c r="F818" s="1218"/>
      <c r="G818" s="1218"/>
      <c r="H818" s="1218"/>
      <c r="I818" s="1218"/>
      <c r="J818" s="1218"/>
      <c r="K818" s="1218"/>
      <c r="L818" s="1218"/>
      <c r="M818" s="1218"/>
      <c r="N818" s="1218"/>
      <c r="O818" s="1218"/>
      <c r="P818" s="1218"/>
      <c r="Q818" s="1218"/>
      <c r="R818" s="1218"/>
      <c r="S818" s="1218"/>
      <c r="T818" s="1218"/>
      <c r="U818" s="1218"/>
      <c r="V818" s="1218"/>
      <c r="W818" s="1218"/>
      <c r="X818" s="1218"/>
      <c r="Y818" s="1218"/>
      <c r="Z818" s="1218"/>
      <c r="AA818" s="1218"/>
      <c r="AB818" s="1218"/>
    </row>
    <row r="819" spans="2:28" ht="15.75" hidden="1" customHeight="1">
      <c r="B819" s="1218"/>
      <c r="C819" s="1218"/>
      <c r="D819" s="1218"/>
      <c r="E819" s="1218"/>
      <c r="F819" s="1218"/>
      <c r="G819" s="1218"/>
      <c r="H819" s="1218"/>
      <c r="I819" s="1218"/>
      <c r="J819" s="1218"/>
      <c r="K819" s="1218"/>
      <c r="L819" s="1218"/>
      <c r="M819" s="1218"/>
      <c r="N819" s="1218"/>
      <c r="O819" s="1218"/>
      <c r="P819" s="1218"/>
      <c r="Q819" s="1218"/>
      <c r="R819" s="1218"/>
      <c r="S819" s="1218"/>
      <c r="T819" s="1218"/>
      <c r="U819" s="1218"/>
      <c r="V819" s="1218"/>
      <c r="W819" s="1218"/>
      <c r="X819" s="1218"/>
      <c r="Y819" s="1218"/>
      <c r="Z819" s="1218"/>
      <c r="AA819" s="1218"/>
      <c r="AB819" s="1218"/>
    </row>
    <row r="820" spans="2:28" ht="15.75" hidden="1" customHeight="1">
      <c r="B820" s="1218"/>
      <c r="C820" s="1218"/>
      <c r="D820" s="1218"/>
      <c r="E820" s="1218"/>
      <c r="F820" s="1218"/>
      <c r="G820" s="1218"/>
      <c r="H820" s="1218"/>
      <c r="I820" s="1218"/>
      <c r="J820" s="1218"/>
      <c r="K820" s="1218"/>
      <c r="L820" s="1218"/>
      <c r="M820" s="1218"/>
      <c r="N820" s="1218"/>
      <c r="O820" s="1218"/>
      <c r="P820" s="1218"/>
      <c r="Q820" s="1218"/>
      <c r="R820" s="1218"/>
      <c r="S820" s="1218"/>
      <c r="T820" s="1218"/>
      <c r="U820" s="1218"/>
      <c r="V820" s="1218"/>
      <c r="W820" s="1218"/>
      <c r="X820" s="1218"/>
      <c r="Y820" s="1218"/>
      <c r="Z820" s="1218"/>
      <c r="AA820" s="1218"/>
      <c r="AB820" s="1218"/>
    </row>
    <row r="821" spans="2:28" ht="15.75" hidden="1" customHeight="1">
      <c r="B821" s="1218"/>
      <c r="C821" s="1218"/>
      <c r="D821" s="1218"/>
      <c r="E821" s="1218"/>
      <c r="F821" s="1218"/>
      <c r="G821" s="1218"/>
      <c r="H821" s="1218"/>
      <c r="I821" s="1218"/>
      <c r="J821" s="1218"/>
      <c r="K821" s="1218"/>
      <c r="L821" s="1218"/>
      <c r="M821" s="1218"/>
      <c r="N821" s="1218"/>
      <c r="O821" s="1218"/>
      <c r="P821" s="1218"/>
      <c r="Q821" s="1218"/>
      <c r="R821" s="1218"/>
      <c r="S821" s="1218"/>
      <c r="T821" s="1218"/>
      <c r="U821" s="1218"/>
      <c r="V821" s="1218"/>
      <c r="W821" s="1218"/>
      <c r="X821" s="1218"/>
      <c r="Y821" s="1218"/>
      <c r="Z821" s="1218"/>
      <c r="AA821" s="1218"/>
      <c r="AB821" s="1218"/>
    </row>
    <row r="822" spans="2:28" ht="15.75" hidden="1" customHeight="1">
      <c r="B822" s="1218"/>
      <c r="C822" s="1218"/>
      <c r="D822" s="1218"/>
      <c r="E822" s="1218"/>
      <c r="F822" s="1218"/>
      <c r="G822" s="1218"/>
      <c r="H822" s="1218"/>
      <c r="I822" s="1218"/>
      <c r="J822" s="1218"/>
      <c r="K822" s="1218"/>
      <c r="L822" s="1218"/>
      <c r="M822" s="1218"/>
      <c r="N822" s="1218"/>
      <c r="O822" s="1218"/>
      <c r="P822" s="1218"/>
      <c r="Q822" s="1218"/>
      <c r="R822" s="1218"/>
      <c r="S822" s="1218"/>
      <c r="T822" s="1218"/>
      <c r="U822" s="1218"/>
      <c r="V822" s="1218"/>
      <c r="W822" s="1218"/>
      <c r="X822" s="1218"/>
      <c r="Y822" s="1218"/>
      <c r="Z822" s="1218"/>
      <c r="AA822" s="1218"/>
      <c r="AB822" s="1218"/>
    </row>
    <row r="823" spans="2:28" ht="15.75" hidden="1" customHeight="1">
      <c r="B823" s="1218"/>
      <c r="C823" s="1218"/>
      <c r="D823" s="1218"/>
      <c r="E823" s="1218"/>
      <c r="F823" s="1218"/>
      <c r="G823" s="1218"/>
      <c r="H823" s="1218"/>
      <c r="I823" s="1218"/>
      <c r="J823" s="1218"/>
      <c r="K823" s="1218"/>
      <c r="L823" s="1218"/>
      <c r="M823" s="1218"/>
      <c r="N823" s="1218"/>
      <c r="O823" s="1218"/>
      <c r="P823" s="1218"/>
      <c r="Q823" s="1218"/>
      <c r="R823" s="1218"/>
      <c r="S823" s="1218"/>
      <c r="T823" s="1218"/>
      <c r="U823" s="1218"/>
      <c r="V823" s="1218"/>
      <c r="W823" s="1218"/>
      <c r="X823" s="1218"/>
      <c r="Y823" s="1218"/>
      <c r="Z823" s="1218"/>
      <c r="AA823" s="1218"/>
      <c r="AB823" s="1218"/>
    </row>
    <row r="824" spans="2:28" ht="15.75" hidden="1" customHeight="1">
      <c r="B824" s="1218"/>
      <c r="C824" s="1218"/>
      <c r="D824" s="1218"/>
      <c r="E824" s="1218"/>
      <c r="F824" s="1218"/>
      <c r="G824" s="1218"/>
      <c r="H824" s="1218"/>
      <c r="I824" s="1218"/>
      <c r="J824" s="1218"/>
      <c r="K824" s="1218"/>
      <c r="L824" s="1218"/>
      <c r="M824" s="1218"/>
      <c r="N824" s="1218"/>
      <c r="O824" s="1218"/>
      <c r="P824" s="1218"/>
      <c r="Q824" s="1218"/>
      <c r="R824" s="1218"/>
      <c r="S824" s="1218"/>
      <c r="T824" s="1218"/>
      <c r="U824" s="1218"/>
      <c r="V824" s="1218"/>
      <c r="W824" s="1218"/>
      <c r="X824" s="1218"/>
      <c r="Y824" s="1218"/>
      <c r="Z824" s="1218"/>
      <c r="AA824" s="1218"/>
      <c r="AB824" s="1218"/>
    </row>
    <row r="825" spans="2:28" ht="15.75" hidden="1" customHeight="1">
      <c r="B825" s="1218"/>
      <c r="C825" s="1218"/>
      <c r="D825" s="1218"/>
      <c r="E825" s="1218"/>
      <c r="F825" s="1218"/>
      <c r="G825" s="1218"/>
      <c r="H825" s="1218"/>
      <c r="I825" s="1218"/>
      <c r="J825" s="1218"/>
      <c r="K825" s="1218"/>
      <c r="L825" s="1218"/>
      <c r="M825" s="1218"/>
      <c r="N825" s="1218"/>
      <c r="O825" s="1218"/>
      <c r="P825" s="1218"/>
      <c r="Q825" s="1218"/>
      <c r="R825" s="1218"/>
      <c r="S825" s="1218"/>
      <c r="T825" s="1218"/>
      <c r="U825" s="1218"/>
      <c r="V825" s="1218"/>
      <c r="W825" s="1218"/>
      <c r="X825" s="1218"/>
      <c r="Y825" s="1218"/>
      <c r="Z825" s="1218"/>
      <c r="AA825" s="1218"/>
      <c r="AB825" s="1218"/>
    </row>
    <row r="826" spans="2:28" ht="15.75" hidden="1" customHeight="1">
      <c r="B826" s="1218"/>
      <c r="C826" s="1218"/>
      <c r="D826" s="1218"/>
      <c r="E826" s="1218"/>
      <c r="F826" s="1218"/>
      <c r="G826" s="1218"/>
      <c r="H826" s="1218"/>
      <c r="I826" s="1218"/>
      <c r="J826" s="1218"/>
      <c r="K826" s="1218"/>
      <c r="L826" s="1218"/>
      <c r="M826" s="1218"/>
      <c r="N826" s="1218"/>
      <c r="O826" s="1218"/>
      <c r="P826" s="1218"/>
      <c r="Q826" s="1218"/>
      <c r="R826" s="1218"/>
      <c r="S826" s="1218"/>
      <c r="T826" s="1218"/>
      <c r="U826" s="1218"/>
      <c r="V826" s="1218"/>
      <c r="W826" s="1218"/>
      <c r="X826" s="1218"/>
      <c r="Y826" s="1218"/>
      <c r="Z826" s="1218"/>
      <c r="AA826" s="1218"/>
      <c r="AB826" s="1218"/>
    </row>
    <row r="827" spans="2:28" ht="15.75" hidden="1" customHeight="1">
      <c r="B827" s="1218"/>
      <c r="C827" s="1218"/>
      <c r="D827" s="1218"/>
      <c r="E827" s="1218"/>
      <c r="F827" s="1218"/>
      <c r="G827" s="1218"/>
      <c r="H827" s="1218"/>
      <c r="I827" s="1218"/>
      <c r="J827" s="1218"/>
      <c r="K827" s="1218"/>
      <c r="L827" s="1218"/>
      <c r="M827" s="1218"/>
      <c r="N827" s="1218"/>
      <c r="O827" s="1218"/>
      <c r="P827" s="1218"/>
      <c r="Q827" s="1218"/>
      <c r="R827" s="1218"/>
      <c r="S827" s="1218"/>
      <c r="T827" s="1218"/>
      <c r="U827" s="1218"/>
      <c r="V827" s="1218"/>
      <c r="W827" s="1218"/>
      <c r="X827" s="1218"/>
      <c r="Y827" s="1218"/>
      <c r="Z827" s="1218"/>
      <c r="AA827" s="1218"/>
      <c r="AB827" s="1218"/>
    </row>
    <row r="828" spans="2:28" ht="15.75" hidden="1" customHeight="1">
      <c r="B828" s="1218"/>
      <c r="C828" s="1218"/>
      <c r="D828" s="1218"/>
      <c r="E828" s="1218"/>
      <c r="F828" s="1218"/>
      <c r="G828" s="1218"/>
      <c r="H828" s="1218"/>
      <c r="I828" s="1218"/>
      <c r="J828" s="1218"/>
      <c r="K828" s="1218"/>
      <c r="L828" s="1218"/>
      <c r="M828" s="1218"/>
      <c r="N828" s="1218"/>
      <c r="O828" s="1218"/>
      <c r="P828" s="1218"/>
      <c r="Q828" s="1218"/>
      <c r="R828" s="1218"/>
      <c r="S828" s="1218"/>
      <c r="T828" s="1218"/>
      <c r="U828" s="1218"/>
      <c r="V828" s="1218"/>
      <c r="W828" s="1218"/>
      <c r="X828" s="1218"/>
      <c r="Y828" s="1218"/>
      <c r="Z828" s="1218"/>
      <c r="AA828" s="1218"/>
      <c r="AB828" s="1218"/>
    </row>
    <row r="829" spans="2:28" ht="15.75" hidden="1" customHeight="1">
      <c r="B829" s="1218"/>
      <c r="C829" s="1218"/>
      <c r="D829" s="1218"/>
      <c r="E829" s="1218"/>
      <c r="F829" s="1218"/>
      <c r="G829" s="1218"/>
      <c r="H829" s="1218"/>
      <c r="I829" s="1218"/>
      <c r="J829" s="1218"/>
      <c r="K829" s="1218"/>
      <c r="L829" s="1218"/>
      <c r="M829" s="1218"/>
      <c r="N829" s="1218"/>
      <c r="O829" s="1218"/>
      <c r="P829" s="1218"/>
      <c r="Q829" s="1218"/>
      <c r="R829" s="1218"/>
      <c r="S829" s="1218"/>
      <c r="T829" s="1218"/>
      <c r="U829" s="1218"/>
      <c r="V829" s="1218"/>
      <c r="W829" s="1218"/>
      <c r="X829" s="1218"/>
      <c r="Y829" s="1218"/>
      <c r="Z829" s="1218"/>
      <c r="AA829" s="1218"/>
      <c r="AB829" s="1218"/>
    </row>
    <row r="830" spans="2:28" ht="15.75" hidden="1" customHeight="1">
      <c r="B830" s="1218"/>
      <c r="C830" s="1218"/>
      <c r="D830" s="1218"/>
      <c r="E830" s="1218"/>
      <c r="F830" s="1218"/>
      <c r="G830" s="1218"/>
      <c r="H830" s="1218"/>
      <c r="I830" s="1218"/>
      <c r="J830" s="1218"/>
      <c r="K830" s="1218"/>
      <c r="L830" s="1218"/>
      <c r="M830" s="1218"/>
      <c r="N830" s="1218"/>
      <c r="O830" s="1218"/>
      <c r="P830" s="1218"/>
      <c r="Q830" s="1218"/>
      <c r="R830" s="1218"/>
      <c r="S830" s="1218"/>
      <c r="T830" s="1218"/>
      <c r="U830" s="1218"/>
      <c r="V830" s="1218"/>
      <c r="W830" s="1218"/>
      <c r="X830" s="1218"/>
      <c r="Y830" s="1218"/>
      <c r="Z830" s="1218"/>
      <c r="AA830" s="1218"/>
      <c r="AB830" s="1218"/>
    </row>
    <row r="831" spans="2:28" ht="15.75" hidden="1" customHeight="1">
      <c r="B831" s="1218"/>
      <c r="C831" s="1218"/>
      <c r="D831" s="1218"/>
      <c r="E831" s="1218"/>
      <c r="F831" s="1218"/>
      <c r="G831" s="1218"/>
      <c r="H831" s="1218"/>
      <c r="I831" s="1218"/>
      <c r="J831" s="1218"/>
      <c r="K831" s="1218"/>
      <c r="L831" s="1218"/>
      <c r="M831" s="1218"/>
      <c r="N831" s="1218"/>
      <c r="O831" s="1218"/>
      <c r="P831" s="1218"/>
      <c r="Q831" s="1218"/>
      <c r="R831" s="1218"/>
      <c r="S831" s="1218"/>
      <c r="T831" s="1218"/>
      <c r="U831" s="1218"/>
      <c r="V831" s="1218"/>
      <c r="W831" s="1218"/>
      <c r="X831" s="1218"/>
      <c r="Y831" s="1218"/>
      <c r="Z831" s="1218"/>
      <c r="AA831" s="1218"/>
      <c r="AB831" s="1218"/>
    </row>
    <row r="832" spans="2:28" ht="15.75" hidden="1" customHeight="1">
      <c r="B832" s="1218"/>
      <c r="C832" s="1218"/>
      <c r="D832" s="1218"/>
      <c r="E832" s="1218"/>
      <c r="F832" s="1218"/>
      <c r="G832" s="1218"/>
      <c r="H832" s="1218"/>
      <c r="I832" s="1218"/>
      <c r="J832" s="1218"/>
      <c r="K832" s="1218"/>
      <c r="L832" s="1218"/>
      <c r="M832" s="1218"/>
      <c r="N832" s="1218"/>
      <c r="O832" s="1218"/>
      <c r="P832" s="1218"/>
      <c r="Q832" s="1218"/>
      <c r="R832" s="1218"/>
      <c r="S832" s="1218"/>
      <c r="T832" s="1218"/>
      <c r="U832" s="1218"/>
      <c r="V832" s="1218"/>
      <c r="W832" s="1218"/>
      <c r="X832" s="1218"/>
      <c r="Y832" s="1218"/>
      <c r="Z832" s="1218"/>
      <c r="AA832" s="1218"/>
      <c r="AB832" s="1218"/>
    </row>
    <row r="833" spans="2:28" ht="15.75" hidden="1" customHeight="1">
      <c r="B833" s="1218"/>
      <c r="C833" s="1218"/>
      <c r="D833" s="1218"/>
      <c r="E833" s="1218"/>
      <c r="F833" s="1218"/>
      <c r="G833" s="1218"/>
      <c r="H833" s="1218"/>
      <c r="I833" s="1218"/>
      <c r="J833" s="1218"/>
      <c r="K833" s="1218"/>
      <c r="L833" s="1218"/>
      <c r="M833" s="1218"/>
      <c r="N833" s="1218"/>
      <c r="O833" s="1218"/>
      <c r="P833" s="1218"/>
      <c r="Q833" s="1218"/>
      <c r="R833" s="1218"/>
      <c r="S833" s="1218"/>
      <c r="T833" s="1218"/>
      <c r="U833" s="1218"/>
      <c r="V833" s="1218"/>
      <c r="W833" s="1218"/>
      <c r="X833" s="1218"/>
      <c r="Y833" s="1218"/>
      <c r="Z833" s="1218"/>
      <c r="AA833" s="1218"/>
      <c r="AB833" s="1218"/>
    </row>
    <row r="834" spans="2:28" ht="15.75" hidden="1" customHeight="1">
      <c r="B834" s="1218"/>
      <c r="C834" s="1218"/>
      <c r="D834" s="1218"/>
      <c r="E834" s="1218"/>
      <c r="F834" s="1218"/>
      <c r="G834" s="1218"/>
      <c r="H834" s="1218"/>
      <c r="I834" s="1218"/>
      <c r="J834" s="1218"/>
      <c r="K834" s="1218"/>
      <c r="L834" s="1218"/>
      <c r="M834" s="1218"/>
      <c r="N834" s="1218"/>
      <c r="O834" s="1218"/>
      <c r="P834" s="1218"/>
      <c r="Q834" s="1218"/>
      <c r="R834" s="1218"/>
      <c r="S834" s="1218"/>
      <c r="T834" s="1218"/>
      <c r="U834" s="1218"/>
      <c r="V834" s="1218"/>
      <c r="W834" s="1218"/>
      <c r="X834" s="1218"/>
      <c r="Y834" s="1218"/>
      <c r="Z834" s="1218"/>
      <c r="AA834" s="1218"/>
      <c r="AB834" s="1218"/>
    </row>
    <row r="835" spans="2:28" ht="15.75" hidden="1" customHeight="1">
      <c r="B835" s="1218"/>
      <c r="C835" s="1218"/>
      <c r="D835" s="1218"/>
      <c r="E835" s="1218"/>
      <c r="F835" s="1218"/>
      <c r="G835" s="1218"/>
      <c r="H835" s="1218"/>
      <c r="I835" s="1218"/>
      <c r="J835" s="1218"/>
      <c r="K835" s="1218"/>
      <c r="L835" s="1218"/>
      <c r="M835" s="1218"/>
      <c r="N835" s="1218"/>
      <c r="O835" s="1218"/>
      <c r="P835" s="1218"/>
      <c r="Q835" s="1218"/>
      <c r="R835" s="1218"/>
      <c r="S835" s="1218"/>
      <c r="T835" s="1218"/>
      <c r="U835" s="1218"/>
      <c r="V835" s="1218"/>
      <c r="W835" s="1218"/>
      <c r="X835" s="1218"/>
      <c r="Y835" s="1218"/>
      <c r="Z835" s="1218"/>
      <c r="AA835" s="1218"/>
      <c r="AB835" s="1218"/>
    </row>
    <row r="836" spans="2:28" ht="15.75" hidden="1" customHeight="1">
      <c r="B836" s="1218"/>
      <c r="C836" s="1218"/>
      <c r="D836" s="1218"/>
      <c r="E836" s="1218"/>
      <c r="F836" s="1218"/>
      <c r="G836" s="1218"/>
      <c r="H836" s="1218"/>
      <c r="I836" s="1218"/>
      <c r="J836" s="1218"/>
      <c r="K836" s="1218"/>
      <c r="L836" s="1218"/>
      <c r="M836" s="1218"/>
      <c r="N836" s="1218"/>
      <c r="O836" s="1218"/>
      <c r="P836" s="1218"/>
      <c r="Q836" s="1218"/>
      <c r="R836" s="1218"/>
      <c r="S836" s="1218"/>
      <c r="T836" s="1218"/>
      <c r="U836" s="1218"/>
      <c r="V836" s="1218"/>
      <c r="W836" s="1218"/>
      <c r="X836" s="1218"/>
      <c r="Y836" s="1218"/>
      <c r="Z836" s="1218"/>
      <c r="AA836" s="1218"/>
      <c r="AB836" s="1218"/>
    </row>
    <row r="837" spans="2:28" ht="15.75" hidden="1" customHeight="1">
      <c r="B837" s="1218"/>
      <c r="C837" s="1218"/>
      <c r="D837" s="1218"/>
      <c r="E837" s="1218"/>
      <c r="F837" s="1218"/>
      <c r="G837" s="1218"/>
      <c r="H837" s="1218"/>
      <c r="I837" s="1218"/>
      <c r="J837" s="1218"/>
      <c r="K837" s="1218"/>
      <c r="L837" s="1218"/>
      <c r="M837" s="1218"/>
      <c r="N837" s="1218"/>
      <c r="O837" s="1218"/>
      <c r="P837" s="1218"/>
      <c r="Q837" s="1218"/>
      <c r="R837" s="1218"/>
      <c r="S837" s="1218"/>
      <c r="T837" s="1218"/>
      <c r="U837" s="1218"/>
      <c r="V837" s="1218"/>
      <c r="W837" s="1218"/>
      <c r="X837" s="1218"/>
      <c r="Y837" s="1218"/>
      <c r="Z837" s="1218"/>
      <c r="AA837" s="1218"/>
      <c r="AB837" s="1218"/>
    </row>
    <row r="838" spans="2:28" ht="15.75" hidden="1" customHeight="1">
      <c r="B838" s="1218"/>
      <c r="C838" s="1218"/>
      <c r="D838" s="1218"/>
      <c r="E838" s="1218"/>
      <c r="F838" s="1218"/>
      <c r="G838" s="1218"/>
      <c r="H838" s="1218"/>
      <c r="I838" s="1218"/>
      <c r="J838" s="1218"/>
      <c r="K838" s="1218"/>
      <c r="L838" s="1218"/>
      <c r="M838" s="1218"/>
      <c r="N838" s="1218"/>
      <c r="O838" s="1218"/>
      <c r="P838" s="1218"/>
      <c r="Q838" s="1218"/>
      <c r="R838" s="1218"/>
      <c r="S838" s="1218"/>
      <c r="T838" s="1218"/>
      <c r="U838" s="1218"/>
      <c r="V838" s="1218"/>
      <c r="W838" s="1218"/>
      <c r="X838" s="1218"/>
      <c r="Y838" s="1218"/>
      <c r="Z838" s="1218"/>
      <c r="AA838" s="1218"/>
      <c r="AB838" s="1218"/>
    </row>
    <row r="839" spans="2:28" ht="15.75" hidden="1" customHeight="1">
      <c r="B839" s="1218"/>
      <c r="C839" s="1218"/>
      <c r="D839" s="1218"/>
      <c r="E839" s="1218"/>
      <c r="F839" s="1218"/>
      <c r="G839" s="1218"/>
      <c r="H839" s="1218"/>
      <c r="I839" s="1218"/>
      <c r="J839" s="1218"/>
      <c r="K839" s="1218"/>
      <c r="L839" s="1218"/>
      <c r="M839" s="1218"/>
      <c r="N839" s="1218"/>
      <c r="O839" s="1218"/>
      <c r="P839" s="1218"/>
      <c r="Q839" s="1218"/>
      <c r="R839" s="1218"/>
      <c r="S839" s="1218"/>
      <c r="T839" s="1218"/>
      <c r="U839" s="1218"/>
      <c r="V839" s="1218"/>
      <c r="W839" s="1218"/>
      <c r="X839" s="1218"/>
      <c r="Y839" s="1218"/>
      <c r="Z839" s="1218"/>
      <c r="AA839" s="1218"/>
      <c r="AB839" s="1218"/>
    </row>
    <row r="840" spans="2:28" ht="15.75" hidden="1" customHeight="1">
      <c r="B840" s="1218"/>
      <c r="C840" s="1218"/>
      <c r="D840" s="1218"/>
      <c r="E840" s="1218"/>
      <c r="F840" s="1218"/>
      <c r="G840" s="1218"/>
      <c r="H840" s="1218"/>
      <c r="I840" s="1218"/>
      <c r="J840" s="1218"/>
      <c r="K840" s="1218"/>
      <c r="L840" s="1218"/>
      <c r="M840" s="1218"/>
      <c r="N840" s="1218"/>
      <c r="O840" s="1218"/>
      <c r="P840" s="1218"/>
      <c r="Q840" s="1218"/>
      <c r="R840" s="1218"/>
      <c r="S840" s="1218"/>
      <c r="T840" s="1218"/>
      <c r="U840" s="1218"/>
      <c r="V840" s="1218"/>
      <c r="W840" s="1218"/>
      <c r="X840" s="1218"/>
      <c r="Y840" s="1218"/>
      <c r="Z840" s="1218"/>
      <c r="AA840" s="1218"/>
      <c r="AB840" s="1218"/>
    </row>
    <row r="841" spans="2:28" ht="15.75" hidden="1" customHeight="1">
      <c r="B841" s="1218"/>
      <c r="C841" s="1218"/>
      <c r="D841" s="1218"/>
      <c r="E841" s="1218"/>
      <c r="F841" s="1218"/>
      <c r="G841" s="1218"/>
      <c r="H841" s="1218"/>
      <c r="I841" s="1218"/>
      <c r="J841" s="1218"/>
      <c r="K841" s="1218"/>
      <c r="L841" s="1218"/>
      <c r="M841" s="1218"/>
      <c r="N841" s="1218"/>
      <c r="O841" s="1218"/>
      <c r="P841" s="1218"/>
      <c r="Q841" s="1218"/>
      <c r="R841" s="1218"/>
      <c r="S841" s="1218"/>
      <c r="T841" s="1218"/>
      <c r="U841" s="1218"/>
      <c r="V841" s="1218"/>
      <c r="W841" s="1218"/>
      <c r="X841" s="1218"/>
      <c r="Y841" s="1218"/>
      <c r="Z841" s="1218"/>
      <c r="AA841" s="1218"/>
      <c r="AB841" s="1218"/>
    </row>
    <row r="842" spans="2:28" ht="15.75" hidden="1" customHeight="1">
      <c r="B842" s="1218"/>
      <c r="C842" s="1218"/>
      <c r="D842" s="1218"/>
      <c r="E842" s="1218"/>
      <c r="F842" s="1218"/>
      <c r="G842" s="1218"/>
      <c r="H842" s="1218"/>
      <c r="I842" s="1218"/>
      <c r="J842" s="1218"/>
      <c r="K842" s="1218"/>
      <c r="L842" s="1218"/>
      <c r="M842" s="1218"/>
      <c r="N842" s="1218"/>
      <c r="O842" s="1218"/>
      <c r="P842" s="1218"/>
      <c r="Q842" s="1218"/>
      <c r="R842" s="1218"/>
      <c r="S842" s="1218"/>
      <c r="T842" s="1218"/>
      <c r="U842" s="1218"/>
      <c r="V842" s="1218"/>
      <c r="W842" s="1218"/>
      <c r="X842" s="1218"/>
      <c r="Y842" s="1218"/>
      <c r="Z842" s="1218"/>
      <c r="AA842" s="1218"/>
      <c r="AB842" s="1218"/>
    </row>
    <row r="843" spans="2:28" ht="15.75" hidden="1" customHeight="1">
      <c r="B843" s="1218"/>
      <c r="C843" s="1218"/>
      <c r="D843" s="1218"/>
      <c r="E843" s="1218"/>
      <c r="F843" s="1218"/>
      <c r="G843" s="1218"/>
      <c r="H843" s="1218"/>
      <c r="I843" s="1218"/>
      <c r="J843" s="1218"/>
      <c r="K843" s="1218"/>
      <c r="L843" s="1218"/>
      <c r="M843" s="1218"/>
      <c r="N843" s="1218"/>
      <c r="O843" s="1218"/>
      <c r="P843" s="1218"/>
      <c r="Q843" s="1218"/>
      <c r="R843" s="1218"/>
      <c r="S843" s="1218"/>
      <c r="T843" s="1218"/>
      <c r="U843" s="1218"/>
      <c r="V843" s="1218"/>
      <c r="W843" s="1218"/>
      <c r="X843" s="1218"/>
      <c r="Y843" s="1218"/>
      <c r="Z843" s="1218"/>
      <c r="AA843" s="1218"/>
      <c r="AB843" s="1218"/>
    </row>
    <row r="844" spans="2:28" ht="15.75" hidden="1" customHeight="1">
      <c r="B844" s="1218"/>
      <c r="C844" s="1218"/>
      <c r="D844" s="1218"/>
      <c r="E844" s="1218"/>
      <c r="F844" s="1218"/>
      <c r="G844" s="1218"/>
      <c r="H844" s="1218"/>
      <c r="I844" s="1218"/>
      <c r="J844" s="1218"/>
      <c r="K844" s="1218"/>
      <c r="L844" s="1218"/>
      <c r="M844" s="1218"/>
      <c r="N844" s="1218"/>
      <c r="O844" s="1218"/>
      <c r="P844" s="1218"/>
      <c r="Q844" s="1218"/>
      <c r="R844" s="1218"/>
      <c r="S844" s="1218"/>
      <c r="T844" s="1218"/>
      <c r="U844" s="1218"/>
      <c r="V844" s="1218"/>
      <c r="W844" s="1218"/>
      <c r="X844" s="1218"/>
      <c r="Y844" s="1218"/>
      <c r="Z844" s="1218"/>
      <c r="AA844" s="1218"/>
      <c r="AB844" s="1218"/>
    </row>
    <row r="845" spans="2:28" ht="15.75" hidden="1" customHeight="1">
      <c r="B845" s="1218"/>
      <c r="C845" s="1218"/>
      <c r="D845" s="1218"/>
      <c r="E845" s="1218"/>
      <c r="F845" s="1218"/>
      <c r="G845" s="1218"/>
      <c r="H845" s="1218"/>
      <c r="I845" s="1218"/>
      <c r="J845" s="1218"/>
      <c r="K845" s="1218"/>
      <c r="L845" s="1218"/>
      <c r="M845" s="1218"/>
      <c r="N845" s="1218"/>
      <c r="O845" s="1218"/>
      <c r="P845" s="1218"/>
      <c r="Q845" s="1218"/>
      <c r="R845" s="1218"/>
      <c r="S845" s="1218"/>
      <c r="T845" s="1218"/>
      <c r="U845" s="1218"/>
      <c r="V845" s="1218"/>
      <c r="W845" s="1218"/>
      <c r="X845" s="1218"/>
      <c r="Y845" s="1218"/>
      <c r="Z845" s="1218"/>
      <c r="AA845" s="1218"/>
      <c r="AB845" s="1218"/>
    </row>
    <row r="846" spans="2:28" ht="15.75" hidden="1" customHeight="1">
      <c r="B846" s="1218"/>
      <c r="C846" s="1218"/>
      <c r="D846" s="1218"/>
      <c r="E846" s="1218"/>
      <c r="F846" s="1218"/>
      <c r="G846" s="1218"/>
      <c r="H846" s="1218"/>
      <c r="I846" s="1218"/>
      <c r="J846" s="1218"/>
      <c r="K846" s="1218"/>
      <c r="L846" s="1218"/>
      <c r="M846" s="1218"/>
      <c r="N846" s="1218"/>
      <c r="O846" s="1218"/>
      <c r="P846" s="1218"/>
      <c r="Q846" s="1218"/>
      <c r="R846" s="1218"/>
      <c r="S846" s="1218"/>
      <c r="T846" s="1218"/>
      <c r="U846" s="1218"/>
      <c r="V846" s="1218"/>
      <c r="W846" s="1218"/>
      <c r="X846" s="1218"/>
      <c r="Y846" s="1218"/>
      <c r="Z846" s="1218"/>
      <c r="AA846" s="1218"/>
      <c r="AB846" s="1218"/>
    </row>
    <row r="847" spans="2:28" ht="15.75" hidden="1" customHeight="1">
      <c r="B847" s="1218"/>
      <c r="C847" s="1218"/>
      <c r="D847" s="1218"/>
      <c r="E847" s="1218"/>
      <c r="F847" s="1218"/>
      <c r="G847" s="1218"/>
      <c r="H847" s="1218"/>
      <c r="I847" s="1218"/>
      <c r="J847" s="1218"/>
      <c r="K847" s="1218"/>
      <c r="L847" s="1218"/>
      <c r="M847" s="1218"/>
      <c r="N847" s="1218"/>
      <c r="O847" s="1218"/>
      <c r="P847" s="1218"/>
      <c r="Q847" s="1218"/>
      <c r="R847" s="1218"/>
      <c r="S847" s="1218"/>
      <c r="T847" s="1218"/>
      <c r="U847" s="1218"/>
      <c r="V847" s="1218"/>
      <c r="W847" s="1218"/>
      <c r="X847" s="1218"/>
      <c r="Y847" s="1218"/>
      <c r="Z847" s="1218"/>
      <c r="AA847" s="1218"/>
      <c r="AB847" s="1218"/>
    </row>
    <row r="848" spans="2:28" ht="15.75" hidden="1" customHeight="1">
      <c r="B848" s="1218"/>
      <c r="C848" s="1218"/>
      <c r="D848" s="1218"/>
      <c r="E848" s="1218"/>
      <c r="F848" s="1218"/>
      <c r="G848" s="1218"/>
      <c r="H848" s="1218"/>
      <c r="I848" s="1218"/>
      <c r="J848" s="1218"/>
      <c r="K848" s="1218"/>
      <c r="L848" s="1218"/>
      <c r="M848" s="1218"/>
      <c r="N848" s="1218"/>
      <c r="O848" s="1218"/>
      <c r="P848" s="1218"/>
      <c r="Q848" s="1218"/>
      <c r="R848" s="1218"/>
      <c r="S848" s="1218"/>
      <c r="T848" s="1218"/>
      <c r="U848" s="1218"/>
      <c r="V848" s="1218"/>
      <c r="W848" s="1218"/>
      <c r="X848" s="1218"/>
      <c r="Y848" s="1218"/>
      <c r="Z848" s="1218"/>
      <c r="AA848" s="1218"/>
      <c r="AB848" s="1218"/>
    </row>
    <row r="849" spans="2:28" ht="15.75" hidden="1" customHeight="1">
      <c r="B849" s="1218"/>
      <c r="C849" s="1218"/>
      <c r="D849" s="1218"/>
      <c r="E849" s="1218"/>
      <c r="F849" s="1218"/>
      <c r="G849" s="1218"/>
      <c r="H849" s="1218"/>
      <c r="I849" s="1218"/>
      <c r="J849" s="1218"/>
      <c r="K849" s="1218"/>
      <c r="L849" s="1218"/>
      <c r="M849" s="1218"/>
      <c r="N849" s="1218"/>
      <c r="O849" s="1218"/>
      <c r="P849" s="1218"/>
      <c r="Q849" s="1218"/>
      <c r="R849" s="1218"/>
      <c r="S849" s="1218"/>
      <c r="T849" s="1218"/>
      <c r="U849" s="1218"/>
      <c r="V849" s="1218"/>
      <c r="W849" s="1218"/>
      <c r="X849" s="1218"/>
      <c r="Y849" s="1218"/>
      <c r="Z849" s="1218"/>
      <c r="AA849" s="1218"/>
      <c r="AB849" s="1218"/>
    </row>
    <row r="850" spans="2:28" ht="15.75" hidden="1" customHeight="1">
      <c r="B850" s="1218"/>
      <c r="C850" s="1218"/>
      <c r="D850" s="1218"/>
      <c r="E850" s="1218"/>
      <c r="F850" s="1218"/>
      <c r="G850" s="1218"/>
      <c r="H850" s="1218"/>
      <c r="I850" s="1218"/>
      <c r="J850" s="1218"/>
      <c r="K850" s="1218"/>
      <c r="L850" s="1218"/>
      <c r="M850" s="1218"/>
      <c r="N850" s="1218"/>
      <c r="O850" s="1218"/>
      <c r="P850" s="1218"/>
      <c r="Q850" s="1218"/>
      <c r="R850" s="1218"/>
      <c r="S850" s="1218"/>
      <c r="T850" s="1218"/>
      <c r="U850" s="1218"/>
      <c r="V850" s="1218"/>
      <c r="W850" s="1218"/>
      <c r="X850" s="1218"/>
      <c r="Y850" s="1218"/>
      <c r="Z850" s="1218"/>
      <c r="AA850" s="1218"/>
      <c r="AB850" s="1218"/>
    </row>
    <row r="851" spans="2:28" ht="15.75" hidden="1" customHeight="1">
      <c r="B851" s="1218"/>
      <c r="C851" s="1218"/>
      <c r="D851" s="1218"/>
      <c r="E851" s="1218"/>
      <c r="F851" s="1218"/>
      <c r="G851" s="1218"/>
      <c r="H851" s="1218"/>
      <c r="I851" s="1218"/>
      <c r="J851" s="1218"/>
      <c r="K851" s="1218"/>
      <c r="L851" s="1218"/>
      <c r="M851" s="1218"/>
      <c r="N851" s="1218"/>
      <c r="O851" s="1218"/>
      <c r="P851" s="1218"/>
      <c r="Q851" s="1218"/>
      <c r="R851" s="1218"/>
      <c r="S851" s="1218"/>
      <c r="T851" s="1218"/>
      <c r="U851" s="1218"/>
      <c r="V851" s="1218"/>
      <c r="W851" s="1218"/>
      <c r="X851" s="1218"/>
      <c r="Y851" s="1218"/>
      <c r="Z851" s="1218"/>
      <c r="AA851" s="1218"/>
      <c r="AB851" s="1218"/>
    </row>
    <row r="852" spans="2:28" ht="15.75" hidden="1" customHeight="1">
      <c r="B852" s="1218"/>
      <c r="C852" s="1218"/>
      <c r="D852" s="1218"/>
      <c r="E852" s="1218"/>
      <c r="F852" s="1218"/>
      <c r="G852" s="1218"/>
      <c r="H852" s="1218"/>
      <c r="I852" s="1218"/>
      <c r="J852" s="1218"/>
      <c r="K852" s="1218"/>
      <c r="L852" s="1218"/>
      <c r="M852" s="1218"/>
      <c r="N852" s="1218"/>
      <c r="O852" s="1218"/>
      <c r="P852" s="1218"/>
      <c r="Q852" s="1218"/>
      <c r="R852" s="1218"/>
      <c r="S852" s="1218"/>
      <c r="T852" s="1218"/>
      <c r="U852" s="1218"/>
      <c r="V852" s="1218"/>
      <c r="W852" s="1218"/>
      <c r="X852" s="1218"/>
      <c r="Y852" s="1218"/>
      <c r="Z852" s="1218"/>
      <c r="AA852" s="1218"/>
      <c r="AB852" s="1218"/>
    </row>
    <row r="853" spans="2:28" ht="15.75" hidden="1" customHeight="1">
      <c r="B853" s="1218"/>
      <c r="C853" s="1218"/>
      <c r="D853" s="1218"/>
      <c r="E853" s="1218"/>
      <c r="F853" s="1218"/>
      <c r="G853" s="1218"/>
      <c r="H853" s="1218"/>
      <c r="I853" s="1218"/>
      <c r="J853" s="1218"/>
      <c r="K853" s="1218"/>
      <c r="L853" s="1218"/>
      <c r="M853" s="1218"/>
      <c r="N853" s="1218"/>
      <c r="O853" s="1218"/>
      <c r="P853" s="1218"/>
      <c r="Q853" s="1218"/>
      <c r="R853" s="1218"/>
      <c r="S853" s="1218"/>
      <c r="T853" s="1218"/>
      <c r="U853" s="1218"/>
      <c r="V853" s="1218"/>
      <c r="W853" s="1218"/>
      <c r="X853" s="1218"/>
      <c r="Y853" s="1218"/>
      <c r="Z853" s="1218"/>
      <c r="AA853" s="1218"/>
      <c r="AB853" s="1218"/>
    </row>
    <row r="854" spans="2:28" ht="15.75" hidden="1" customHeight="1">
      <c r="B854" s="1218"/>
      <c r="C854" s="1218"/>
      <c r="D854" s="1218"/>
      <c r="E854" s="1218"/>
      <c r="F854" s="1218"/>
      <c r="G854" s="1218"/>
      <c r="H854" s="1218"/>
      <c r="I854" s="1218"/>
      <c r="J854" s="1218"/>
      <c r="K854" s="1218"/>
      <c r="L854" s="1218"/>
      <c r="M854" s="1218"/>
      <c r="N854" s="1218"/>
      <c r="O854" s="1218"/>
      <c r="P854" s="1218"/>
      <c r="Q854" s="1218"/>
      <c r="R854" s="1218"/>
      <c r="S854" s="1218"/>
      <c r="T854" s="1218"/>
      <c r="U854" s="1218"/>
      <c r="V854" s="1218"/>
      <c r="W854" s="1218"/>
      <c r="X854" s="1218"/>
      <c r="Y854" s="1218"/>
      <c r="Z854" s="1218"/>
      <c r="AA854" s="1218"/>
      <c r="AB854" s="1218"/>
    </row>
    <row r="855" spans="2:28" ht="15.75" hidden="1" customHeight="1">
      <c r="B855" s="1218"/>
      <c r="C855" s="1218"/>
      <c r="D855" s="1218"/>
      <c r="E855" s="1218"/>
      <c r="F855" s="1218"/>
      <c r="G855" s="1218"/>
      <c r="H855" s="1218"/>
      <c r="I855" s="1218"/>
      <c r="J855" s="1218"/>
      <c r="K855" s="1218"/>
      <c r="L855" s="1218"/>
      <c r="M855" s="1218"/>
      <c r="N855" s="1218"/>
      <c r="O855" s="1218"/>
      <c r="P855" s="1218"/>
      <c r="Q855" s="1218"/>
      <c r="R855" s="1218"/>
      <c r="S855" s="1218"/>
      <c r="T855" s="1218"/>
      <c r="U855" s="1218"/>
      <c r="V855" s="1218"/>
      <c r="W855" s="1218"/>
      <c r="X855" s="1218"/>
      <c r="Y855" s="1218"/>
      <c r="Z855" s="1218"/>
      <c r="AA855" s="1218"/>
      <c r="AB855" s="1218"/>
    </row>
    <row r="856" spans="2:28" ht="15.75" hidden="1" customHeight="1">
      <c r="B856" s="1218"/>
      <c r="C856" s="1218"/>
      <c r="D856" s="1218"/>
      <c r="E856" s="1218"/>
      <c r="F856" s="1218"/>
      <c r="G856" s="1218"/>
      <c r="H856" s="1218"/>
      <c r="I856" s="1218"/>
      <c r="J856" s="1218"/>
      <c r="K856" s="1218"/>
      <c r="L856" s="1218"/>
      <c r="M856" s="1218"/>
      <c r="N856" s="1218"/>
      <c r="O856" s="1218"/>
      <c r="P856" s="1218"/>
      <c r="Q856" s="1218"/>
      <c r="R856" s="1218"/>
      <c r="S856" s="1218"/>
      <c r="T856" s="1218"/>
      <c r="U856" s="1218"/>
      <c r="V856" s="1218"/>
      <c r="W856" s="1218"/>
      <c r="X856" s="1218"/>
      <c r="Y856" s="1218"/>
      <c r="Z856" s="1218"/>
      <c r="AA856" s="1218"/>
      <c r="AB856" s="1218"/>
    </row>
    <row r="857" spans="2:28" ht="15.75" hidden="1" customHeight="1">
      <c r="B857" s="1218"/>
      <c r="C857" s="1218"/>
      <c r="D857" s="1218"/>
      <c r="E857" s="1218"/>
      <c r="F857" s="1218"/>
      <c r="G857" s="1218"/>
      <c r="H857" s="1218"/>
      <c r="I857" s="1218"/>
      <c r="J857" s="1218"/>
      <c r="K857" s="1218"/>
      <c r="L857" s="1218"/>
      <c r="M857" s="1218"/>
      <c r="N857" s="1218"/>
      <c r="O857" s="1218"/>
      <c r="P857" s="1218"/>
      <c r="Q857" s="1218"/>
      <c r="R857" s="1218"/>
      <c r="S857" s="1218"/>
      <c r="T857" s="1218"/>
      <c r="U857" s="1218"/>
      <c r="V857" s="1218"/>
      <c r="W857" s="1218"/>
      <c r="X857" s="1218"/>
      <c r="Y857" s="1218"/>
      <c r="Z857" s="1218"/>
      <c r="AA857" s="1218"/>
      <c r="AB857" s="1218"/>
    </row>
    <row r="858" spans="2:28" ht="15.75" hidden="1" customHeight="1">
      <c r="B858" s="1218"/>
      <c r="C858" s="1218"/>
      <c r="D858" s="1218"/>
      <c r="E858" s="1218"/>
      <c r="F858" s="1218"/>
      <c r="G858" s="1218"/>
      <c r="H858" s="1218"/>
      <c r="I858" s="1218"/>
      <c r="J858" s="1218"/>
      <c r="K858" s="1218"/>
      <c r="L858" s="1218"/>
      <c r="M858" s="1218"/>
      <c r="N858" s="1218"/>
      <c r="O858" s="1218"/>
      <c r="P858" s="1218"/>
      <c r="Q858" s="1218"/>
      <c r="R858" s="1218"/>
      <c r="S858" s="1218"/>
      <c r="T858" s="1218"/>
      <c r="U858" s="1218"/>
      <c r="V858" s="1218"/>
      <c r="W858" s="1218"/>
      <c r="X858" s="1218"/>
      <c r="Y858" s="1218"/>
      <c r="Z858" s="1218"/>
      <c r="AA858" s="1218"/>
      <c r="AB858" s="1218"/>
    </row>
    <row r="859" spans="2:28" ht="15.75" hidden="1" customHeight="1">
      <c r="B859" s="1218"/>
      <c r="C859" s="1218"/>
      <c r="D859" s="1218"/>
      <c r="E859" s="1218"/>
      <c r="F859" s="1218"/>
      <c r="G859" s="1218"/>
      <c r="H859" s="1218"/>
      <c r="I859" s="1218"/>
      <c r="J859" s="1218"/>
      <c r="K859" s="1218"/>
      <c r="L859" s="1218"/>
      <c r="M859" s="1218"/>
      <c r="N859" s="1218"/>
      <c r="O859" s="1218"/>
      <c r="P859" s="1218"/>
      <c r="Q859" s="1218"/>
      <c r="R859" s="1218"/>
      <c r="S859" s="1218"/>
      <c r="T859" s="1218"/>
      <c r="U859" s="1218"/>
      <c r="V859" s="1218"/>
      <c r="W859" s="1218"/>
      <c r="X859" s="1218"/>
      <c r="Y859" s="1218"/>
      <c r="Z859" s="1218"/>
      <c r="AA859" s="1218"/>
      <c r="AB859" s="1218"/>
    </row>
    <row r="860" spans="2:28" ht="15.75" hidden="1" customHeight="1">
      <c r="B860" s="1218"/>
      <c r="C860" s="1218"/>
      <c r="D860" s="1218"/>
      <c r="E860" s="1218"/>
      <c r="F860" s="1218"/>
      <c r="G860" s="1218"/>
      <c r="H860" s="1218"/>
      <c r="I860" s="1218"/>
      <c r="J860" s="1218"/>
      <c r="K860" s="1218"/>
      <c r="L860" s="1218"/>
      <c r="M860" s="1218"/>
      <c r="N860" s="1218"/>
      <c r="O860" s="1218"/>
      <c r="P860" s="1218"/>
      <c r="Q860" s="1218"/>
      <c r="R860" s="1218"/>
      <c r="S860" s="1218"/>
      <c r="T860" s="1218"/>
      <c r="U860" s="1218"/>
      <c r="V860" s="1218"/>
      <c r="W860" s="1218"/>
      <c r="X860" s="1218"/>
      <c r="Y860" s="1218"/>
      <c r="Z860" s="1218"/>
      <c r="AA860" s="1218"/>
      <c r="AB860" s="1218"/>
    </row>
    <row r="861" spans="2:28" ht="15.75" hidden="1" customHeight="1">
      <c r="B861" s="1218"/>
      <c r="C861" s="1218"/>
      <c r="D861" s="1218"/>
      <c r="E861" s="1218"/>
      <c r="F861" s="1218"/>
      <c r="G861" s="1218"/>
      <c r="H861" s="1218"/>
      <c r="I861" s="1218"/>
      <c r="J861" s="1218"/>
      <c r="K861" s="1218"/>
      <c r="L861" s="1218"/>
      <c r="M861" s="1218"/>
      <c r="N861" s="1218"/>
      <c r="O861" s="1218"/>
      <c r="P861" s="1218"/>
      <c r="Q861" s="1218"/>
      <c r="R861" s="1218"/>
      <c r="S861" s="1218"/>
      <c r="T861" s="1218"/>
      <c r="U861" s="1218"/>
      <c r="V861" s="1218"/>
      <c r="W861" s="1218"/>
      <c r="X861" s="1218"/>
      <c r="Y861" s="1218"/>
      <c r="Z861" s="1218"/>
      <c r="AA861" s="1218"/>
      <c r="AB861" s="1218"/>
    </row>
    <row r="862" spans="2:28" ht="15.75" hidden="1" customHeight="1">
      <c r="B862" s="1218"/>
      <c r="C862" s="1218"/>
      <c r="D862" s="1218"/>
      <c r="E862" s="1218"/>
      <c r="F862" s="1218"/>
      <c r="G862" s="1218"/>
      <c r="H862" s="1218"/>
      <c r="I862" s="1218"/>
      <c r="J862" s="1218"/>
      <c r="K862" s="1218"/>
      <c r="L862" s="1218"/>
      <c r="M862" s="1218"/>
      <c r="N862" s="1218"/>
      <c r="O862" s="1218"/>
      <c r="P862" s="1218"/>
      <c r="Q862" s="1218"/>
      <c r="R862" s="1218"/>
      <c r="S862" s="1218"/>
      <c r="T862" s="1218"/>
      <c r="U862" s="1218"/>
      <c r="V862" s="1218"/>
      <c r="W862" s="1218"/>
      <c r="X862" s="1218"/>
      <c r="Y862" s="1218"/>
      <c r="Z862" s="1218"/>
      <c r="AA862" s="1218"/>
      <c r="AB862" s="1218"/>
    </row>
    <row r="863" spans="2:28" ht="15.75" hidden="1" customHeight="1">
      <c r="B863" s="1218"/>
      <c r="C863" s="1218"/>
      <c r="D863" s="1218"/>
      <c r="E863" s="1218"/>
      <c r="F863" s="1218"/>
      <c r="G863" s="1218"/>
      <c r="H863" s="1218"/>
      <c r="I863" s="1218"/>
      <c r="J863" s="1218"/>
      <c r="K863" s="1218"/>
      <c r="L863" s="1218"/>
      <c r="M863" s="1218"/>
      <c r="N863" s="1218"/>
      <c r="O863" s="1218"/>
      <c r="P863" s="1218"/>
      <c r="Q863" s="1218"/>
      <c r="R863" s="1218"/>
      <c r="S863" s="1218"/>
      <c r="T863" s="1218"/>
      <c r="U863" s="1218"/>
      <c r="V863" s="1218"/>
      <c r="W863" s="1218"/>
      <c r="X863" s="1218"/>
      <c r="Y863" s="1218"/>
      <c r="Z863" s="1218"/>
      <c r="AA863" s="1218"/>
      <c r="AB863" s="1218"/>
    </row>
    <row r="864" spans="2:28" ht="15.75" hidden="1" customHeight="1">
      <c r="B864" s="1218"/>
      <c r="C864" s="1218"/>
      <c r="D864" s="1218"/>
      <c r="E864" s="1218"/>
      <c r="F864" s="1218"/>
      <c r="G864" s="1218"/>
      <c r="H864" s="1218"/>
      <c r="I864" s="1218"/>
      <c r="J864" s="1218"/>
      <c r="K864" s="1218"/>
      <c r="L864" s="1218"/>
      <c r="M864" s="1218"/>
      <c r="N864" s="1218"/>
      <c r="O864" s="1218"/>
      <c r="P864" s="1218"/>
      <c r="Q864" s="1218"/>
      <c r="R864" s="1218"/>
      <c r="S864" s="1218"/>
      <c r="T864" s="1218"/>
      <c r="U864" s="1218"/>
      <c r="V864" s="1218"/>
      <c r="W864" s="1218"/>
      <c r="X864" s="1218"/>
      <c r="Y864" s="1218"/>
      <c r="Z864" s="1218"/>
      <c r="AA864" s="1218"/>
      <c r="AB864" s="1218"/>
    </row>
    <row r="865" spans="2:28" ht="15.75" hidden="1" customHeight="1">
      <c r="B865" s="1218"/>
      <c r="C865" s="1218"/>
      <c r="D865" s="1218"/>
      <c r="E865" s="1218"/>
      <c r="F865" s="1218"/>
      <c r="G865" s="1218"/>
      <c r="H865" s="1218"/>
      <c r="I865" s="1218"/>
      <c r="J865" s="1218"/>
      <c r="K865" s="1218"/>
      <c r="L865" s="1218"/>
      <c r="M865" s="1218"/>
      <c r="N865" s="1218"/>
      <c r="O865" s="1218"/>
      <c r="P865" s="1218"/>
      <c r="Q865" s="1218"/>
      <c r="R865" s="1218"/>
      <c r="S865" s="1218"/>
      <c r="T865" s="1218"/>
      <c r="U865" s="1218"/>
      <c r="V865" s="1218"/>
      <c r="W865" s="1218"/>
      <c r="X865" s="1218"/>
      <c r="Y865" s="1218"/>
      <c r="Z865" s="1218"/>
      <c r="AA865" s="1218"/>
      <c r="AB865" s="1218"/>
    </row>
    <row r="866" spans="2:28" ht="15.75" hidden="1" customHeight="1">
      <c r="B866" s="1218"/>
      <c r="C866" s="1218"/>
      <c r="D866" s="1218"/>
      <c r="E866" s="1218"/>
      <c r="F866" s="1218"/>
      <c r="G866" s="1218"/>
      <c r="H866" s="1218"/>
      <c r="I866" s="1218"/>
      <c r="J866" s="1218"/>
      <c r="K866" s="1218"/>
      <c r="L866" s="1218"/>
      <c r="M866" s="1218"/>
      <c r="N866" s="1218"/>
      <c r="O866" s="1218"/>
      <c r="P866" s="1218"/>
      <c r="Q866" s="1218"/>
      <c r="R866" s="1218"/>
      <c r="S866" s="1218"/>
      <c r="T866" s="1218"/>
      <c r="U866" s="1218"/>
      <c r="V866" s="1218"/>
      <c r="W866" s="1218"/>
      <c r="X866" s="1218"/>
      <c r="Y866" s="1218"/>
      <c r="Z866" s="1218"/>
      <c r="AA866" s="1218"/>
      <c r="AB866" s="1218"/>
    </row>
    <row r="867" spans="2:28" ht="15.75" hidden="1" customHeight="1">
      <c r="B867" s="1218"/>
      <c r="C867" s="1218"/>
      <c r="D867" s="1218"/>
      <c r="E867" s="1218"/>
      <c r="F867" s="1218"/>
      <c r="G867" s="1218"/>
      <c r="H867" s="1218"/>
      <c r="I867" s="1218"/>
      <c r="J867" s="1218"/>
      <c r="K867" s="1218"/>
      <c r="L867" s="1218"/>
      <c r="M867" s="1218"/>
      <c r="N867" s="1218"/>
      <c r="O867" s="1218"/>
      <c r="P867" s="1218"/>
      <c r="Q867" s="1218"/>
      <c r="R867" s="1218"/>
      <c r="S867" s="1218"/>
      <c r="T867" s="1218"/>
      <c r="U867" s="1218"/>
      <c r="V867" s="1218"/>
      <c r="W867" s="1218"/>
      <c r="X867" s="1218"/>
      <c r="Y867" s="1218"/>
      <c r="Z867" s="1218"/>
      <c r="AA867" s="1218"/>
      <c r="AB867" s="1218"/>
    </row>
    <row r="868" spans="2:28" ht="15.75" hidden="1" customHeight="1">
      <c r="B868" s="1218"/>
      <c r="C868" s="1218"/>
      <c r="D868" s="1218"/>
      <c r="E868" s="1218"/>
      <c r="F868" s="1218"/>
      <c r="G868" s="1218"/>
      <c r="H868" s="1218"/>
      <c r="I868" s="1218"/>
      <c r="J868" s="1218"/>
      <c r="K868" s="1218"/>
      <c r="L868" s="1218"/>
      <c r="M868" s="1218"/>
      <c r="N868" s="1218"/>
      <c r="O868" s="1218"/>
      <c r="P868" s="1218"/>
      <c r="Q868" s="1218"/>
      <c r="R868" s="1218"/>
      <c r="S868" s="1218"/>
      <c r="T868" s="1218"/>
      <c r="U868" s="1218"/>
      <c r="V868" s="1218"/>
      <c r="W868" s="1218"/>
      <c r="X868" s="1218"/>
      <c r="Y868" s="1218"/>
      <c r="Z868" s="1218"/>
      <c r="AA868" s="1218"/>
      <c r="AB868" s="1218"/>
    </row>
    <row r="869" spans="2:28" ht="15.75" hidden="1" customHeight="1">
      <c r="B869" s="1218"/>
      <c r="C869" s="1218"/>
      <c r="D869" s="1218"/>
      <c r="E869" s="1218"/>
      <c r="F869" s="1218"/>
      <c r="G869" s="1218"/>
      <c r="H869" s="1218"/>
      <c r="I869" s="1218"/>
      <c r="J869" s="1218"/>
      <c r="K869" s="1218"/>
      <c r="L869" s="1218"/>
      <c r="M869" s="1218"/>
      <c r="N869" s="1218"/>
      <c r="O869" s="1218"/>
      <c r="P869" s="1218"/>
      <c r="Q869" s="1218"/>
      <c r="R869" s="1218"/>
      <c r="S869" s="1218"/>
      <c r="T869" s="1218"/>
      <c r="U869" s="1218"/>
      <c r="V869" s="1218"/>
      <c r="W869" s="1218"/>
      <c r="X869" s="1218"/>
      <c r="Y869" s="1218"/>
      <c r="Z869" s="1218"/>
      <c r="AA869" s="1218"/>
      <c r="AB869" s="1218"/>
    </row>
    <row r="870" spans="2:28" ht="15.75" hidden="1" customHeight="1">
      <c r="B870" s="1218"/>
      <c r="C870" s="1218"/>
      <c r="D870" s="1218"/>
      <c r="E870" s="1218"/>
      <c r="F870" s="1218"/>
      <c r="G870" s="1218"/>
      <c r="H870" s="1218"/>
      <c r="I870" s="1218"/>
      <c r="J870" s="1218"/>
      <c r="K870" s="1218"/>
      <c r="L870" s="1218"/>
      <c r="M870" s="1218"/>
      <c r="N870" s="1218"/>
      <c r="O870" s="1218"/>
      <c r="P870" s="1218"/>
      <c r="Q870" s="1218"/>
      <c r="R870" s="1218"/>
      <c r="S870" s="1218"/>
      <c r="T870" s="1218"/>
      <c r="U870" s="1218"/>
      <c r="V870" s="1218"/>
      <c r="W870" s="1218"/>
      <c r="X870" s="1218"/>
      <c r="Y870" s="1218"/>
      <c r="Z870" s="1218"/>
      <c r="AA870" s="1218"/>
      <c r="AB870" s="1218"/>
    </row>
    <row r="871" spans="2:28" ht="15.75" hidden="1" customHeight="1">
      <c r="B871" s="1218"/>
      <c r="C871" s="1218"/>
      <c r="D871" s="1218"/>
      <c r="E871" s="1218"/>
      <c r="F871" s="1218"/>
      <c r="G871" s="1218"/>
      <c r="H871" s="1218"/>
      <c r="I871" s="1218"/>
      <c r="J871" s="1218"/>
      <c r="K871" s="1218"/>
      <c r="L871" s="1218"/>
      <c r="M871" s="1218"/>
      <c r="N871" s="1218"/>
      <c r="O871" s="1218"/>
      <c r="P871" s="1218"/>
      <c r="Q871" s="1218"/>
      <c r="R871" s="1218"/>
      <c r="S871" s="1218"/>
      <c r="T871" s="1218"/>
      <c r="U871" s="1218"/>
      <c r="V871" s="1218"/>
      <c r="W871" s="1218"/>
      <c r="X871" s="1218"/>
      <c r="Y871" s="1218"/>
      <c r="Z871" s="1218"/>
      <c r="AA871" s="1218"/>
      <c r="AB871" s="1218"/>
    </row>
    <row r="872" spans="2:28" ht="15.75" hidden="1" customHeight="1">
      <c r="B872" s="1218"/>
      <c r="C872" s="1218"/>
      <c r="D872" s="1218"/>
      <c r="E872" s="1218"/>
      <c r="F872" s="1218"/>
      <c r="G872" s="1218"/>
      <c r="H872" s="1218"/>
      <c r="I872" s="1218"/>
      <c r="J872" s="1218"/>
      <c r="K872" s="1218"/>
      <c r="L872" s="1218"/>
      <c r="M872" s="1218"/>
      <c r="N872" s="1218"/>
      <c r="O872" s="1218"/>
      <c r="P872" s="1218"/>
      <c r="Q872" s="1218"/>
      <c r="R872" s="1218"/>
      <c r="S872" s="1218"/>
      <c r="T872" s="1218"/>
      <c r="U872" s="1218"/>
      <c r="V872" s="1218"/>
      <c r="W872" s="1218"/>
      <c r="X872" s="1218"/>
      <c r="Y872" s="1218"/>
      <c r="Z872" s="1218"/>
      <c r="AA872" s="1218"/>
      <c r="AB872" s="1218"/>
    </row>
    <row r="873" spans="2:28" ht="15.75" hidden="1" customHeight="1">
      <c r="B873" s="1218"/>
      <c r="C873" s="1218"/>
      <c r="D873" s="1218"/>
      <c r="E873" s="1218"/>
      <c r="F873" s="1218"/>
      <c r="G873" s="1218"/>
      <c r="H873" s="1218"/>
      <c r="I873" s="1218"/>
      <c r="J873" s="1218"/>
      <c r="K873" s="1218"/>
      <c r="L873" s="1218"/>
      <c r="M873" s="1218"/>
      <c r="N873" s="1218"/>
      <c r="O873" s="1218"/>
      <c r="P873" s="1218"/>
      <c r="Q873" s="1218"/>
      <c r="R873" s="1218"/>
      <c r="S873" s="1218"/>
      <c r="T873" s="1218"/>
      <c r="U873" s="1218"/>
      <c r="V873" s="1218"/>
      <c r="W873" s="1218"/>
      <c r="X873" s="1218"/>
      <c r="Y873" s="1218"/>
      <c r="Z873" s="1218"/>
      <c r="AA873" s="1218"/>
      <c r="AB873" s="1218"/>
    </row>
    <row r="874" spans="2:28" ht="15.75" hidden="1" customHeight="1">
      <c r="B874" s="1218"/>
      <c r="C874" s="1218"/>
      <c r="D874" s="1218"/>
      <c r="E874" s="1218"/>
      <c r="F874" s="1218"/>
      <c r="G874" s="1218"/>
      <c r="H874" s="1218"/>
      <c r="I874" s="1218"/>
      <c r="J874" s="1218"/>
      <c r="K874" s="1218"/>
      <c r="L874" s="1218"/>
      <c r="M874" s="1218"/>
      <c r="N874" s="1218"/>
      <c r="O874" s="1218"/>
      <c r="P874" s="1218"/>
      <c r="Q874" s="1218"/>
      <c r="R874" s="1218"/>
      <c r="S874" s="1218"/>
      <c r="T874" s="1218"/>
      <c r="U874" s="1218"/>
      <c r="V874" s="1218"/>
      <c r="W874" s="1218"/>
      <c r="X874" s="1218"/>
      <c r="Y874" s="1218"/>
      <c r="Z874" s="1218"/>
      <c r="AA874" s="1218"/>
      <c r="AB874" s="1218"/>
    </row>
    <row r="875" spans="2:28" ht="15.75" hidden="1" customHeight="1">
      <c r="B875" s="1218"/>
      <c r="C875" s="1218"/>
      <c r="D875" s="1218"/>
      <c r="E875" s="1218"/>
      <c r="F875" s="1218"/>
      <c r="G875" s="1218"/>
      <c r="H875" s="1218"/>
      <c r="I875" s="1218"/>
      <c r="J875" s="1218"/>
      <c r="K875" s="1218"/>
      <c r="L875" s="1218"/>
      <c r="M875" s="1218"/>
      <c r="N875" s="1218"/>
      <c r="O875" s="1218"/>
      <c r="P875" s="1218"/>
      <c r="Q875" s="1218"/>
      <c r="R875" s="1218"/>
      <c r="S875" s="1218"/>
      <c r="T875" s="1218"/>
      <c r="U875" s="1218"/>
      <c r="V875" s="1218"/>
      <c r="W875" s="1218"/>
      <c r="X875" s="1218"/>
      <c r="Y875" s="1218"/>
      <c r="Z875" s="1218"/>
      <c r="AA875" s="1218"/>
      <c r="AB875" s="1218"/>
    </row>
    <row r="876" spans="2:28" ht="15.75" hidden="1" customHeight="1">
      <c r="B876" s="1218"/>
      <c r="C876" s="1218"/>
      <c r="D876" s="1218"/>
      <c r="E876" s="1218"/>
      <c r="F876" s="1218"/>
      <c r="G876" s="1218"/>
      <c r="H876" s="1218"/>
      <c r="I876" s="1218"/>
      <c r="J876" s="1218"/>
      <c r="K876" s="1218"/>
      <c r="L876" s="1218"/>
      <c r="M876" s="1218"/>
      <c r="N876" s="1218"/>
      <c r="O876" s="1218"/>
      <c r="P876" s="1218"/>
      <c r="Q876" s="1218"/>
      <c r="R876" s="1218"/>
      <c r="S876" s="1218"/>
      <c r="T876" s="1218"/>
      <c r="U876" s="1218"/>
      <c r="V876" s="1218"/>
      <c r="W876" s="1218"/>
      <c r="X876" s="1218"/>
      <c r="Y876" s="1218"/>
      <c r="Z876" s="1218"/>
      <c r="AA876" s="1218"/>
      <c r="AB876" s="1218"/>
    </row>
    <row r="877" spans="2:28" ht="15.75" hidden="1" customHeight="1">
      <c r="B877" s="1218"/>
      <c r="C877" s="1218"/>
      <c r="D877" s="1218"/>
      <c r="E877" s="1218"/>
      <c r="F877" s="1218"/>
      <c r="G877" s="1218"/>
      <c r="H877" s="1218"/>
      <c r="I877" s="1218"/>
      <c r="J877" s="1218"/>
      <c r="K877" s="1218"/>
      <c r="L877" s="1218"/>
      <c r="M877" s="1218"/>
      <c r="N877" s="1218"/>
      <c r="O877" s="1218"/>
      <c r="P877" s="1218"/>
      <c r="Q877" s="1218"/>
      <c r="R877" s="1218"/>
      <c r="S877" s="1218"/>
      <c r="T877" s="1218"/>
      <c r="U877" s="1218"/>
      <c r="V877" s="1218"/>
      <c r="W877" s="1218"/>
      <c r="X877" s="1218"/>
      <c r="Y877" s="1218"/>
      <c r="Z877" s="1218"/>
      <c r="AA877" s="1218"/>
      <c r="AB877" s="1218"/>
    </row>
    <row r="878" spans="2:28" ht="15.75" hidden="1" customHeight="1">
      <c r="B878" s="1218"/>
      <c r="C878" s="1218"/>
      <c r="D878" s="1218"/>
      <c r="E878" s="1218"/>
      <c r="F878" s="1218"/>
      <c r="G878" s="1218"/>
      <c r="H878" s="1218"/>
      <c r="I878" s="1218"/>
      <c r="J878" s="1218"/>
      <c r="K878" s="1218"/>
      <c r="L878" s="1218"/>
      <c r="M878" s="1218"/>
      <c r="N878" s="1218"/>
      <c r="O878" s="1218"/>
      <c r="P878" s="1218"/>
      <c r="Q878" s="1218"/>
      <c r="R878" s="1218"/>
      <c r="S878" s="1218"/>
      <c r="T878" s="1218"/>
      <c r="U878" s="1218"/>
      <c r="V878" s="1218"/>
      <c r="W878" s="1218"/>
      <c r="X878" s="1218"/>
      <c r="Y878" s="1218"/>
      <c r="Z878" s="1218"/>
      <c r="AA878" s="1218"/>
      <c r="AB878" s="1218"/>
    </row>
    <row r="879" spans="2:28" ht="15.75" hidden="1" customHeight="1">
      <c r="B879" s="1218"/>
      <c r="C879" s="1218"/>
      <c r="D879" s="1218"/>
      <c r="E879" s="1218"/>
      <c r="F879" s="1218"/>
      <c r="G879" s="1218"/>
      <c r="H879" s="1218"/>
      <c r="I879" s="1218"/>
      <c r="J879" s="1218"/>
      <c r="K879" s="1218"/>
      <c r="L879" s="1218"/>
      <c r="M879" s="1218"/>
      <c r="N879" s="1218"/>
      <c r="O879" s="1218"/>
      <c r="P879" s="1218"/>
      <c r="Q879" s="1218"/>
      <c r="R879" s="1218"/>
      <c r="S879" s="1218"/>
      <c r="T879" s="1218"/>
      <c r="U879" s="1218"/>
      <c r="V879" s="1218"/>
      <c r="W879" s="1218"/>
      <c r="X879" s="1218"/>
      <c r="Y879" s="1218"/>
      <c r="Z879" s="1218"/>
      <c r="AA879" s="1218"/>
      <c r="AB879" s="1218"/>
    </row>
    <row r="880" spans="2:28" ht="15.75" hidden="1" customHeight="1">
      <c r="B880" s="1218"/>
      <c r="C880" s="1218"/>
      <c r="D880" s="1218"/>
      <c r="E880" s="1218"/>
      <c r="F880" s="1218"/>
      <c r="G880" s="1218"/>
      <c r="H880" s="1218"/>
      <c r="I880" s="1218"/>
      <c r="J880" s="1218"/>
      <c r="K880" s="1218"/>
      <c r="L880" s="1218"/>
      <c r="M880" s="1218"/>
      <c r="N880" s="1218"/>
      <c r="O880" s="1218"/>
      <c r="P880" s="1218"/>
      <c r="Q880" s="1218"/>
      <c r="R880" s="1218"/>
      <c r="S880" s="1218"/>
      <c r="T880" s="1218"/>
      <c r="U880" s="1218"/>
      <c r="V880" s="1218"/>
      <c r="W880" s="1218"/>
      <c r="X880" s="1218"/>
      <c r="Y880" s="1218"/>
      <c r="Z880" s="1218"/>
      <c r="AA880" s="1218"/>
      <c r="AB880" s="1218"/>
    </row>
    <row r="881" spans="2:28" ht="15.75" hidden="1" customHeight="1">
      <c r="B881" s="1218"/>
      <c r="C881" s="1218"/>
      <c r="D881" s="1218"/>
      <c r="E881" s="1218"/>
      <c r="F881" s="1218"/>
      <c r="G881" s="1218"/>
      <c r="H881" s="1218"/>
      <c r="I881" s="1218"/>
      <c r="J881" s="1218"/>
      <c r="K881" s="1218"/>
      <c r="L881" s="1218"/>
      <c r="M881" s="1218"/>
      <c r="N881" s="1218"/>
      <c r="O881" s="1218"/>
      <c r="P881" s="1218"/>
      <c r="Q881" s="1218"/>
      <c r="R881" s="1218"/>
      <c r="S881" s="1218"/>
      <c r="T881" s="1218"/>
      <c r="U881" s="1218"/>
      <c r="V881" s="1218"/>
      <c r="W881" s="1218"/>
      <c r="X881" s="1218"/>
      <c r="Y881" s="1218"/>
      <c r="Z881" s="1218"/>
      <c r="AA881" s="1218"/>
      <c r="AB881" s="1218"/>
    </row>
    <row r="882" spans="2:28" ht="15.75" hidden="1" customHeight="1">
      <c r="B882" s="1218"/>
      <c r="C882" s="1218"/>
      <c r="D882" s="1218"/>
      <c r="E882" s="1218"/>
      <c r="F882" s="1218"/>
      <c r="G882" s="1218"/>
      <c r="H882" s="1218"/>
      <c r="I882" s="1218"/>
      <c r="J882" s="1218"/>
      <c r="K882" s="1218"/>
      <c r="L882" s="1218"/>
      <c r="M882" s="1218"/>
      <c r="N882" s="1218"/>
      <c r="O882" s="1218"/>
      <c r="P882" s="1218"/>
      <c r="Q882" s="1218"/>
      <c r="R882" s="1218"/>
      <c r="S882" s="1218"/>
      <c r="T882" s="1218"/>
      <c r="U882" s="1218"/>
      <c r="V882" s="1218"/>
      <c r="W882" s="1218"/>
      <c r="X882" s="1218"/>
      <c r="Y882" s="1218"/>
      <c r="Z882" s="1218"/>
      <c r="AA882" s="1218"/>
      <c r="AB882" s="1218"/>
    </row>
    <row r="883" spans="2:28" ht="15.75" hidden="1" customHeight="1">
      <c r="B883" s="1218"/>
      <c r="C883" s="1218"/>
      <c r="D883" s="1218"/>
      <c r="E883" s="1218"/>
      <c r="F883" s="1218"/>
      <c r="G883" s="1218"/>
      <c r="H883" s="1218"/>
      <c r="I883" s="1218"/>
      <c r="J883" s="1218"/>
      <c r="K883" s="1218"/>
      <c r="L883" s="1218"/>
      <c r="M883" s="1218"/>
      <c r="N883" s="1218"/>
      <c r="O883" s="1218"/>
      <c r="P883" s="1218"/>
      <c r="Q883" s="1218"/>
      <c r="R883" s="1218"/>
      <c r="S883" s="1218"/>
      <c r="T883" s="1218"/>
      <c r="U883" s="1218"/>
      <c r="V883" s="1218"/>
      <c r="W883" s="1218"/>
      <c r="X883" s="1218"/>
      <c r="Y883" s="1218"/>
      <c r="Z883" s="1218"/>
      <c r="AA883" s="1218"/>
      <c r="AB883" s="1218"/>
    </row>
    <row r="884" spans="2:28" ht="15.75" hidden="1" customHeight="1">
      <c r="B884" s="1218"/>
      <c r="C884" s="1218"/>
      <c r="D884" s="1218"/>
      <c r="E884" s="1218"/>
      <c r="F884" s="1218"/>
      <c r="G884" s="1218"/>
      <c r="H884" s="1218"/>
      <c r="I884" s="1218"/>
      <c r="J884" s="1218"/>
      <c r="K884" s="1218"/>
      <c r="L884" s="1218"/>
      <c r="M884" s="1218"/>
      <c r="N884" s="1218"/>
      <c r="O884" s="1218"/>
      <c r="P884" s="1218"/>
      <c r="Q884" s="1218"/>
      <c r="R884" s="1218"/>
      <c r="S884" s="1218"/>
      <c r="T884" s="1218"/>
      <c r="U884" s="1218"/>
      <c r="V884" s="1218"/>
      <c r="W884" s="1218"/>
      <c r="X884" s="1218"/>
      <c r="Y884" s="1218"/>
      <c r="Z884" s="1218"/>
      <c r="AA884" s="1218"/>
      <c r="AB884" s="1218"/>
    </row>
    <row r="885" spans="2:28" ht="15.75" hidden="1" customHeight="1">
      <c r="B885" s="1218"/>
      <c r="C885" s="1218"/>
      <c r="D885" s="1218"/>
      <c r="E885" s="1218"/>
      <c r="F885" s="1218"/>
      <c r="G885" s="1218"/>
      <c r="H885" s="1218"/>
      <c r="I885" s="1218"/>
      <c r="J885" s="1218"/>
      <c r="K885" s="1218"/>
      <c r="L885" s="1218"/>
      <c r="M885" s="1218"/>
      <c r="N885" s="1218"/>
      <c r="O885" s="1218"/>
      <c r="P885" s="1218"/>
      <c r="Q885" s="1218"/>
      <c r="R885" s="1218"/>
      <c r="S885" s="1218"/>
      <c r="T885" s="1218"/>
      <c r="U885" s="1218"/>
      <c r="V885" s="1218"/>
      <c r="W885" s="1218"/>
      <c r="X885" s="1218"/>
      <c r="Y885" s="1218"/>
      <c r="Z885" s="1218"/>
      <c r="AA885" s="1218"/>
      <c r="AB885" s="1218"/>
    </row>
    <row r="886" spans="2:28" ht="15.75" hidden="1" customHeight="1">
      <c r="B886" s="1218"/>
      <c r="C886" s="1218"/>
      <c r="D886" s="1218"/>
      <c r="E886" s="1218"/>
      <c r="F886" s="1218"/>
      <c r="G886" s="1218"/>
      <c r="H886" s="1218"/>
      <c r="I886" s="1218"/>
      <c r="J886" s="1218"/>
      <c r="K886" s="1218"/>
      <c r="L886" s="1218"/>
      <c r="M886" s="1218"/>
      <c r="N886" s="1218"/>
      <c r="O886" s="1218"/>
      <c r="P886" s="1218"/>
      <c r="Q886" s="1218"/>
      <c r="R886" s="1218"/>
      <c r="S886" s="1218"/>
      <c r="T886" s="1218"/>
      <c r="U886" s="1218"/>
      <c r="V886" s="1218"/>
      <c r="W886" s="1218"/>
      <c r="X886" s="1218"/>
      <c r="Y886" s="1218"/>
      <c r="Z886" s="1218"/>
      <c r="AA886" s="1218"/>
      <c r="AB886" s="1218"/>
    </row>
    <row r="887" spans="2:28" ht="15.75" hidden="1" customHeight="1">
      <c r="B887" s="1218"/>
      <c r="C887" s="1218"/>
      <c r="D887" s="1218"/>
      <c r="E887" s="1218"/>
      <c r="F887" s="1218"/>
      <c r="G887" s="1218"/>
      <c r="H887" s="1218"/>
      <c r="I887" s="1218"/>
      <c r="J887" s="1218"/>
      <c r="K887" s="1218"/>
      <c r="L887" s="1218"/>
      <c r="M887" s="1218"/>
      <c r="N887" s="1218"/>
      <c r="O887" s="1218"/>
      <c r="P887" s="1218"/>
      <c r="Q887" s="1218"/>
      <c r="R887" s="1218"/>
      <c r="S887" s="1218"/>
      <c r="T887" s="1218"/>
      <c r="U887" s="1218"/>
      <c r="V887" s="1218"/>
      <c r="W887" s="1218"/>
      <c r="X887" s="1218"/>
      <c r="Y887" s="1218"/>
      <c r="Z887" s="1218"/>
      <c r="AA887" s="1218"/>
      <c r="AB887" s="1218"/>
    </row>
    <row r="888" spans="2:28" ht="15.75" hidden="1" customHeight="1">
      <c r="B888" s="1218"/>
      <c r="C888" s="1218"/>
      <c r="D888" s="1218"/>
      <c r="E888" s="1218"/>
      <c r="F888" s="1218"/>
      <c r="G888" s="1218"/>
      <c r="H888" s="1218"/>
      <c r="I888" s="1218"/>
      <c r="J888" s="1218"/>
      <c r="K888" s="1218"/>
      <c r="L888" s="1218"/>
      <c r="M888" s="1218"/>
      <c r="N888" s="1218"/>
      <c r="O888" s="1218"/>
      <c r="P888" s="1218"/>
      <c r="Q888" s="1218"/>
      <c r="R888" s="1218"/>
      <c r="S888" s="1218"/>
      <c r="T888" s="1218"/>
      <c r="U888" s="1218"/>
      <c r="V888" s="1218"/>
      <c r="W888" s="1218"/>
      <c r="X888" s="1218"/>
      <c r="Y888" s="1218"/>
      <c r="Z888" s="1218"/>
      <c r="AA888" s="1218"/>
      <c r="AB888" s="1218"/>
    </row>
    <row r="889" spans="2:28" ht="15.75" hidden="1" customHeight="1">
      <c r="B889" s="1218"/>
      <c r="C889" s="1218"/>
      <c r="D889" s="1218"/>
      <c r="E889" s="1218"/>
      <c r="F889" s="1218"/>
      <c r="G889" s="1218"/>
      <c r="H889" s="1218"/>
      <c r="I889" s="1218"/>
      <c r="J889" s="1218"/>
      <c r="K889" s="1218"/>
      <c r="L889" s="1218"/>
      <c r="M889" s="1218"/>
      <c r="N889" s="1218"/>
      <c r="O889" s="1218"/>
      <c r="P889" s="1218"/>
      <c r="Q889" s="1218"/>
      <c r="R889" s="1218"/>
      <c r="S889" s="1218"/>
      <c r="T889" s="1218"/>
      <c r="U889" s="1218"/>
      <c r="V889" s="1218"/>
      <c r="W889" s="1218"/>
      <c r="X889" s="1218"/>
      <c r="Y889" s="1218"/>
      <c r="Z889" s="1218"/>
      <c r="AA889" s="1218"/>
      <c r="AB889" s="1218"/>
    </row>
    <row r="890" spans="2:28" ht="15.75" hidden="1" customHeight="1">
      <c r="B890" s="1218"/>
      <c r="C890" s="1218"/>
      <c r="D890" s="1218"/>
      <c r="E890" s="1218"/>
      <c r="F890" s="1218"/>
      <c r="G890" s="1218"/>
      <c r="H890" s="1218"/>
      <c r="I890" s="1218"/>
      <c r="J890" s="1218"/>
      <c r="K890" s="1218"/>
      <c r="L890" s="1218"/>
      <c r="M890" s="1218"/>
      <c r="N890" s="1218"/>
      <c r="O890" s="1218"/>
      <c r="P890" s="1218"/>
      <c r="Q890" s="1218"/>
      <c r="R890" s="1218"/>
      <c r="S890" s="1218"/>
      <c r="T890" s="1218"/>
      <c r="U890" s="1218"/>
      <c r="V890" s="1218"/>
      <c r="W890" s="1218"/>
      <c r="X890" s="1218"/>
      <c r="Y890" s="1218"/>
      <c r="Z890" s="1218"/>
      <c r="AA890" s="1218"/>
      <c r="AB890" s="1218"/>
    </row>
    <row r="891" spans="2:28" ht="15.75" hidden="1" customHeight="1">
      <c r="B891" s="1218"/>
      <c r="C891" s="1218"/>
      <c r="D891" s="1218"/>
      <c r="E891" s="1218"/>
      <c r="F891" s="1218"/>
      <c r="G891" s="1218"/>
      <c r="H891" s="1218"/>
      <c r="I891" s="1218"/>
      <c r="J891" s="1218"/>
      <c r="K891" s="1218"/>
      <c r="L891" s="1218"/>
      <c r="M891" s="1218"/>
      <c r="N891" s="1218"/>
      <c r="O891" s="1218"/>
      <c r="P891" s="1218"/>
      <c r="Q891" s="1218"/>
      <c r="R891" s="1218"/>
      <c r="S891" s="1218"/>
      <c r="T891" s="1218"/>
      <c r="U891" s="1218"/>
      <c r="V891" s="1218"/>
      <c r="W891" s="1218"/>
      <c r="X891" s="1218"/>
      <c r="Y891" s="1218"/>
      <c r="Z891" s="1218"/>
      <c r="AA891" s="1218"/>
      <c r="AB891" s="1218"/>
    </row>
    <row r="892" spans="2:28" ht="15.75" hidden="1" customHeight="1">
      <c r="B892" s="1218"/>
      <c r="C892" s="1218"/>
      <c r="D892" s="1218"/>
      <c r="E892" s="1218"/>
      <c r="F892" s="1218"/>
      <c r="G892" s="1218"/>
      <c r="H892" s="1218"/>
      <c r="I892" s="1218"/>
      <c r="J892" s="1218"/>
      <c r="K892" s="1218"/>
      <c r="L892" s="1218"/>
      <c r="M892" s="1218"/>
      <c r="N892" s="1218"/>
      <c r="O892" s="1218"/>
      <c r="P892" s="1218"/>
      <c r="Q892" s="1218"/>
      <c r="R892" s="1218"/>
      <c r="S892" s="1218"/>
      <c r="T892" s="1218"/>
      <c r="U892" s="1218"/>
      <c r="V892" s="1218"/>
      <c r="W892" s="1218"/>
      <c r="X892" s="1218"/>
      <c r="Y892" s="1218"/>
      <c r="Z892" s="1218"/>
      <c r="AA892" s="1218"/>
      <c r="AB892" s="1218"/>
    </row>
    <row r="893" spans="2:28" ht="15.75" hidden="1" customHeight="1">
      <c r="B893" s="1218"/>
      <c r="C893" s="1218"/>
      <c r="D893" s="1218"/>
      <c r="E893" s="1218"/>
      <c r="F893" s="1218"/>
      <c r="G893" s="1218"/>
      <c r="H893" s="1218"/>
      <c r="I893" s="1218"/>
      <c r="J893" s="1218"/>
      <c r="K893" s="1218"/>
      <c r="L893" s="1218"/>
      <c r="M893" s="1218"/>
      <c r="N893" s="1218"/>
      <c r="O893" s="1218"/>
      <c r="P893" s="1218"/>
      <c r="Q893" s="1218"/>
      <c r="R893" s="1218"/>
      <c r="S893" s="1218"/>
      <c r="T893" s="1218"/>
      <c r="U893" s="1218"/>
      <c r="V893" s="1218"/>
      <c r="W893" s="1218"/>
      <c r="X893" s="1218"/>
      <c r="Y893" s="1218"/>
      <c r="Z893" s="1218"/>
      <c r="AA893" s="1218"/>
      <c r="AB893" s="1218"/>
    </row>
    <row r="894" spans="2:28" ht="15.75" hidden="1" customHeight="1">
      <c r="B894" s="1218"/>
      <c r="C894" s="1218"/>
      <c r="D894" s="1218"/>
      <c r="E894" s="1218"/>
      <c r="F894" s="1218"/>
      <c r="G894" s="1218"/>
      <c r="H894" s="1218"/>
      <c r="I894" s="1218"/>
      <c r="J894" s="1218"/>
      <c r="K894" s="1218"/>
      <c r="L894" s="1218"/>
      <c r="M894" s="1218"/>
      <c r="N894" s="1218"/>
      <c r="O894" s="1218"/>
      <c r="P894" s="1218"/>
      <c r="Q894" s="1218"/>
      <c r="R894" s="1218"/>
      <c r="S894" s="1218"/>
      <c r="T894" s="1218"/>
      <c r="U894" s="1218"/>
      <c r="V894" s="1218"/>
      <c r="W894" s="1218"/>
      <c r="X894" s="1218"/>
      <c r="Y894" s="1218"/>
      <c r="Z894" s="1218"/>
      <c r="AA894" s="1218"/>
      <c r="AB894" s="1218"/>
    </row>
    <row r="895" spans="2:28" ht="15.75" hidden="1" customHeight="1">
      <c r="B895" s="1218"/>
      <c r="C895" s="1218"/>
      <c r="D895" s="1218"/>
      <c r="E895" s="1218"/>
      <c r="F895" s="1218"/>
      <c r="G895" s="1218"/>
      <c r="H895" s="1218"/>
      <c r="I895" s="1218"/>
      <c r="J895" s="1218"/>
      <c r="K895" s="1218"/>
      <c r="L895" s="1218"/>
      <c r="M895" s="1218"/>
      <c r="N895" s="1218"/>
      <c r="O895" s="1218"/>
      <c r="P895" s="1218"/>
      <c r="Q895" s="1218"/>
      <c r="R895" s="1218"/>
      <c r="S895" s="1218"/>
      <c r="T895" s="1218"/>
      <c r="U895" s="1218"/>
      <c r="V895" s="1218"/>
      <c r="W895" s="1218"/>
      <c r="X895" s="1218"/>
      <c r="Y895" s="1218"/>
      <c r="Z895" s="1218"/>
      <c r="AA895" s="1218"/>
      <c r="AB895" s="1218"/>
    </row>
    <row r="896" spans="2:28" ht="15.75" hidden="1" customHeight="1">
      <c r="B896" s="1218"/>
      <c r="C896" s="1218"/>
      <c r="D896" s="1218"/>
      <c r="E896" s="1218"/>
      <c r="F896" s="1218"/>
      <c r="G896" s="1218"/>
      <c r="H896" s="1218"/>
      <c r="I896" s="1218"/>
      <c r="J896" s="1218"/>
      <c r="K896" s="1218"/>
      <c r="L896" s="1218"/>
      <c r="M896" s="1218"/>
      <c r="N896" s="1218"/>
      <c r="O896" s="1218"/>
      <c r="P896" s="1218"/>
      <c r="Q896" s="1218"/>
      <c r="R896" s="1218"/>
      <c r="S896" s="1218"/>
      <c r="T896" s="1218"/>
      <c r="U896" s="1218"/>
      <c r="V896" s="1218"/>
      <c r="W896" s="1218"/>
      <c r="X896" s="1218"/>
      <c r="Y896" s="1218"/>
      <c r="Z896" s="1218"/>
      <c r="AA896" s="1218"/>
      <c r="AB896" s="1218"/>
    </row>
    <row r="897" spans="2:28" ht="15.75" hidden="1" customHeight="1">
      <c r="B897" s="1218"/>
      <c r="C897" s="1218"/>
      <c r="D897" s="1218"/>
      <c r="E897" s="1218"/>
      <c r="F897" s="1218"/>
      <c r="G897" s="1218"/>
      <c r="H897" s="1218"/>
      <c r="I897" s="1218"/>
      <c r="J897" s="1218"/>
      <c r="K897" s="1218"/>
      <c r="L897" s="1218"/>
      <c r="M897" s="1218"/>
      <c r="N897" s="1218"/>
      <c r="O897" s="1218"/>
      <c r="P897" s="1218"/>
      <c r="Q897" s="1218"/>
      <c r="R897" s="1218"/>
      <c r="S897" s="1218"/>
      <c r="T897" s="1218"/>
      <c r="U897" s="1218"/>
      <c r="V897" s="1218"/>
      <c r="W897" s="1218"/>
      <c r="X897" s="1218"/>
      <c r="Y897" s="1218"/>
      <c r="Z897" s="1218"/>
      <c r="AA897" s="1218"/>
      <c r="AB897" s="1218"/>
    </row>
    <row r="898" spans="2:28" ht="15.75" hidden="1" customHeight="1">
      <c r="B898" s="1218"/>
      <c r="C898" s="1218"/>
      <c r="D898" s="1218"/>
      <c r="E898" s="1218"/>
      <c r="F898" s="1218"/>
      <c r="G898" s="1218"/>
      <c r="H898" s="1218"/>
      <c r="I898" s="1218"/>
      <c r="J898" s="1218"/>
      <c r="K898" s="1218"/>
      <c r="L898" s="1218"/>
      <c r="M898" s="1218"/>
      <c r="N898" s="1218"/>
      <c r="O898" s="1218"/>
      <c r="P898" s="1218"/>
      <c r="Q898" s="1218"/>
      <c r="R898" s="1218"/>
      <c r="S898" s="1218"/>
      <c r="T898" s="1218"/>
      <c r="U898" s="1218"/>
      <c r="V898" s="1218"/>
      <c r="W898" s="1218"/>
      <c r="X898" s="1218"/>
      <c r="Y898" s="1218"/>
      <c r="Z898" s="1218"/>
      <c r="AA898" s="1218"/>
      <c r="AB898" s="1218"/>
    </row>
    <row r="899" spans="2:28" ht="15.75" hidden="1" customHeight="1">
      <c r="B899" s="1218"/>
      <c r="C899" s="1218"/>
      <c r="D899" s="1218"/>
      <c r="E899" s="1218"/>
      <c r="F899" s="1218"/>
      <c r="G899" s="1218"/>
      <c r="H899" s="1218"/>
      <c r="I899" s="1218"/>
      <c r="J899" s="1218"/>
      <c r="K899" s="1218"/>
      <c r="L899" s="1218"/>
      <c r="M899" s="1218"/>
      <c r="N899" s="1218"/>
      <c r="O899" s="1218"/>
      <c r="P899" s="1218"/>
      <c r="Q899" s="1218"/>
      <c r="R899" s="1218"/>
      <c r="S899" s="1218"/>
      <c r="T899" s="1218"/>
      <c r="U899" s="1218"/>
      <c r="V899" s="1218"/>
      <c r="W899" s="1218"/>
      <c r="X899" s="1218"/>
      <c r="Y899" s="1218"/>
      <c r="Z899" s="1218"/>
      <c r="AA899" s="1218"/>
      <c r="AB899" s="1218"/>
    </row>
    <row r="900" spans="2:28" ht="15.75" hidden="1" customHeight="1">
      <c r="B900" s="1218"/>
      <c r="C900" s="1218"/>
      <c r="D900" s="1218"/>
      <c r="E900" s="1218"/>
      <c r="F900" s="1218"/>
      <c r="G900" s="1218"/>
      <c r="H900" s="1218"/>
      <c r="I900" s="1218"/>
      <c r="J900" s="1218"/>
      <c r="K900" s="1218"/>
      <c r="L900" s="1218"/>
      <c r="M900" s="1218"/>
      <c r="N900" s="1218"/>
      <c r="O900" s="1218"/>
      <c r="P900" s="1218"/>
      <c r="Q900" s="1218"/>
      <c r="R900" s="1218"/>
      <c r="S900" s="1218"/>
      <c r="T900" s="1218"/>
      <c r="U900" s="1218"/>
      <c r="V900" s="1218"/>
      <c r="W900" s="1218"/>
      <c r="X900" s="1218"/>
      <c r="Y900" s="1218"/>
      <c r="Z900" s="1218"/>
      <c r="AA900" s="1218"/>
      <c r="AB900" s="1218"/>
    </row>
    <row r="901" spans="2:28" ht="15.75" hidden="1" customHeight="1">
      <c r="B901" s="1218"/>
      <c r="C901" s="1218"/>
      <c r="D901" s="1218"/>
      <c r="E901" s="1218"/>
      <c r="F901" s="1218"/>
      <c r="G901" s="1218"/>
      <c r="H901" s="1218"/>
      <c r="I901" s="1218"/>
      <c r="J901" s="1218"/>
      <c r="K901" s="1218"/>
      <c r="L901" s="1218"/>
      <c r="M901" s="1218"/>
      <c r="N901" s="1218"/>
      <c r="O901" s="1218"/>
      <c r="P901" s="1218"/>
      <c r="Q901" s="1218"/>
      <c r="R901" s="1218"/>
      <c r="S901" s="1218"/>
      <c r="T901" s="1218"/>
      <c r="U901" s="1218"/>
      <c r="V901" s="1218"/>
      <c r="W901" s="1218"/>
      <c r="X901" s="1218"/>
      <c r="Y901" s="1218"/>
      <c r="Z901" s="1218"/>
      <c r="AA901" s="1218"/>
      <c r="AB901" s="1218"/>
    </row>
    <row r="902" spans="2:28" ht="15.75" hidden="1" customHeight="1">
      <c r="B902" s="1218"/>
      <c r="C902" s="1218"/>
      <c r="D902" s="1218"/>
      <c r="E902" s="1218"/>
      <c r="F902" s="1218"/>
      <c r="G902" s="1218"/>
      <c r="H902" s="1218"/>
      <c r="I902" s="1218"/>
      <c r="J902" s="1218"/>
      <c r="K902" s="1218"/>
      <c r="L902" s="1218"/>
      <c r="M902" s="1218"/>
      <c r="N902" s="1218"/>
      <c r="O902" s="1218"/>
      <c r="P902" s="1218"/>
      <c r="Q902" s="1218"/>
      <c r="R902" s="1218"/>
      <c r="S902" s="1218"/>
      <c r="T902" s="1218"/>
      <c r="U902" s="1218"/>
      <c r="V902" s="1218"/>
      <c r="W902" s="1218"/>
      <c r="X902" s="1218"/>
      <c r="Y902" s="1218"/>
      <c r="Z902" s="1218"/>
      <c r="AA902" s="1218"/>
      <c r="AB902" s="1218"/>
    </row>
    <row r="903" spans="2:28" ht="15.75" hidden="1" customHeight="1">
      <c r="B903" s="1218"/>
      <c r="C903" s="1218"/>
      <c r="D903" s="1218"/>
      <c r="E903" s="1218"/>
      <c r="F903" s="1218"/>
      <c r="G903" s="1218"/>
      <c r="H903" s="1218"/>
      <c r="I903" s="1218"/>
      <c r="J903" s="1218"/>
      <c r="K903" s="1218"/>
      <c r="L903" s="1218"/>
      <c r="M903" s="1218"/>
      <c r="N903" s="1218"/>
      <c r="O903" s="1218"/>
      <c r="P903" s="1218"/>
      <c r="Q903" s="1218"/>
      <c r="R903" s="1218"/>
      <c r="S903" s="1218"/>
      <c r="T903" s="1218"/>
      <c r="U903" s="1218"/>
      <c r="V903" s="1218"/>
      <c r="W903" s="1218"/>
      <c r="X903" s="1218"/>
      <c r="Y903" s="1218"/>
      <c r="Z903" s="1218"/>
      <c r="AA903" s="1218"/>
      <c r="AB903" s="1218"/>
    </row>
    <row r="904" spans="2:28" ht="15.75" hidden="1" customHeight="1">
      <c r="B904" s="1218"/>
      <c r="C904" s="1218"/>
      <c r="D904" s="1218"/>
      <c r="E904" s="1218"/>
      <c r="F904" s="1218"/>
      <c r="G904" s="1218"/>
      <c r="H904" s="1218"/>
      <c r="I904" s="1218"/>
      <c r="J904" s="1218"/>
      <c r="K904" s="1218"/>
      <c r="L904" s="1218"/>
      <c r="M904" s="1218"/>
      <c r="N904" s="1218"/>
      <c r="O904" s="1218"/>
      <c r="P904" s="1218"/>
      <c r="Q904" s="1218"/>
      <c r="R904" s="1218"/>
      <c r="S904" s="1218"/>
      <c r="T904" s="1218"/>
      <c r="U904" s="1218"/>
      <c r="V904" s="1218"/>
      <c r="W904" s="1218"/>
      <c r="X904" s="1218"/>
      <c r="Y904" s="1218"/>
      <c r="Z904" s="1218"/>
      <c r="AA904" s="1218"/>
      <c r="AB904" s="1218"/>
    </row>
    <row r="905" spans="2:28" ht="15.75" hidden="1" customHeight="1">
      <c r="B905" s="1218"/>
      <c r="C905" s="1218"/>
      <c r="D905" s="1218"/>
      <c r="E905" s="1218"/>
      <c r="F905" s="1218"/>
      <c r="G905" s="1218"/>
      <c r="H905" s="1218"/>
      <c r="I905" s="1218"/>
      <c r="J905" s="1218"/>
      <c r="K905" s="1218"/>
      <c r="L905" s="1218"/>
      <c r="M905" s="1218"/>
      <c r="N905" s="1218"/>
      <c r="O905" s="1218"/>
      <c r="P905" s="1218"/>
      <c r="Q905" s="1218"/>
      <c r="R905" s="1218"/>
      <c r="S905" s="1218"/>
      <c r="T905" s="1218"/>
      <c r="U905" s="1218"/>
      <c r="V905" s="1218"/>
      <c r="W905" s="1218"/>
      <c r="X905" s="1218"/>
      <c r="Y905" s="1218"/>
      <c r="Z905" s="1218"/>
      <c r="AA905" s="1218"/>
      <c r="AB905" s="1218"/>
    </row>
    <row r="906" spans="2:28" ht="15.75" hidden="1" customHeight="1">
      <c r="B906" s="1218"/>
      <c r="C906" s="1218"/>
      <c r="D906" s="1218"/>
      <c r="E906" s="1218"/>
      <c r="F906" s="1218"/>
      <c r="G906" s="1218"/>
      <c r="H906" s="1218"/>
      <c r="I906" s="1218"/>
      <c r="J906" s="1218"/>
      <c r="K906" s="1218"/>
      <c r="L906" s="1218"/>
      <c r="M906" s="1218"/>
      <c r="N906" s="1218"/>
      <c r="O906" s="1218"/>
      <c r="P906" s="1218"/>
      <c r="Q906" s="1218"/>
      <c r="R906" s="1218"/>
      <c r="S906" s="1218"/>
      <c r="T906" s="1218"/>
      <c r="U906" s="1218"/>
      <c r="V906" s="1218"/>
      <c r="W906" s="1218"/>
      <c r="X906" s="1218"/>
      <c r="Y906" s="1218"/>
      <c r="Z906" s="1218"/>
      <c r="AA906" s="1218"/>
      <c r="AB906" s="1218"/>
    </row>
    <row r="907" spans="2:28" ht="15.75" hidden="1" customHeight="1">
      <c r="B907" s="1218"/>
      <c r="C907" s="1218"/>
      <c r="D907" s="1218"/>
      <c r="E907" s="1218"/>
      <c r="F907" s="1218"/>
      <c r="G907" s="1218"/>
      <c r="H907" s="1218"/>
      <c r="I907" s="1218"/>
      <c r="J907" s="1218"/>
      <c r="K907" s="1218"/>
      <c r="L907" s="1218"/>
      <c r="M907" s="1218"/>
      <c r="N907" s="1218"/>
      <c r="O907" s="1218"/>
      <c r="P907" s="1218"/>
      <c r="Q907" s="1218"/>
      <c r="R907" s="1218"/>
      <c r="S907" s="1218"/>
      <c r="T907" s="1218"/>
      <c r="U907" s="1218"/>
      <c r="V907" s="1218"/>
      <c r="W907" s="1218"/>
      <c r="X907" s="1218"/>
      <c r="Y907" s="1218"/>
      <c r="Z907" s="1218"/>
      <c r="AA907" s="1218"/>
      <c r="AB907" s="1218"/>
    </row>
    <row r="908" spans="2:28" ht="15.75" hidden="1" customHeight="1">
      <c r="B908" s="1218"/>
      <c r="C908" s="1218"/>
      <c r="D908" s="1218"/>
      <c r="E908" s="1218"/>
      <c r="F908" s="1218"/>
      <c r="G908" s="1218"/>
      <c r="H908" s="1218"/>
      <c r="I908" s="1218"/>
      <c r="J908" s="1218"/>
      <c r="K908" s="1218"/>
      <c r="L908" s="1218"/>
      <c r="M908" s="1218"/>
      <c r="N908" s="1218"/>
      <c r="O908" s="1218"/>
      <c r="P908" s="1218"/>
      <c r="Q908" s="1218"/>
      <c r="R908" s="1218"/>
      <c r="S908" s="1218"/>
      <c r="T908" s="1218"/>
      <c r="U908" s="1218"/>
      <c r="V908" s="1218"/>
      <c r="W908" s="1218"/>
      <c r="X908" s="1218"/>
      <c r="Y908" s="1218"/>
      <c r="Z908" s="1218"/>
      <c r="AA908" s="1218"/>
      <c r="AB908" s="1218"/>
    </row>
    <row r="909" spans="2:28" ht="15.75" hidden="1" customHeight="1">
      <c r="B909" s="1218"/>
      <c r="C909" s="1218"/>
      <c r="D909" s="1218"/>
      <c r="E909" s="1218"/>
      <c r="F909" s="1218"/>
      <c r="G909" s="1218"/>
      <c r="H909" s="1218"/>
      <c r="I909" s="1218"/>
      <c r="J909" s="1218"/>
      <c r="K909" s="1218"/>
      <c r="L909" s="1218"/>
      <c r="M909" s="1218"/>
      <c r="N909" s="1218"/>
      <c r="O909" s="1218"/>
      <c r="P909" s="1218"/>
      <c r="Q909" s="1218"/>
      <c r="R909" s="1218"/>
      <c r="S909" s="1218"/>
      <c r="T909" s="1218"/>
      <c r="U909" s="1218"/>
      <c r="V909" s="1218"/>
      <c r="W909" s="1218"/>
      <c r="X909" s="1218"/>
      <c r="Y909" s="1218"/>
      <c r="Z909" s="1218"/>
      <c r="AA909" s="1218"/>
      <c r="AB909" s="1218"/>
    </row>
    <row r="910" spans="2:28" ht="15.75" hidden="1" customHeight="1">
      <c r="B910" s="1218"/>
      <c r="C910" s="1218"/>
      <c r="D910" s="1218"/>
      <c r="E910" s="1218"/>
      <c r="F910" s="1218"/>
      <c r="G910" s="1218"/>
      <c r="H910" s="1218"/>
      <c r="I910" s="1218"/>
      <c r="J910" s="1218"/>
      <c r="K910" s="1218"/>
      <c r="L910" s="1218"/>
      <c r="M910" s="1218"/>
      <c r="N910" s="1218"/>
      <c r="O910" s="1218"/>
      <c r="P910" s="1218"/>
      <c r="Q910" s="1218"/>
      <c r="R910" s="1218"/>
      <c r="S910" s="1218"/>
      <c r="T910" s="1218"/>
      <c r="U910" s="1218"/>
      <c r="V910" s="1218"/>
      <c r="W910" s="1218"/>
      <c r="X910" s="1218"/>
      <c r="Y910" s="1218"/>
      <c r="Z910" s="1218"/>
      <c r="AA910" s="1218"/>
      <c r="AB910" s="1218"/>
    </row>
    <row r="911" spans="2:28" ht="15.75" hidden="1" customHeight="1">
      <c r="B911" s="1218"/>
      <c r="C911" s="1218"/>
      <c r="D911" s="1218"/>
      <c r="E911" s="1218"/>
      <c r="F911" s="1218"/>
      <c r="G911" s="1218"/>
      <c r="H911" s="1218"/>
      <c r="I911" s="1218"/>
      <c r="J911" s="1218"/>
      <c r="K911" s="1218"/>
      <c r="L911" s="1218"/>
      <c r="M911" s="1218"/>
      <c r="N911" s="1218"/>
      <c r="O911" s="1218"/>
      <c r="P911" s="1218"/>
      <c r="Q911" s="1218"/>
      <c r="R911" s="1218"/>
      <c r="S911" s="1218"/>
      <c r="T911" s="1218"/>
      <c r="U911" s="1218"/>
      <c r="V911" s="1218"/>
      <c r="W911" s="1218"/>
      <c r="X911" s="1218"/>
      <c r="Y911" s="1218"/>
      <c r="Z911" s="1218"/>
      <c r="AA911" s="1218"/>
      <c r="AB911" s="1218"/>
    </row>
    <row r="912" spans="2:28" ht="15.75" hidden="1" customHeight="1">
      <c r="B912" s="1218"/>
      <c r="C912" s="1218"/>
      <c r="D912" s="1218"/>
      <c r="E912" s="1218"/>
      <c r="F912" s="1218"/>
      <c r="G912" s="1218"/>
      <c r="H912" s="1218"/>
      <c r="I912" s="1218"/>
      <c r="J912" s="1218"/>
      <c r="K912" s="1218"/>
      <c r="L912" s="1218"/>
      <c r="M912" s="1218"/>
      <c r="N912" s="1218"/>
      <c r="O912" s="1218"/>
      <c r="P912" s="1218"/>
      <c r="Q912" s="1218"/>
      <c r="R912" s="1218"/>
      <c r="S912" s="1218"/>
      <c r="T912" s="1218"/>
      <c r="U912" s="1218"/>
      <c r="V912" s="1218"/>
      <c r="W912" s="1218"/>
      <c r="X912" s="1218"/>
      <c r="Y912" s="1218"/>
      <c r="Z912" s="1218"/>
      <c r="AA912" s="1218"/>
      <c r="AB912" s="1218"/>
    </row>
    <row r="913" spans="2:28" ht="15.75" hidden="1" customHeight="1">
      <c r="B913" s="1218"/>
      <c r="C913" s="1218"/>
      <c r="D913" s="1218"/>
      <c r="E913" s="1218"/>
      <c r="F913" s="1218"/>
      <c r="G913" s="1218"/>
      <c r="H913" s="1218"/>
      <c r="I913" s="1218"/>
      <c r="J913" s="1218"/>
      <c r="K913" s="1218"/>
      <c r="L913" s="1218"/>
      <c r="M913" s="1218"/>
      <c r="N913" s="1218"/>
      <c r="O913" s="1218"/>
      <c r="P913" s="1218"/>
      <c r="Q913" s="1218"/>
      <c r="R913" s="1218"/>
      <c r="S913" s="1218"/>
      <c r="T913" s="1218"/>
      <c r="U913" s="1218"/>
      <c r="V913" s="1218"/>
      <c r="W913" s="1218"/>
      <c r="X913" s="1218"/>
      <c r="Y913" s="1218"/>
      <c r="Z913" s="1218"/>
      <c r="AA913" s="1218"/>
      <c r="AB913" s="1218"/>
    </row>
    <row r="914" spans="2:28" ht="15.75" hidden="1" customHeight="1">
      <c r="B914" s="1218"/>
      <c r="C914" s="1218"/>
      <c r="D914" s="1218"/>
      <c r="E914" s="1218"/>
      <c r="F914" s="1218"/>
      <c r="G914" s="1218"/>
      <c r="H914" s="1218"/>
      <c r="I914" s="1218"/>
      <c r="J914" s="1218"/>
      <c r="K914" s="1218"/>
      <c r="L914" s="1218"/>
      <c r="M914" s="1218"/>
      <c r="N914" s="1218"/>
      <c r="O914" s="1218"/>
      <c r="P914" s="1218"/>
      <c r="Q914" s="1218"/>
      <c r="R914" s="1218"/>
      <c r="S914" s="1218"/>
      <c r="T914" s="1218"/>
      <c r="U914" s="1218"/>
      <c r="V914" s="1218"/>
      <c r="W914" s="1218"/>
      <c r="X914" s="1218"/>
      <c r="Y914" s="1218"/>
      <c r="Z914" s="1218"/>
      <c r="AA914" s="1218"/>
      <c r="AB914" s="1218"/>
    </row>
    <row r="915" spans="2:28" ht="15.75" hidden="1" customHeight="1">
      <c r="B915" s="1218"/>
      <c r="C915" s="1218"/>
      <c r="D915" s="1218"/>
      <c r="E915" s="1218"/>
      <c r="F915" s="1218"/>
      <c r="G915" s="1218"/>
      <c r="H915" s="1218"/>
      <c r="I915" s="1218"/>
      <c r="J915" s="1218"/>
      <c r="K915" s="1218"/>
      <c r="L915" s="1218"/>
      <c r="M915" s="1218"/>
      <c r="N915" s="1218"/>
      <c r="O915" s="1218"/>
      <c r="P915" s="1218"/>
      <c r="Q915" s="1218"/>
      <c r="R915" s="1218"/>
      <c r="S915" s="1218"/>
      <c r="T915" s="1218"/>
      <c r="U915" s="1218"/>
      <c r="V915" s="1218"/>
      <c r="W915" s="1218"/>
      <c r="X915" s="1218"/>
      <c r="Y915" s="1218"/>
      <c r="Z915" s="1218"/>
      <c r="AA915" s="1218"/>
      <c r="AB915" s="1218"/>
    </row>
    <row r="916" spans="2:28" ht="15.75" hidden="1" customHeight="1">
      <c r="B916" s="1218"/>
      <c r="C916" s="1218"/>
      <c r="D916" s="1218"/>
      <c r="E916" s="1218"/>
      <c r="F916" s="1218"/>
      <c r="G916" s="1218"/>
      <c r="H916" s="1218"/>
      <c r="I916" s="1218"/>
      <c r="J916" s="1218"/>
      <c r="K916" s="1218"/>
      <c r="L916" s="1218"/>
      <c r="M916" s="1218"/>
      <c r="N916" s="1218"/>
      <c r="O916" s="1218"/>
      <c r="P916" s="1218"/>
      <c r="Q916" s="1218"/>
      <c r="R916" s="1218"/>
      <c r="S916" s="1218"/>
      <c r="T916" s="1218"/>
      <c r="U916" s="1218"/>
      <c r="V916" s="1218"/>
      <c r="W916" s="1218"/>
      <c r="X916" s="1218"/>
      <c r="Y916" s="1218"/>
      <c r="Z916" s="1218"/>
      <c r="AA916" s="1218"/>
      <c r="AB916" s="1218"/>
    </row>
    <row r="917" spans="2:28" ht="15.75" hidden="1" customHeight="1">
      <c r="B917" s="1218"/>
      <c r="C917" s="1218"/>
      <c r="D917" s="1218"/>
      <c r="E917" s="1218"/>
      <c r="F917" s="1218"/>
      <c r="G917" s="1218"/>
      <c r="H917" s="1218"/>
      <c r="I917" s="1218"/>
      <c r="J917" s="1218"/>
      <c r="K917" s="1218"/>
      <c r="L917" s="1218"/>
      <c r="M917" s="1218"/>
      <c r="N917" s="1218"/>
      <c r="O917" s="1218"/>
      <c r="P917" s="1218"/>
      <c r="Q917" s="1218"/>
      <c r="R917" s="1218"/>
      <c r="S917" s="1218"/>
      <c r="T917" s="1218"/>
      <c r="U917" s="1218"/>
      <c r="V917" s="1218"/>
      <c r="W917" s="1218"/>
      <c r="X917" s="1218"/>
      <c r="Y917" s="1218"/>
      <c r="Z917" s="1218"/>
      <c r="AA917" s="1218"/>
      <c r="AB917" s="1218"/>
    </row>
    <row r="918" spans="2:28" ht="15.75" hidden="1" customHeight="1">
      <c r="B918" s="1218"/>
      <c r="C918" s="1218"/>
      <c r="D918" s="1218"/>
      <c r="E918" s="1218"/>
      <c r="F918" s="1218"/>
      <c r="G918" s="1218"/>
      <c r="H918" s="1218"/>
      <c r="I918" s="1218"/>
      <c r="J918" s="1218"/>
      <c r="K918" s="1218"/>
      <c r="L918" s="1218"/>
      <c r="M918" s="1218"/>
      <c r="N918" s="1218"/>
      <c r="O918" s="1218"/>
      <c r="P918" s="1218"/>
      <c r="Q918" s="1218"/>
      <c r="R918" s="1218"/>
      <c r="S918" s="1218"/>
      <c r="T918" s="1218"/>
      <c r="U918" s="1218"/>
      <c r="V918" s="1218"/>
      <c r="W918" s="1218"/>
      <c r="X918" s="1218"/>
      <c r="Y918" s="1218"/>
      <c r="Z918" s="1218"/>
      <c r="AA918" s="1218"/>
      <c r="AB918" s="1218"/>
    </row>
    <row r="919" spans="2:28" ht="15.75" hidden="1" customHeight="1">
      <c r="B919" s="1218"/>
      <c r="C919" s="1218"/>
      <c r="D919" s="1218"/>
      <c r="E919" s="1218"/>
      <c r="F919" s="1218"/>
      <c r="G919" s="1218"/>
      <c r="H919" s="1218"/>
      <c r="I919" s="1218"/>
      <c r="J919" s="1218"/>
      <c r="K919" s="1218"/>
      <c r="L919" s="1218"/>
      <c r="M919" s="1218"/>
      <c r="N919" s="1218"/>
      <c r="O919" s="1218"/>
      <c r="P919" s="1218"/>
      <c r="Q919" s="1218"/>
      <c r="R919" s="1218"/>
      <c r="S919" s="1218"/>
      <c r="T919" s="1218"/>
      <c r="U919" s="1218"/>
      <c r="V919" s="1218"/>
      <c r="W919" s="1218"/>
      <c r="X919" s="1218"/>
      <c r="Y919" s="1218"/>
      <c r="Z919" s="1218"/>
      <c r="AA919" s="1218"/>
      <c r="AB919" s="1218"/>
    </row>
    <row r="920" spans="2:28" ht="15.75" hidden="1" customHeight="1">
      <c r="B920" s="1218"/>
      <c r="C920" s="1218"/>
      <c r="D920" s="1218"/>
      <c r="E920" s="1218"/>
      <c r="F920" s="1218"/>
      <c r="G920" s="1218"/>
      <c r="H920" s="1218"/>
      <c r="I920" s="1218"/>
      <c r="J920" s="1218"/>
      <c r="K920" s="1218"/>
      <c r="L920" s="1218"/>
      <c r="M920" s="1218"/>
      <c r="N920" s="1218"/>
      <c r="O920" s="1218"/>
      <c r="P920" s="1218"/>
      <c r="Q920" s="1218"/>
      <c r="R920" s="1218"/>
      <c r="S920" s="1218"/>
      <c r="T920" s="1218"/>
      <c r="U920" s="1218"/>
      <c r="V920" s="1218"/>
      <c r="W920" s="1218"/>
      <c r="X920" s="1218"/>
      <c r="Y920" s="1218"/>
      <c r="Z920" s="1218"/>
      <c r="AA920" s="1218"/>
      <c r="AB920" s="1218"/>
    </row>
    <row r="921" spans="2:28" ht="15.75" hidden="1" customHeight="1">
      <c r="B921" s="1218"/>
      <c r="C921" s="1218"/>
      <c r="D921" s="1218"/>
      <c r="E921" s="1218"/>
      <c r="F921" s="1218"/>
      <c r="G921" s="1218"/>
      <c r="H921" s="1218"/>
      <c r="I921" s="1218"/>
      <c r="J921" s="1218"/>
      <c r="K921" s="1218"/>
      <c r="L921" s="1218"/>
      <c r="M921" s="1218"/>
      <c r="N921" s="1218"/>
      <c r="O921" s="1218"/>
      <c r="P921" s="1218"/>
      <c r="Q921" s="1218"/>
      <c r="R921" s="1218"/>
      <c r="S921" s="1218"/>
      <c r="T921" s="1218"/>
      <c r="U921" s="1218"/>
      <c r="V921" s="1218"/>
      <c r="W921" s="1218"/>
      <c r="X921" s="1218"/>
      <c r="Y921" s="1218"/>
      <c r="Z921" s="1218"/>
      <c r="AA921" s="1218"/>
      <c r="AB921" s="1218"/>
    </row>
    <row r="922" spans="2:28" ht="15.75" hidden="1" customHeight="1">
      <c r="B922" s="1218"/>
      <c r="C922" s="1218"/>
      <c r="D922" s="1218"/>
      <c r="E922" s="1218"/>
      <c r="F922" s="1218"/>
      <c r="G922" s="1218"/>
      <c r="H922" s="1218"/>
      <c r="I922" s="1218"/>
      <c r="J922" s="1218"/>
      <c r="K922" s="1218"/>
      <c r="L922" s="1218"/>
      <c r="M922" s="1218"/>
      <c r="N922" s="1218"/>
      <c r="O922" s="1218"/>
      <c r="P922" s="1218"/>
      <c r="Q922" s="1218"/>
      <c r="R922" s="1218"/>
      <c r="S922" s="1218"/>
      <c r="T922" s="1218"/>
      <c r="U922" s="1218"/>
      <c r="V922" s="1218"/>
      <c r="W922" s="1218"/>
      <c r="X922" s="1218"/>
      <c r="Y922" s="1218"/>
      <c r="Z922" s="1218"/>
      <c r="AA922" s="1218"/>
      <c r="AB922" s="1218"/>
    </row>
    <row r="923" spans="2:28" ht="15.75" hidden="1" customHeight="1">
      <c r="B923" s="1218"/>
      <c r="C923" s="1218"/>
      <c r="D923" s="1218"/>
      <c r="E923" s="1218"/>
      <c r="F923" s="1218"/>
      <c r="G923" s="1218"/>
      <c r="H923" s="1218"/>
      <c r="I923" s="1218"/>
      <c r="J923" s="1218"/>
      <c r="K923" s="1218"/>
      <c r="L923" s="1218"/>
      <c r="M923" s="1218"/>
      <c r="N923" s="1218"/>
      <c r="O923" s="1218"/>
      <c r="P923" s="1218"/>
      <c r="Q923" s="1218"/>
      <c r="R923" s="1218"/>
      <c r="S923" s="1218"/>
      <c r="T923" s="1218"/>
      <c r="U923" s="1218"/>
      <c r="V923" s="1218"/>
      <c r="W923" s="1218"/>
      <c r="X923" s="1218"/>
      <c r="Y923" s="1218"/>
      <c r="Z923" s="1218"/>
      <c r="AA923" s="1218"/>
      <c r="AB923" s="1218"/>
    </row>
    <row r="924" spans="2:28" ht="15.75" hidden="1" customHeight="1">
      <c r="B924" s="1218"/>
      <c r="C924" s="1218"/>
      <c r="D924" s="1218"/>
      <c r="E924" s="1218"/>
      <c r="F924" s="1218"/>
      <c r="G924" s="1218"/>
      <c r="H924" s="1218"/>
      <c r="I924" s="1218"/>
      <c r="J924" s="1218"/>
      <c r="K924" s="1218"/>
      <c r="L924" s="1218"/>
      <c r="M924" s="1218"/>
      <c r="N924" s="1218"/>
      <c r="O924" s="1218"/>
      <c r="P924" s="1218"/>
      <c r="Q924" s="1218"/>
      <c r="R924" s="1218"/>
      <c r="S924" s="1218"/>
      <c r="T924" s="1218"/>
      <c r="U924" s="1218"/>
      <c r="V924" s="1218"/>
      <c r="W924" s="1218"/>
      <c r="X924" s="1218"/>
      <c r="Y924" s="1218"/>
      <c r="Z924" s="1218"/>
      <c r="AA924" s="1218"/>
      <c r="AB924" s="1218"/>
    </row>
    <row r="925" spans="2:28" ht="15.75" hidden="1" customHeight="1">
      <c r="B925" s="1218"/>
      <c r="C925" s="1218"/>
      <c r="D925" s="1218"/>
      <c r="E925" s="1218"/>
      <c r="F925" s="1218"/>
      <c r="G925" s="1218"/>
      <c r="H925" s="1218"/>
      <c r="I925" s="1218"/>
      <c r="J925" s="1218"/>
      <c r="K925" s="1218"/>
      <c r="L925" s="1218"/>
      <c r="M925" s="1218"/>
      <c r="N925" s="1218"/>
      <c r="O925" s="1218"/>
      <c r="P925" s="1218"/>
      <c r="Q925" s="1218"/>
      <c r="R925" s="1218"/>
      <c r="S925" s="1218"/>
      <c r="T925" s="1218"/>
      <c r="U925" s="1218"/>
      <c r="V925" s="1218"/>
      <c r="W925" s="1218"/>
      <c r="X925" s="1218"/>
      <c r="Y925" s="1218"/>
      <c r="Z925" s="1218"/>
      <c r="AA925" s="1218"/>
      <c r="AB925" s="1218"/>
    </row>
    <row r="926" spans="2:28" ht="15.75" hidden="1" customHeight="1">
      <c r="B926" s="1218"/>
      <c r="C926" s="1218"/>
      <c r="D926" s="1218"/>
      <c r="E926" s="1218"/>
      <c r="F926" s="1218"/>
      <c r="G926" s="1218"/>
      <c r="H926" s="1218"/>
      <c r="I926" s="1218"/>
      <c r="J926" s="1218"/>
      <c r="K926" s="1218"/>
      <c r="L926" s="1218"/>
      <c r="M926" s="1218"/>
      <c r="N926" s="1218"/>
      <c r="O926" s="1218"/>
      <c r="P926" s="1218"/>
      <c r="Q926" s="1218"/>
      <c r="R926" s="1218"/>
      <c r="S926" s="1218"/>
      <c r="T926" s="1218"/>
      <c r="U926" s="1218"/>
      <c r="V926" s="1218"/>
      <c r="W926" s="1218"/>
      <c r="X926" s="1218"/>
      <c r="Y926" s="1218"/>
      <c r="Z926" s="1218"/>
      <c r="AA926" s="1218"/>
      <c r="AB926" s="1218"/>
    </row>
    <row r="927" spans="2:28" ht="15.75" hidden="1" customHeight="1">
      <c r="B927" s="1218"/>
      <c r="C927" s="1218"/>
      <c r="D927" s="1218"/>
      <c r="E927" s="1218"/>
      <c r="F927" s="1218"/>
      <c r="G927" s="1218"/>
      <c r="H927" s="1218"/>
      <c r="I927" s="1218"/>
      <c r="J927" s="1218"/>
      <c r="K927" s="1218"/>
      <c r="L927" s="1218"/>
      <c r="M927" s="1218"/>
      <c r="N927" s="1218"/>
      <c r="O927" s="1218"/>
      <c r="P927" s="1218"/>
      <c r="Q927" s="1218"/>
      <c r="R927" s="1218"/>
      <c r="S927" s="1218"/>
      <c r="T927" s="1218"/>
      <c r="U927" s="1218"/>
      <c r="V927" s="1218"/>
      <c r="W927" s="1218"/>
      <c r="X927" s="1218"/>
      <c r="Y927" s="1218"/>
      <c r="Z927" s="1218"/>
      <c r="AA927" s="1218"/>
      <c r="AB927" s="1218"/>
    </row>
    <row r="928" spans="2:28" ht="15.75" hidden="1" customHeight="1">
      <c r="B928" s="1218"/>
      <c r="C928" s="1218"/>
      <c r="D928" s="1218"/>
      <c r="E928" s="1218"/>
      <c r="F928" s="1218"/>
      <c r="G928" s="1218"/>
      <c r="H928" s="1218"/>
      <c r="I928" s="1218"/>
      <c r="J928" s="1218"/>
      <c r="K928" s="1218"/>
      <c r="L928" s="1218"/>
      <c r="M928" s="1218"/>
      <c r="N928" s="1218"/>
      <c r="O928" s="1218"/>
      <c r="P928" s="1218"/>
      <c r="Q928" s="1218"/>
      <c r="R928" s="1218"/>
      <c r="S928" s="1218"/>
      <c r="T928" s="1218"/>
      <c r="U928" s="1218"/>
      <c r="V928" s="1218"/>
      <c r="W928" s="1218"/>
      <c r="X928" s="1218"/>
      <c r="Y928" s="1218"/>
      <c r="Z928" s="1218"/>
      <c r="AA928" s="1218"/>
      <c r="AB928" s="1218"/>
    </row>
    <row r="929" spans="2:28" ht="15.75" hidden="1" customHeight="1">
      <c r="B929" s="1218"/>
      <c r="C929" s="1218"/>
      <c r="D929" s="1218"/>
      <c r="E929" s="1218"/>
      <c r="F929" s="1218"/>
      <c r="G929" s="1218"/>
      <c r="H929" s="1218"/>
      <c r="I929" s="1218"/>
      <c r="J929" s="1218"/>
      <c r="K929" s="1218"/>
      <c r="L929" s="1218"/>
      <c r="M929" s="1218"/>
      <c r="N929" s="1218"/>
      <c r="O929" s="1218"/>
      <c r="P929" s="1218"/>
      <c r="Q929" s="1218"/>
      <c r="R929" s="1218"/>
      <c r="S929" s="1218"/>
      <c r="T929" s="1218"/>
      <c r="U929" s="1218"/>
      <c r="V929" s="1218"/>
      <c r="W929" s="1218"/>
      <c r="X929" s="1218"/>
      <c r="Y929" s="1218"/>
      <c r="Z929" s="1218"/>
      <c r="AA929" s="1218"/>
      <c r="AB929" s="1218"/>
    </row>
    <row r="930" spans="2:28" ht="15.75" hidden="1" customHeight="1">
      <c r="B930" s="1218"/>
      <c r="C930" s="1218"/>
      <c r="D930" s="1218"/>
      <c r="E930" s="1218"/>
      <c r="F930" s="1218"/>
      <c r="G930" s="1218"/>
      <c r="H930" s="1218"/>
      <c r="I930" s="1218"/>
      <c r="J930" s="1218"/>
      <c r="K930" s="1218"/>
      <c r="L930" s="1218"/>
      <c r="M930" s="1218"/>
      <c r="N930" s="1218"/>
      <c r="O930" s="1218"/>
      <c r="P930" s="1218"/>
      <c r="Q930" s="1218"/>
      <c r="R930" s="1218"/>
      <c r="S930" s="1218"/>
      <c r="T930" s="1218"/>
      <c r="U930" s="1218"/>
      <c r="V930" s="1218"/>
      <c r="W930" s="1218"/>
      <c r="X930" s="1218"/>
      <c r="Y930" s="1218"/>
      <c r="Z930" s="1218"/>
      <c r="AA930" s="1218"/>
      <c r="AB930" s="1218"/>
    </row>
    <row r="931" spans="2:28" ht="15.75" hidden="1" customHeight="1">
      <c r="B931" s="1218"/>
      <c r="C931" s="1218"/>
      <c r="D931" s="1218"/>
      <c r="E931" s="1218"/>
      <c r="F931" s="1218"/>
      <c r="G931" s="1218"/>
      <c r="H931" s="1218"/>
      <c r="I931" s="1218"/>
      <c r="J931" s="1218"/>
      <c r="K931" s="1218"/>
      <c r="L931" s="1218"/>
      <c r="M931" s="1218"/>
      <c r="N931" s="1218"/>
      <c r="O931" s="1218"/>
      <c r="P931" s="1218"/>
      <c r="Q931" s="1218"/>
      <c r="R931" s="1218"/>
      <c r="S931" s="1218"/>
      <c r="T931" s="1218"/>
      <c r="U931" s="1218"/>
      <c r="V931" s="1218"/>
      <c r="W931" s="1218"/>
      <c r="X931" s="1218"/>
      <c r="Y931" s="1218"/>
      <c r="Z931" s="1218"/>
      <c r="AA931" s="1218"/>
      <c r="AB931" s="1218"/>
    </row>
    <row r="932" spans="2:28" ht="15.75" hidden="1" customHeight="1">
      <c r="B932" s="1218"/>
      <c r="C932" s="1218"/>
      <c r="D932" s="1218"/>
      <c r="E932" s="1218"/>
      <c r="F932" s="1218"/>
      <c r="G932" s="1218"/>
      <c r="H932" s="1218"/>
      <c r="I932" s="1218"/>
      <c r="J932" s="1218"/>
      <c r="K932" s="1218"/>
      <c r="L932" s="1218"/>
      <c r="M932" s="1218"/>
      <c r="N932" s="1218"/>
      <c r="O932" s="1218"/>
      <c r="P932" s="1218"/>
      <c r="Q932" s="1218"/>
      <c r="R932" s="1218"/>
      <c r="S932" s="1218"/>
      <c r="T932" s="1218"/>
      <c r="U932" s="1218"/>
      <c r="V932" s="1218"/>
      <c r="W932" s="1218"/>
      <c r="X932" s="1218"/>
      <c r="Y932" s="1218"/>
      <c r="Z932" s="1218"/>
      <c r="AA932" s="1218"/>
      <c r="AB932" s="1218"/>
    </row>
    <row r="933" spans="2:28" ht="15.75" hidden="1" customHeight="1">
      <c r="B933" s="1218"/>
      <c r="C933" s="1218"/>
      <c r="D933" s="1218"/>
      <c r="E933" s="1218"/>
      <c r="F933" s="1218"/>
      <c r="G933" s="1218"/>
      <c r="H933" s="1218"/>
      <c r="I933" s="1218"/>
      <c r="J933" s="1218"/>
      <c r="K933" s="1218"/>
      <c r="L933" s="1218"/>
      <c r="M933" s="1218"/>
      <c r="N933" s="1218"/>
      <c r="O933" s="1218"/>
      <c r="P933" s="1218"/>
      <c r="Q933" s="1218"/>
      <c r="R933" s="1218"/>
      <c r="S933" s="1218"/>
      <c r="T933" s="1218"/>
      <c r="U933" s="1218"/>
      <c r="V933" s="1218"/>
      <c r="W933" s="1218"/>
      <c r="X933" s="1218"/>
      <c r="Y933" s="1218"/>
      <c r="Z933" s="1218"/>
      <c r="AA933" s="1218"/>
      <c r="AB933" s="1218"/>
    </row>
    <row r="934" spans="2:28" ht="15.75" hidden="1" customHeight="1">
      <c r="B934" s="1218"/>
      <c r="C934" s="1218"/>
      <c r="D934" s="1218"/>
      <c r="E934" s="1218"/>
      <c r="F934" s="1218"/>
      <c r="G934" s="1218"/>
      <c r="H934" s="1218"/>
      <c r="I934" s="1218"/>
      <c r="J934" s="1218"/>
      <c r="K934" s="1218"/>
      <c r="L934" s="1218"/>
      <c r="M934" s="1218"/>
      <c r="N934" s="1218"/>
      <c r="O934" s="1218"/>
      <c r="P934" s="1218"/>
      <c r="Q934" s="1218"/>
      <c r="R934" s="1218"/>
      <c r="S934" s="1218"/>
      <c r="T934" s="1218"/>
      <c r="U934" s="1218"/>
      <c r="V934" s="1218"/>
      <c r="W934" s="1218"/>
      <c r="X934" s="1218"/>
      <c r="Y934" s="1218"/>
      <c r="Z934" s="1218"/>
      <c r="AA934" s="1218"/>
      <c r="AB934" s="1218"/>
    </row>
    <row r="935" spans="2:28" ht="15.75" hidden="1" customHeight="1">
      <c r="B935" s="1218"/>
      <c r="C935" s="1218"/>
      <c r="D935" s="1218"/>
      <c r="E935" s="1218"/>
      <c r="F935" s="1218"/>
      <c r="G935" s="1218"/>
      <c r="H935" s="1218"/>
      <c r="I935" s="1218"/>
      <c r="J935" s="1218"/>
      <c r="K935" s="1218"/>
      <c r="L935" s="1218"/>
      <c r="M935" s="1218"/>
      <c r="N935" s="1218"/>
      <c r="O935" s="1218"/>
      <c r="P935" s="1218"/>
      <c r="Q935" s="1218"/>
      <c r="R935" s="1218"/>
      <c r="S935" s="1218"/>
      <c r="T935" s="1218"/>
      <c r="U935" s="1218"/>
      <c r="V935" s="1218"/>
      <c r="W935" s="1218"/>
      <c r="X935" s="1218"/>
      <c r="Y935" s="1218"/>
      <c r="Z935" s="1218"/>
      <c r="AA935" s="1218"/>
      <c r="AB935" s="1218"/>
    </row>
    <row r="936" spans="2:28" ht="15.75" hidden="1" customHeight="1">
      <c r="B936" s="1218"/>
      <c r="C936" s="1218"/>
      <c r="D936" s="1218"/>
      <c r="E936" s="1218"/>
      <c r="F936" s="1218"/>
      <c r="G936" s="1218"/>
      <c r="H936" s="1218"/>
      <c r="I936" s="1218"/>
      <c r="J936" s="1218"/>
      <c r="K936" s="1218"/>
      <c r="L936" s="1218"/>
      <c r="M936" s="1218"/>
      <c r="N936" s="1218"/>
      <c r="O936" s="1218"/>
      <c r="P936" s="1218"/>
      <c r="Q936" s="1218"/>
      <c r="R936" s="1218"/>
      <c r="S936" s="1218"/>
      <c r="T936" s="1218"/>
      <c r="U936" s="1218"/>
      <c r="V936" s="1218"/>
      <c r="W936" s="1218"/>
      <c r="X936" s="1218"/>
      <c r="Y936" s="1218"/>
      <c r="Z936" s="1218"/>
      <c r="AA936" s="1218"/>
      <c r="AB936" s="1218"/>
    </row>
    <row r="937" spans="2:28" ht="15.75" hidden="1" customHeight="1">
      <c r="B937" s="1218"/>
      <c r="C937" s="1218"/>
      <c r="D937" s="1218"/>
      <c r="E937" s="1218"/>
      <c r="F937" s="1218"/>
      <c r="G937" s="1218"/>
      <c r="H937" s="1218"/>
      <c r="I937" s="1218"/>
      <c r="J937" s="1218"/>
      <c r="K937" s="1218"/>
      <c r="L937" s="1218"/>
      <c r="M937" s="1218"/>
      <c r="N937" s="1218"/>
      <c r="O937" s="1218"/>
      <c r="P937" s="1218"/>
      <c r="Q937" s="1218"/>
      <c r="R937" s="1218"/>
      <c r="S937" s="1218"/>
      <c r="T937" s="1218"/>
      <c r="U937" s="1218"/>
      <c r="V937" s="1218"/>
      <c r="W937" s="1218"/>
      <c r="X937" s="1218"/>
      <c r="Y937" s="1218"/>
      <c r="Z937" s="1218"/>
      <c r="AA937" s="1218"/>
      <c r="AB937" s="1218"/>
    </row>
    <row r="938" spans="2:28" ht="15.75" hidden="1" customHeight="1">
      <c r="B938" s="1218"/>
      <c r="C938" s="1218"/>
      <c r="D938" s="1218"/>
      <c r="E938" s="1218"/>
      <c r="F938" s="1218"/>
      <c r="G938" s="1218"/>
      <c r="H938" s="1218"/>
      <c r="I938" s="1218"/>
      <c r="J938" s="1218"/>
      <c r="K938" s="1218"/>
      <c r="L938" s="1218"/>
      <c r="M938" s="1218"/>
      <c r="N938" s="1218"/>
      <c r="O938" s="1218"/>
      <c r="P938" s="1218"/>
      <c r="Q938" s="1218"/>
      <c r="R938" s="1218"/>
      <c r="S938" s="1218"/>
      <c r="T938" s="1218"/>
      <c r="U938" s="1218"/>
      <c r="V938" s="1218"/>
      <c r="W938" s="1218"/>
      <c r="X938" s="1218"/>
      <c r="Y938" s="1218"/>
      <c r="Z938" s="1218"/>
      <c r="AA938" s="1218"/>
      <c r="AB938" s="1218"/>
    </row>
    <row r="939" spans="2:28" ht="15.75" hidden="1" customHeight="1">
      <c r="B939" s="1218"/>
      <c r="C939" s="1218"/>
      <c r="D939" s="1218"/>
      <c r="E939" s="1218"/>
      <c r="F939" s="1218"/>
      <c r="G939" s="1218"/>
      <c r="H939" s="1218"/>
      <c r="I939" s="1218"/>
      <c r="J939" s="1218"/>
      <c r="K939" s="1218"/>
      <c r="L939" s="1218"/>
      <c r="M939" s="1218"/>
      <c r="N939" s="1218"/>
      <c r="O939" s="1218"/>
      <c r="P939" s="1218"/>
      <c r="Q939" s="1218"/>
      <c r="R939" s="1218"/>
      <c r="S939" s="1218"/>
      <c r="T939" s="1218"/>
      <c r="U939" s="1218"/>
      <c r="V939" s="1218"/>
      <c r="W939" s="1218"/>
      <c r="X939" s="1218"/>
      <c r="Y939" s="1218"/>
      <c r="Z939" s="1218"/>
      <c r="AA939" s="1218"/>
      <c r="AB939" s="1218"/>
    </row>
    <row r="940" spans="2:28" ht="15.75" hidden="1" customHeight="1">
      <c r="B940" s="1218"/>
      <c r="C940" s="1218"/>
      <c r="D940" s="1218"/>
      <c r="E940" s="1218"/>
      <c r="F940" s="1218"/>
      <c r="G940" s="1218"/>
      <c r="H940" s="1218"/>
      <c r="I940" s="1218"/>
      <c r="J940" s="1218"/>
      <c r="K940" s="1218"/>
      <c r="L940" s="1218"/>
      <c r="M940" s="1218"/>
      <c r="N940" s="1218"/>
      <c r="O940" s="1218"/>
      <c r="P940" s="1218"/>
      <c r="Q940" s="1218"/>
      <c r="R940" s="1218"/>
      <c r="S940" s="1218"/>
      <c r="T940" s="1218"/>
      <c r="U940" s="1218"/>
      <c r="V940" s="1218"/>
      <c r="W940" s="1218"/>
      <c r="X940" s="1218"/>
      <c r="Y940" s="1218"/>
      <c r="Z940" s="1218"/>
      <c r="AA940" s="1218"/>
      <c r="AB940" s="1218"/>
    </row>
    <row r="941" spans="2:28" ht="15.75" hidden="1" customHeight="1">
      <c r="B941" s="1218"/>
      <c r="C941" s="1218"/>
      <c r="D941" s="1218"/>
      <c r="E941" s="1218"/>
      <c r="F941" s="1218"/>
      <c r="G941" s="1218"/>
      <c r="H941" s="1218"/>
      <c r="I941" s="1218"/>
      <c r="J941" s="1218"/>
      <c r="K941" s="1218"/>
      <c r="L941" s="1218"/>
      <c r="M941" s="1218"/>
      <c r="N941" s="1218"/>
      <c r="O941" s="1218"/>
      <c r="P941" s="1218"/>
      <c r="Q941" s="1218"/>
      <c r="R941" s="1218"/>
      <c r="S941" s="1218"/>
      <c r="T941" s="1218"/>
      <c r="U941" s="1218"/>
      <c r="V941" s="1218"/>
      <c r="W941" s="1218"/>
      <c r="X941" s="1218"/>
      <c r="Y941" s="1218"/>
      <c r="Z941" s="1218"/>
      <c r="AA941" s="1218"/>
      <c r="AB941" s="1218"/>
    </row>
    <row r="942" spans="2:28" ht="15.75" hidden="1" customHeight="1">
      <c r="B942" s="1218"/>
      <c r="C942" s="1218"/>
      <c r="D942" s="1218"/>
      <c r="E942" s="1218"/>
      <c r="F942" s="1218"/>
      <c r="G942" s="1218"/>
      <c r="H942" s="1218"/>
      <c r="I942" s="1218"/>
      <c r="J942" s="1218"/>
      <c r="K942" s="1218"/>
      <c r="L942" s="1218"/>
      <c r="M942" s="1218"/>
      <c r="N942" s="1218"/>
      <c r="O942" s="1218"/>
      <c r="P942" s="1218"/>
      <c r="Q942" s="1218"/>
      <c r="R942" s="1218"/>
      <c r="S942" s="1218"/>
      <c r="T942" s="1218"/>
      <c r="U942" s="1218"/>
      <c r="V942" s="1218"/>
      <c r="W942" s="1218"/>
      <c r="X942" s="1218"/>
      <c r="Y942" s="1218"/>
      <c r="Z942" s="1218"/>
      <c r="AA942" s="1218"/>
      <c r="AB942" s="1218"/>
    </row>
    <row r="943" spans="2:28" ht="15.75" hidden="1" customHeight="1">
      <c r="B943" s="1218"/>
      <c r="C943" s="1218"/>
      <c r="D943" s="1218"/>
      <c r="E943" s="1218"/>
      <c r="F943" s="1218"/>
      <c r="G943" s="1218"/>
      <c r="H943" s="1218"/>
      <c r="I943" s="1218"/>
      <c r="J943" s="1218"/>
      <c r="K943" s="1218"/>
      <c r="L943" s="1218"/>
      <c r="M943" s="1218"/>
      <c r="N943" s="1218"/>
      <c r="O943" s="1218"/>
      <c r="P943" s="1218"/>
      <c r="Q943" s="1218"/>
      <c r="R943" s="1218"/>
      <c r="S943" s="1218"/>
      <c r="T943" s="1218"/>
      <c r="U943" s="1218"/>
      <c r="V943" s="1218"/>
      <c r="W943" s="1218"/>
      <c r="X943" s="1218"/>
      <c r="Y943" s="1218"/>
      <c r="Z943" s="1218"/>
      <c r="AA943" s="1218"/>
      <c r="AB943" s="1218"/>
    </row>
    <row r="944" spans="2:28" ht="15.75" hidden="1" customHeight="1">
      <c r="B944" s="1218"/>
      <c r="C944" s="1218"/>
      <c r="D944" s="1218"/>
      <c r="E944" s="1218"/>
      <c r="F944" s="1218"/>
      <c r="G944" s="1218"/>
      <c r="H944" s="1218"/>
      <c r="I944" s="1218"/>
      <c r="J944" s="1218"/>
      <c r="K944" s="1218"/>
      <c r="L944" s="1218"/>
      <c r="M944" s="1218"/>
      <c r="N944" s="1218"/>
      <c r="O944" s="1218"/>
      <c r="P944" s="1218"/>
      <c r="Q944" s="1218"/>
      <c r="R944" s="1218"/>
      <c r="S944" s="1218"/>
      <c r="T944" s="1218"/>
      <c r="U944" s="1218"/>
      <c r="V944" s="1218"/>
      <c r="W944" s="1218"/>
      <c r="X944" s="1218"/>
      <c r="Y944" s="1218"/>
      <c r="Z944" s="1218"/>
      <c r="AA944" s="1218"/>
      <c r="AB944" s="1218"/>
    </row>
    <row r="945" spans="2:28" ht="15.75" hidden="1" customHeight="1">
      <c r="B945" s="1218"/>
      <c r="C945" s="1218"/>
      <c r="D945" s="1218"/>
      <c r="E945" s="1218"/>
      <c r="F945" s="1218"/>
      <c r="G945" s="1218"/>
      <c r="H945" s="1218"/>
      <c r="I945" s="1218"/>
      <c r="J945" s="1218"/>
      <c r="K945" s="1218"/>
      <c r="L945" s="1218"/>
      <c r="M945" s="1218"/>
      <c r="N945" s="1218"/>
      <c r="O945" s="1218"/>
      <c r="P945" s="1218"/>
      <c r="Q945" s="1218"/>
      <c r="R945" s="1218"/>
      <c r="S945" s="1218"/>
      <c r="T945" s="1218"/>
      <c r="U945" s="1218"/>
      <c r="V945" s="1218"/>
      <c r="W945" s="1218"/>
      <c r="X945" s="1218"/>
      <c r="Y945" s="1218"/>
      <c r="Z945" s="1218"/>
      <c r="AA945" s="1218"/>
      <c r="AB945" s="1218"/>
    </row>
    <row r="946" spans="2:28" ht="15.75" hidden="1" customHeight="1">
      <c r="B946" s="1218"/>
      <c r="C946" s="1218"/>
      <c r="D946" s="1218"/>
      <c r="E946" s="1218"/>
      <c r="F946" s="1218"/>
      <c r="G946" s="1218"/>
      <c r="H946" s="1218"/>
      <c r="I946" s="1218"/>
      <c r="J946" s="1218"/>
      <c r="K946" s="1218"/>
      <c r="L946" s="1218"/>
      <c r="M946" s="1218"/>
      <c r="N946" s="1218"/>
      <c r="O946" s="1218"/>
      <c r="P946" s="1218"/>
      <c r="Q946" s="1218"/>
      <c r="R946" s="1218"/>
      <c r="S946" s="1218"/>
      <c r="T946" s="1218"/>
      <c r="U946" s="1218"/>
      <c r="V946" s="1218"/>
      <c r="W946" s="1218"/>
      <c r="X946" s="1218"/>
      <c r="Y946" s="1218"/>
      <c r="Z946" s="1218"/>
      <c r="AA946" s="1218"/>
      <c r="AB946" s="1218"/>
    </row>
    <row r="947" spans="2:28" ht="15.75" hidden="1" customHeight="1">
      <c r="B947" s="1218"/>
      <c r="C947" s="1218"/>
      <c r="D947" s="1218"/>
      <c r="E947" s="1218"/>
      <c r="F947" s="1218"/>
      <c r="G947" s="1218"/>
      <c r="H947" s="1218"/>
      <c r="I947" s="1218"/>
      <c r="J947" s="1218"/>
      <c r="K947" s="1218"/>
      <c r="L947" s="1218"/>
      <c r="M947" s="1218"/>
      <c r="N947" s="1218"/>
      <c r="O947" s="1218"/>
      <c r="P947" s="1218"/>
      <c r="Q947" s="1218"/>
      <c r="R947" s="1218"/>
      <c r="S947" s="1218"/>
      <c r="T947" s="1218"/>
      <c r="U947" s="1218"/>
      <c r="V947" s="1218"/>
      <c r="W947" s="1218"/>
      <c r="X947" s="1218"/>
      <c r="Y947" s="1218"/>
      <c r="Z947" s="1218"/>
      <c r="AA947" s="1218"/>
      <c r="AB947" s="1218"/>
    </row>
    <row r="948" spans="2:28" ht="15.75" hidden="1" customHeight="1">
      <c r="B948" s="1218"/>
      <c r="C948" s="1218"/>
      <c r="D948" s="1218"/>
      <c r="E948" s="1218"/>
      <c r="F948" s="1218"/>
      <c r="G948" s="1218"/>
      <c r="H948" s="1218"/>
      <c r="I948" s="1218"/>
      <c r="J948" s="1218"/>
      <c r="K948" s="1218"/>
      <c r="L948" s="1218"/>
      <c r="M948" s="1218"/>
      <c r="N948" s="1218"/>
      <c r="O948" s="1218"/>
      <c r="P948" s="1218"/>
      <c r="Q948" s="1218"/>
      <c r="R948" s="1218"/>
      <c r="S948" s="1218"/>
      <c r="T948" s="1218"/>
      <c r="U948" s="1218"/>
      <c r="V948" s="1218"/>
      <c r="W948" s="1218"/>
      <c r="X948" s="1218"/>
      <c r="Y948" s="1218"/>
      <c r="Z948" s="1218"/>
      <c r="AA948" s="1218"/>
      <c r="AB948" s="1218"/>
    </row>
    <row r="949" spans="2:28" ht="15.75" hidden="1" customHeight="1">
      <c r="B949" s="1218"/>
      <c r="C949" s="1218"/>
      <c r="D949" s="1218"/>
      <c r="E949" s="1218"/>
      <c r="F949" s="1218"/>
      <c r="G949" s="1218"/>
      <c r="H949" s="1218"/>
      <c r="I949" s="1218"/>
      <c r="J949" s="1218"/>
      <c r="K949" s="1218"/>
      <c r="L949" s="1218"/>
      <c r="M949" s="1218"/>
      <c r="N949" s="1218"/>
      <c r="O949" s="1218"/>
      <c r="P949" s="1218"/>
      <c r="Q949" s="1218"/>
      <c r="R949" s="1218"/>
      <c r="S949" s="1218"/>
      <c r="T949" s="1218"/>
      <c r="U949" s="1218"/>
      <c r="V949" s="1218"/>
      <c r="W949" s="1218"/>
      <c r="X949" s="1218"/>
      <c r="Y949" s="1218"/>
      <c r="Z949" s="1218"/>
      <c r="AA949" s="1218"/>
      <c r="AB949" s="1218"/>
    </row>
    <row r="950" spans="2:28" ht="15.75" hidden="1" customHeight="1">
      <c r="B950" s="1218"/>
      <c r="C950" s="1218"/>
      <c r="D950" s="1218"/>
      <c r="E950" s="1218"/>
      <c r="F950" s="1218"/>
      <c r="G950" s="1218"/>
      <c r="H950" s="1218"/>
      <c r="I950" s="1218"/>
      <c r="J950" s="1218"/>
      <c r="K950" s="1218"/>
      <c r="L950" s="1218"/>
      <c r="M950" s="1218"/>
      <c r="N950" s="1218"/>
      <c r="O950" s="1218"/>
      <c r="P950" s="1218"/>
      <c r="Q950" s="1218"/>
      <c r="R950" s="1218"/>
      <c r="S950" s="1218"/>
      <c r="T950" s="1218"/>
      <c r="U950" s="1218"/>
      <c r="V950" s="1218"/>
      <c r="W950" s="1218"/>
      <c r="X950" s="1218"/>
      <c r="Y950" s="1218"/>
      <c r="Z950" s="1218"/>
      <c r="AA950" s="1218"/>
      <c r="AB950" s="1218"/>
    </row>
    <row r="951" spans="2:28" ht="15.75" hidden="1" customHeight="1">
      <c r="B951" s="1218"/>
      <c r="C951" s="1218"/>
      <c r="D951" s="1218"/>
      <c r="E951" s="1218"/>
      <c r="F951" s="1218"/>
      <c r="G951" s="1218"/>
      <c r="H951" s="1218"/>
      <c r="I951" s="1218"/>
      <c r="J951" s="1218"/>
      <c r="K951" s="1218"/>
      <c r="L951" s="1218"/>
      <c r="M951" s="1218"/>
      <c r="N951" s="1218"/>
      <c r="O951" s="1218"/>
      <c r="P951" s="1218"/>
      <c r="Q951" s="1218"/>
      <c r="R951" s="1218"/>
      <c r="S951" s="1218"/>
      <c r="T951" s="1218"/>
      <c r="U951" s="1218"/>
      <c r="V951" s="1218"/>
      <c r="W951" s="1218"/>
      <c r="X951" s="1218"/>
      <c r="Y951" s="1218"/>
      <c r="Z951" s="1218"/>
      <c r="AA951" s="1218"/>
      <c r="AB951" s="1218"/>
    </row>
    <row r="952" spans="2:28" ht="15.75" hidden="1" customHeight="1">
      <c r="B952" s="1218"/>
      <c r="C952" s="1218"/>
      <c r="D952" s="1218"/>
      <c r="E952" s="1218"/>
      <c r="F952" s="1218"/>
      <c r="G952" s="1218"/>
      <c r="H952" s="1218"/>
      <c r="I952" s="1218"/>
      <c r="J952" s="1218"/>
      <c r="K952" s="1218"/>
      <c r="L952" s="1218"/>
      <c r="M952" s="1218"/>
      <c r="N952" s="1218"/>
      <c r="O952" s="1218"/>
      <c r="P952" s="1218"/>
      <c r="Q952" s="1218"/>
      <c r="R952" s="1218"/>
      <c r="S952" s="1218"/>
      <c r="T952" s="1218"/>
      <c r="U952" s="1218"/>
      <c r="V952" s="1218"/>
      <c r="W952" s="1218"/>
      <c r="X952" s="1218"/>
      <c r="Y952" s="1218"/>
      <c r="Z952" s="1218"/>
      <c r="AA952" s="1218"/>
      <c r="AB952" s="1218"/>
    </row>
    <row r="953" spans="2:28" ht="15.75" hidden="1" customHeight="1">
      <c r="B953" s="1218"/>
      <c r="C953" s="1218"/>
      <c r="D953" s="1218"/>
      <c r="E953" s="1218"/>
      <c r="F953" s="1218"/>
      <c r="G953" s="1218"/>
      <c r="H953" s="1218"/>
      <c r="I953" s="1218"/>
      <c r="J953" s="1218"/>
      <c r="K953" s="1218"/>
      <c r="L953" s="1218"/>
      <c r="M953" s="1218"/>
      <c r="N953" s="1218"/>
      <c r="O953" s="1218"/>
      <c r="P953" s="1218"/>
      <c r="Q953" s="1218"/>
      <c r="R953" s="1218"/>
      <c r="S953" s="1218"/>
      <c r="T953" s="1218"/>
      <c r="U953" s="1218"/>
      <c r="V953" s="1218"/>
      <c r="W953" s="1218"/>
      <c r="X953" s="1218"/>
      <c r="Y953" s="1218"/>
      <c r="Z953" s="1218"/>
      <c r="AA953" s="1218"/>
      <c r="AB953" s="1218"/>
    </row>
    <row r="954" spans="2:28" ht="15.75" hidden="1" customHeight="1">
      <c r="B954" s="1218"/>
      <c r="C954" s="1218"/>
      <c r="D954" s="1218"/>
      <c r="E954" s="1218"/>
      <c r="F954" s="1218"/>
      <c r="G954" s="1218"/>
      <c r="H954" s="1218"/>
      <c r="I954" s="1218"/>
      <c r="J954" s="1218"/>
      <c r="K954" s="1218"/>
      <c r="L954" s="1218"/>
      <c r="M954" s="1218"/>
      <c r="N954" s="1218"/>
      <c r="O954" s="1218"/>
      <c r="P954" s="1218"/>
      <c r="Q954" s="1218"/>
      <c r="R954" s="1218"/>
      <c r="S954" s="1218"/>
      <c r="T954" s="1218"/>
      <c r="U954" s="1218"/>
      <c r="V954" s="1218"/>
      <c r="W954" s="1218"/>
      <c r="X954" s="1218"/>
      <c r="Y954" s="1218"/>
      <c r="Z954" s="1218"/>
      <c r="AA954" s="1218"/>
      <c r="AB954" s="1218"/>
    </row>
    <row r="955" spans="2:28" ht="15.75" hidden="1" customHeight="1">
      <c r="B955" s="1218"/>
      <c r="C955" s="1218"/>
      <c r="D955" s="1218"/>
      <c r="E955" s="1218"/>
      <c r="F955" s="1218"/>
      <c r="G955" s="1218"/>
      <c r="H955" s="1218"/>
      <c r="I955" s="1218"/>
      <c r="J955" s="1218"/>
      <c r="K955" s="1218"/>
      <c r="L955" s="1218"/>
      <c r="M955" s="1218"/>
      <c r="N955" s="1218"/>
      <c r="O955" s="1218"/>
      <c r="P955" s="1218"/>
      <c r="Q955" s="1218"/>
      <c r="R955" s="1218"/>
      <c r="S955" s="1218"/>
      <c r="T955" s="1218"/>
      <c r="U955" s="1218"/>
      <c r="V955" s="1218"/>
      <c r="W955" s="1218"/>
      <c r="X955" s="1218"/>
      <c r="Y955" s="1218"/>
      <c r="Z955" s="1218"/>
      <c r="AA955" s="1218"/>
      <c r="AB955" s="1218"/>
    </row>
    <row r="956" spans="2:28" ht="15.75" hidden="1" customHeight="1">
      <c r="B956" s="1218"/>
      <c r="C956" s="1218"/>
      <c r="D956" s="1218"/>
      <c r="E956" s="1218"/>
      <c r="F956" s="1218"/>
      <c r="G956" s="1218"/>
      <c r="H956" s="1218"/>
      <c r="I956" s="1218"/>
      <c r="J956" s="1218"/>
      <c r="K956" s="1218"/>
      <c r="L956" s="1218"/>
      <c r="M956" s="1218"/>
      <c r="N956" s="1218"/>
      <c r="O956" s="1218"/>
      <c r="P956" s="1218"/>
      <c r="Q956" s="1218"/>
      <c r="R956" s="1218"/>
      <c r="S956" s="1218"/>
      <c r="T956" s="1218"/>
      <c r="U956" s="1218"/>
      <c r="V956" s="1218"/>
      <c r="W956" s="1218"/>
      <c r="X956" s="1218"/>
      <c r="Y956" s="1218"/>
      <c r="Z956" s="1218"/>
      <c r="AA956" s="1218"/>
      <c r="AB956" s="1218"/>
    </row>
    <row r="957" spans="2:28" ht="15.75" hidden="1" customHeight="1">
      <c r="B957" s="1218"/>
      <c r="C957" s="1218"/>
      <c r="D957" s="1218"/>
      <c r="E957" s="1218"/>
      <c r="F957" s="1218"/>
      <c r="G957" s="1218"/>
      <c r="H957" s="1218"/>
      <c r="I957" s="1218"/>
      <c r="J957" s="1218"/>
      <c r="K957" s="1218"/>
      <c r="L957" s="1218"/>
      <c r="M957" s="1218"/>
      <c r="N957" s="1218"/>
      <c r="O957" s="1218"/>
      <c r="P957" s="1218"/>
      <c r="Q957" s="1218"/>
      <c r="R957" s="1218"/>
      <c r="S957" s="1218"/>
      <c r="T957" s="1218"/>
      <c r="U957" s="1218"/>
      <c r="V957" s="1218"/>
      <c r="W957" s="1218"/>
      <c r="X957" s="1218"/>
      <c r="Y957" s="1218"/>
      <c r="Z957" s="1218"/>
      <c r="AA957" s="1218"/>
      <c r="AB957" s="1218"/>
    </row>
    <row r="958" spans="2:28" ht="15.75" hidden="1" customHeight="1">
      <c r="B958" s="1218"/>
      <c r="C958" s="1218"/>
      <c r="D958" s="1218"/>
      <c r="E958" s="1218"/>
      <c r="F958" s="1218"/>
      <c r="G958" s="1218"/>
      <c r="H958" s="1218"/>
      <c r="I958" s="1218"/>
      <c r="J958" s="1218"/>
      <c r="K958" s="1218"/>
      <c r="L958" s="1218"/>
      <c r="M958" s="1218"/>
      <c r="N958" s="1218"/>
      <c r="O958" s="1218"/>
      <c r="P958" s="1218"/>
      <c r="Q958" s="1218"/>
      <c r="R958" s="1218"/>
      <c r="S958" s="1218"/>
      <c r="T958" s="1218"/>
      <c r="U958" s="1218"/>
      <c r="V958" s="1218"/>
      <c r="W958" s="1218"/>
      <c r="X958" s="1218"/>
      <c r="Y958" s="1218"/>
      <c r="Z958" s="1218"/>
      <c r="AA958" s="1218"/>
      <c r="AB958" s="1218"/>
    </row>
    <row r="959" spans="2:28" ht="15.75" hidden="1" customHeight="1">
      <c r="B959" s="1218"/>
      <c r="C959" s="1218"/>
      <c r="D959" s="1218"/>
      <c r="E959" s="1218"/>
      <c r="F959" s="1218"/>
      <c r="G959" s="1218"/>
      <c r="H959" s="1218"/>
      <c r="I959" s="1218"/>
      <c r="J959" s="1218"/>
      <c r="K959" s="1218"/>
      <c r="L959" s="1218"/>
      <c r="M959" s="1218"/>
      <c r="N959" s="1218"/>
      <c r="O959" s="1218"/>
      <c r="P959" s="1218"/>
      <c r="Q959" s="1218"/>
      <c r="R959" s="1218"/>
      <c r="S959" s="1218"/>
      <c r="T959" s="1218"/>
      <c r="U959" s="1218"/>
      <c r="V959" s="1218"/>
      <c r="W959" s="1218"/>
      <c r="X959" s="1218"/>
      <c r="Y959" s="1218"/>
      <c r="Z959" s="1218"/>
      <c r="AA959" s="1218"/>
      <c r="AB959" s="1218"/>
    </row>
    <row r="960" spans="2:28" ht="15.75" hidden="1" customHeight="1">
      <c r="B960" s="1218"/>
      <c r="C960" s="1218"/>
      <c r="D960" s="1218"/>
      <c r="E960" s="1218"/>
      <c r="F960" s="1218"/>
      <c r="G960" s="1218"/>
      <c r="H960" s="1218"/>
      <c r="I960" s="1218"/>
      <c r="J960" s="1218"/>
      <c r="K960" s="1218"/>
      <c r="L960" s="1218"/>
      <c r="M960" s="1218"/>
      <c r="N960" s="1218"/>
      <c r="O960" s="1218"/>
      <c r="P960" s="1218"/>
      <c r="Q960" s="1218"/>
      <c r="R960" s="1218"/>
      <c r="S960" s="1218"/>
      <c r="T960" s="1218"/>
      <c r="U960" s="1218"/>
      <c r="V960" s="1218"/>
      <c r="W960" s="1218"/>
      <c r="X960" s="1218"/>
      <c r="Y960" s="1218"/>
      <c r="Z960" s="1218"/>
      <c r="AA960" s="1218"/>
      <c r="AB960" s="1218"/>
    </row>
    <row r="961" spans="2:28" ht="15.75" hidden="1" customHeight="1">
      <c r="B961" s="1218"/>
      <c r="C961" s="1218"/>
      <c r="D961" s="1218"/>
      <c r="E961" s="1218"/>
      <c r="F961" s="1218"/>
      <c r="G961" s="1218"/>
      <c r="H961" s="1218"/>
      <c r="I961" s="1218"/>
      <c r="J961" s="1218"/>
      <c r="K961" s="1218"/>
      <c r="L961" s="1218"/>
      <c r="M961" s="1218"/>
      <c r="N961" s="1218"/>
      <c r="O961" s="1218"/>
      <c r="P961" s="1218"/>
      <c r="Q961" s="1218"/>
      <c r="R961" s="1218"/>
      <c r="S961" s="1218"/>
      <c r="T961" s="1218"/>
      <c r="U961" s="1218"/>
      <c r="V961" s="1218"/>
      <c r="W961" s="1218"/>
      <c r="X961" s="1218"/>
      <c r="Y961" s="1218"/>
      <c r="Z961" s="1218"/>
      <c r="AA961" s="1218"/>
      <c r="AB961" s="1218"/>
    </row>
    <row r="962" spans="2:28" ht="15.75" hidden="1" customHeight="1">
      <c r="B962" s="1218"/>
      <c r="C962" s="1218"/>
      <c r="D962" s="1218"/>
      <c r="E962" s="1218"/>
      <c r="F962" s="1218"/>
      <c r="G962" s="1218"/>
      <c r="H962" s="1218"/>
      <c r="I962" s="1218"/>
      <c r="J962" s="1218"/>
      <c r="K962" s="1218"/>
      <c r="L962" s="1218"/>
      <c r="M962" s="1218"/>
      <c r="N962" s="1218"/>
      <c r="O962" s="1218"/>
      <c r="P962" s="1218"/>
      <c r="Q962" s="1218"/>
      <c r="R962" s="1218"/>
      <c r="S962" s="1218"/>
      <c r="T962" s="1218"/>
      <c r="U962" s="1218"/>
      <c r="V962" s="1218"/>
      <c r="W962" s="1218"/>
      <c r="X962" s="1218"/>
      <c r="Y962" s="1218"/>
      <c r="Z962" s="1218"/>
      <c r="AA962" s="1218"/>
      <c r="AB962" s="1218"/>
    </row>
    <row r="963" spans="2:28" ht="15.75" hidden="1" customHeight="1">
      <c r="B963" s="1218"/>
      <c r="C963" s="1218"/>
      <c r="D963" s="1218"/>
      <c r="E963" s="1218"/>
      <c r="F963" s="1218"/>
      <c r="G963" s="1218"/>
      <c r="H963" s="1218"/>
      <c r="I963" s="1218"/>
      <c r="J963" s="1218"/>
      <c r="K963" s="1218"/>
      <c r="L963" s="1218"/>
      <c r="M963" s="1218"/>
      <c r="N963" s="1218"/>
      <c r="O963" s="1218"/>
      <c r="P963" s="1218"/>
      <c r="Q963" s="1218"/>
      <c r="R963" s="1218"/>
      <c r="S963" s="1218"/>
      <c r="T963" s="1218"/>
      <c r="U963" s="1218"/>
      <c r="V963" s="1218"/>
      <c r="W963" s="1218"/>
      <c r="X963" s="1218"/>
      <c r="Y963" s="1218"/>
      <c r="Z963" s="1218"/>
      <c r="AA963" s="1218"/>
      <c r="AB963" s="1218"/>
    </row>
    <row r="964" spans="2:28" ht="15.75" hidden="1" customHeight="1">
      <c r="B964" s="1218"/>
      <c r="C964" s="1218"/>
      <c r="D964" s="1218"/>
      <c r="E964" s="1218"/>
      <c r="F964" s="1218"/>
      <c r="G964" s="1218"/>
      <c r="H964" s="1218"/>
      <c r="I964" s="1218"/>
      <c r="J964" s="1218"/>
      <c r="K964" s="1218"/>
      <c r="L964" s="1218"/>
      <c r="M964" s="1218"/>
      <c r="N964" s="1218"/>
      <c r="O964" s="1218"/>
      <c r="P964" s="1218"/>
      <c r="Q964" s="1218"/>
      <c r="R964" s="1218"/>
      <c r="S964" s="1218"/>
      <c r="T964" s="1218"/>
      <c r="U964" s="1218"/>
      <c r="V964" s="1218"/>
      <c r="W964" s="1218"/>
      <c r="X964" s="1218"/>
      <c r="Y964" s="1218"/>
      <c r="Z964" s="1218"/>
      <c r="AA964" s="1218"/>
      <c r="AB964" s="1218"/>
    </row>
    <row r="965" spans="2:28" ht="15.75" hidden="1" customHeight="1">
      <c r="B965" s="1218"/>
      <c r="C965" s="1218"/>
      <c r="D965" s="1218"/>
      <c r="E965" s="1218"/>
      <c r="F965" s="1218"/>
      <c r="G965" s="1218"/>
      <c r="H965" s="1218"/>
      <c r="I965" s="1218"/>
      <c r="J965" s="1218"/>
      <c r="K965" s="1218"/>
      <c r="L965" s="1218"/>
      <c r="M965" s="1218"/>
      <c r="N965" s="1218"/>
      <c r="O965" s="1218"/>
      <c r="P965" s="1218"/>
      <c r="Q965" s="1218"/>
      <c r="R965" s="1218"/>
      <c r="S965" s="1218"/>
      <c r="T965" s="1218"/>
      <c r="U965" s="1218"/>
      <c r="V965" s="1218"/>
      <c r="W965" s="1218"/>
      <c r="X965" s="1218"/>
      <c r="Y965" s="1218"/>
      <c r="Z965" s="1218"/>
      <c r="AA965" s="1218"/>
      <c r="AB965" s="1218"/>
    </row>
    <row r="966" spans="2:28" ht="15.75" hidden="1" customHeight="1">
      <c r="B966" s="1218"/>
      <c r="C966" s="1218"/>
      <c r="D966" s="1218"/>
      <c r="E966" s="1218"/>
      <c r="F966" s="1218"/>
      <c r="G966" s="1218"/>
      <c r="H966" s="1218"/>
      <c r="I966" s="1218"/>
      <c r="J966" s="1218"/>
      <c r="K966" s="1218"/>
      <c r="L966" s="1218"/>
      <c r="M966" s="1218"/>
      <c r="N966" s="1218"/>
      <c r="O966" s="1218"/>
      <c r="P966" s="1218"/>
      <c r="Q966" s="1218"/>
      <c r="R966" s="1218"/>
      <c r="S966" s="1218"/>
      <c r="T966" s="1218"/>
      <c r="U966" s="1218"/>
      <c r="V966" s="1218"/>
      <c r="W966" s="1218"/>
      <c r="X966" s="1218"/>
      <c r="Y966" s="1218"/>
      <c r="Z966" s="1218"/>
      <c r="AA966" s="1218"/>
      <c r="AB966" s="1218"/>
    </row>
    <row r="967" spans="2:28" ht="15.75" hidden="1" customHeight="1">
      <c r="B967" s="1218"/>
      <c r="C967" s="1218"/>
      <c r="D967" s="1218"/>
      <c r="E967" s="1218"/>
      <c r="F967" s="1218"/>
      <c r="G967" s="1218"/>
      <c r="H967" s="1218"/>
      <c r="I967" s="1218"/>
      <c r="J967" s="1218"/>
      <c r="K967" s="1218"/>
      <c r="L967" s="1218"/>
      <c r="M967" s="1218"/>
      <c r="N967" s="1218"/>
      <c r="O967" s="1218"/>
      <c r="P967" s="1218"/>
      <c r="Q967" s="1218"/>
      <c r="R967" s="1218"/>
      <c r="S967" s="1218"/>
      <c r="T967" s="1218"/>
      <c r="U967" s="1218"/>
      <c r="V967" s="1218"/>
      <c r="W967" s="1218"/>
      <c r="X967" s="1218"/>
      <c r="Y967" s="1218"/>
      <c r="Z967" s="1218"/>
      <c r="AA967" s="1218"/>
      <c r="AB967" s="1218"/>
    </row>
    <row r="968" spans="2:28" ht="15.75" hidden="1" customHeight="1">
      <c r="B968" s="1218"/>
      <c r="C968" s="1218"/>
      <c r="D968" s="1218"/>
      <c r="E968" s="1218"/>
      <c r="F968" s="1218"/>
      <c r="G968" s="1218"/>
      <c r="H968" s="1218"/>
      <c r="I968" s="1218"/>
      <c r="J968" s="1218"/>
      <c r="K968" s="1218"/>
      <c r="L968" s="1218"/>
      <c r="M968" s="1218"/>
      <c r="N968" s="1218"/>
      <c r="O968" s="1218"/>
      <c r="P968" s="1218"/>
      <c r="Q968" s="1218"/>
      <c r="R968" s="1218"/>
      <c r="S968" s="1218"/>
      <c r="T968" s="1218"/>
      <c r="U968" s="1218"/>
      <c r="V968" s="1218"/>
      <c r="W968" s="1218"/>
      <c r="X968" s="1218"/>
      <c r="Y968" s="1218"/>
      <c r="Z968" s="1218"/>
      <c r="AA968" s="1218"/>
      <c r="AB968" s="1218"/>
    </row>
    <row r="969" spans="2:28" ht="15.75" hidden="1" customHeight="1">
      <c r="B969" s="1218"/>
      <c r="C969" s="1218"/>
      <c r="D969" s="1218"/>
      <c r="E969" s="1218"/>
      <c r="F969" s="1218"/>
      <c r="G969" s="1218"/>
      <c r="H969" s="1218"/>
      <c r="I969" s="1218"/>
      <c r="J969" s="1218"/>
      <c r="K969" s="1218"/>
      <c r="L969" s="1218"/>
      <c r="M969" s="1218"/>
      <c r="N969" s="1218"/>
      <c r="O969" s="1218"/>
      <c r="P969" s="1218"/>
      <c r="Q969" s="1218"/>
      <c r="R969" s="1218"/>
      <c r="S969" s="1218"/>
      <c r="T969" s="1218"/>
      <c r="U969" s="1218"/>
      <c r="V969" s="1218"/>
      <c r="W969" s="1218"/>
      <c r="X969" s="1218"/>
      <c r="Y969" s="1218"/>
      <c r="Z969" s="1218"/>
      <c r="AA969" s="1218"/>
      <c r="AB969" s="1218"/>
    </row>
    <row r="970" spans="2:28" ht="15.75" hidden="1" customHeight="1">
      <c r="B970" s="1218"/>
      <c r="C970" s="1218"/>
      <c r="D970" s="1218"/>
      <c r="E970" s="1218"/>
      <c r="F970" s="1218"/>
      <c r="G970" s="1218"/>
      <c r="H970" s="1218"/>
      <c r="I970" s="1218"/>
      <c r="J970" s="1218"/>
      <c r="K970" s="1218"/>
      <c r="L970" s="1218"/>
      <c r="M970" s="1218"/>
      <c r="N970" s="1218"/>
      <c r="O970" s="1218"/>
      <c r="P970" s="1218"/>
      <c r="Q970" s="1218"/>
      <c r="R970" s="1218"/>
      <c r="S970" s="1218"/>
      <c r="T970" s="1218"/>
      <c r="U970" s="1218"/>
      <c r="V970" s="1218"/>
      <c r="W970" s="1218"/>
      <c r="X970" s="1218"/>
      <c r="Y970" s="1218"/>
      <c r="Z970" s="1218"/>
      <c r="AA970" s="1218"/>
      <c r="AB970" s="1218"/>
    </row>
    <row r="971" spans="2:28" ht="15.75" hidden="1" customHeight="1">
      <c r="B971" s="1218"/>
      <c r="C971" s="1218"/>
      <c r="D971" s="1218"/>
      <c r="E971" s="1218"/>
      <c r="F971" s="1218"/>
      <c r="G971" s="1218"/>
      <c r="H971" s="1218"/>
      <c r="I971" s="1218"/>
      <c r="J971" s="1218"/>
      <c r="K971" s="1218"/>
      <c r="L971" s="1218"/>
      <c r="M971" s="1218"/>
      <c r="N971" s="1218"/>
      <c r="O971" s="1218"/>
      <c r="P971" s="1218"/>
      <c r="Q971" s="1218"/>
      <c r="R971" s="1218"/>
      <c r="S971" s="1218"/>
      <c r="T971" s="1218"/>
      <c r="U971" s="1218"/>
      <c r="V971" s="1218"/>
      <c r="W971" s="1218"/>
      <c r="X971" s="1218"/>
      <c r="Y971" s="1218"/>
      <c r="Z971" s="1218"/>
      <c r="AA971" s="1218"/>
      <c r="AB971" s="1218"/>
    </row>
    <row r="972" spans="2:28" ht="15.75" hidden="1" customHeight="1">
      <c r="B972" s="1218"/>
      <c r="C972" s="1218"/>
      <c r="D972" s="1218"/>
      <c r="E972" s="1218"/>
      <c r="F972" s="1218"/>
      <c r="G972" s="1218"/>
      <c r="H972" s="1218"/>
      <c r="I972" s="1218"/>
      <c r="J972" s="1218"/>
      <c r="K972" s="1218"/>
      <c r="L972" s="1218"/>
      <c r="M972" s="1218"/>
      <c r="N972" s="1218"/>
      <c r="O972" s="1218"/>
      <c r="P972" s="1218"/>
      <c r="Q972" s="1218"/>
      <c r="R972" s="1218"/>
      <c r="S972" s="1218"/>
      <c r="T972" s="1218"/>
      <c r="U972" s="1218"/>
      <c r="V972" s="1218"/>
      <c r="W972" s="1218"/>
      <c r="X972" s="1218"/>
      <c r="Y972" s="1218"/>
      <c r="Z972" s="1218"/>
      <c r="AA972" s="1218"/>
      <c r="AB972" s="1218"/>
    </row>
    <row r="973" spans="2:28" ht="15.75" hidden="1" customHeight="1">
      <c r="B973" s="1218"/>
      <c r="C973" s="1218"/>
      <c r="D973" s="1218"/>
      <c r="E973" s="1218"/>
      <c r="F973" s="1218"/>
      <c r="G973" s="1218"/>
      <c r="H973" s="1218"/>
      <c r="I973" s="1218"/>
      <c r="J973" s="1218"/>
      <c r="K973" s="1218"/>
      <c r="L973" s="1218"/>
      <c r="M973" s="1218"/>
      <c r="N973" s="1218"/>
      <c r="O973" s="1218"/>
      <c r="P973" s="1218"/>
      <c r="Q973" s="1218"/>
      <c r="R973" s="1218"/>
      <c r="S973" s="1218"/>
      <c r="T973" s="1218"/>
      <c r="U973" s="1218"/>
      <c r="V973" s="1218"/>
      <c r="W973" s="1218"/>
      <c r="X973" s="1218"/>
      <c r="Y973" s="1218"/>
      <c r="Z973" s="1218"/>
      <c r="AA973" s="1218"/>
      <c r="AB973" s="1218"/>
    </row>
    <row r="974" spans="2:28" ht="15.75" hidden="1" customHeight="1">
      <c r="B974" s="1218"/>
      <c r="C974" s="1218"/>
      <c r="D974" s="1218"/>
      <c r="E974" s="1218"/>
      <c r="F974" s="1218"/>
      <c r="G974" s="1218"/>
      <c r="H974" s="1218"/>
      <c r="I974" s="1218"/>
      <c r="J974" s="1218"/>
      <c r="K974" s="1218"/>
      <c r="L974" s="1218"/>
      <c r="M974" s="1218"/>
      <c r="N974" s="1218"/>
      <c r="O974" s="1218"/>
      <c r="P974" s="1218"/>
      <c r="Q974" s="1218"/>
      <c r="R974" s="1218"/>
      <c r="S974" s="1218"/>
      <c r="T974" s="1218"/>
      <c r="U974" s="1218"/>
      <c r="V974" s="1218"/>
      <c r="W974" s="1218"/>
      <c r="X974" s="1218"/>
      <c r="Y974" s="1218"/>
      <c r="Z974" s="1218"/>
      <c r="AA974" s="1218"/>
      <c r="AB974" s="1218"/>
    </row>
    <row r="975" spans="2:28" ht="15.75" hidden="1" customHeight="1">
      <c r="B975" s="1218"/>
      <c r="C975" s="1218"/>
      <c r="D975" s="1218"/>
      <c r="E975" s="1218"/>
      <c r="F975" s="1218"/>
      <c r="G975" s="1218"/>
      <c r="H975" s="1218"/>
      <c r="I975" s="1218"/>
      <c r="J975" s="1218"/>
      <c r="K975" s="1218"/>
      <c r="L975" s="1218"/>
      <c r="M975" s="1218"/>
      <c r="N975" s="1218"/>
      <c r="O975" s="1218"/>
      <c r="P975" s="1218"/>
      <c r="Q975" s="1218"/>
      <c r="R975" s="1218"/>
      <c r="S975" s="1218"/>
      <c r="T975" s="1218"/>
      <c r="U975" s="1218"/>
      <c r="V975" s="1218"/>
      <c r="W975" s="1218"/>
      <c r="X975" s="1218"/>
      <c r="Y975" s="1218"/>
      <c r="Z975" s="1218"/>
      <c r="AA975" s="1218"/>
      <c r="AB975" s="1218"/>
    </row>
    <row r="976" spans="2:28" ht="15.75" hidden="1" customHeight="1">
      <c r="B976" s="1218"/>
      <c r="C976" s="1218"/>
      <c r="D976" s="1218"/>
      <c r="E976" s="1218"/>
      <c r="F976" s="1218"/>
      <c r="G976" s="1218"/>
      <c r="H976" s="1218"/>
      <c r="I976" s="1218"/>
      <c r="J976" s="1218"/>
      <c r="K976" s="1218"/>
      <c r="L976" s="1218"/>
      <c r="M976" s="1218"/>
      <c r="N976" s="1218"/>
      <c r="O976" s="1218"/>
      <c r="P976" s="1218"/>
      <c r="Q976" s="1218"/>
      <c r="R976" s="1218"/>
      <c r="S976" s="1218"/>
      <c r="T976" s="1218"/>
      <c r="U976" s="1218"/>
      <c r="V976" s="1218"/>
      <c r="W976" s="1218"/>
      <c r="X976" s="1218"/>
      <c r="Y976" s="1218"/>
      <c r="Z976" s="1218"/>
      <c r="AA976" s="1218"/>
      <c r="AB976" s="1218"/>
    </row>
    <row r="977" spans="2:28" ht="15.75" hidden="1" customHeight="1">
      <c r="B977" s="1218"/>
      <c r="C977" s="1218"/>
      <c r="D977" s="1218"/>
      <c r="E977" s="1218"/>
      <c r="F977" s="1218"/>
      <c r="G977" s="1218"/>
      <c r="H977" s="1218"/>
      <c r="I977" s="1218"/>
      <c r="J977" s="1218"/>
      <c r="K977" s="1218"/>
      <c r="L977" s="1218"/>
      <c r="M977" s="1218"/>
      <c r="N977" s="1218"/>
      <c r="O977" s="1218"/>
      <c r="P977" s="1218"/>
      <c r="Q977" s="1218"/>
      <c r="R977" s="1218"/>
      <c r="S977" s="1218"/>
      <c r="T977" s="1218"/>
      <c r="U977" s="1218"/>
      <c r="V977" s="1218"/>
      <c r="W977" s="1218"/>
      <c r="X977" s="1218"/>
      <c r="Y977" s="1218"/>
      <c r="Z977" s="1218"/>
      <c r="AA977" s="1218"/>
      <c r="AB977" s="1218"/>
    </row>
    <row r="978" spans="2:28" ht="15.75" hidden="1" customHeight="1">
      <c r="B978" s="1218"/>
      <c r="C978" s="1218"/>
      <c r="D978" s="1218"/>
      <c r="E978" s="1218"/>
      <c r="F978" s="1218"/>
      <c r="G978" s="1218"/>
      <c r="H978" s="1218"/>
      <c r="I978" s="1218"/>
      <c r="J978" s="1218"/>
      <c r="K978" s="1218"/>
      <c r="L978" s="1218"/>
      <c r="M978" s="1218"/>
      <c r="N978" s="1218"/>
      <c r="O978" s="1218"/>
      <c r="P978" s="1218"/>
      <c r="Q978" s="1218"/>
      <c r="R978" s="1218"/>
      <c r="S978" s="1218"/>
      <c r="T978" s="1218"/>
      <c r="U978" s="1218"/>
      <c r="V978" s="1218"/>
      <c r="W978" s="1218"/>
      <c r="X978" s="1218"/>
      <c r="Y978" s="1218"/>
      <c r="Z978" s="1218"/>
      <c r="AA978" s="1218"/>
      <c r="AB978" s="1218"/>
    </row>
    <row r="979" spans="2:28" ht="15.75" hidden="1" customHeight="1">
      <c r="B979" s="1218"/>
      <c r="C979" s="1218"/>
      <c r="D979" s="1218"/>
      <c r="E979" s="1218"/>
      <c r="F979" s="1218"/>
      <c r="G979" s="1218"/>
      <c r="H979" s="1218"/>
      <c r="I979" s="1218"/>
      <c r="J979" s="1218"/>
      <c r="K979" s="1218"/>
      <c r="L979" s="1218"/>
      <c r="M979" s="1218"/>
      <c r="N979" s="1218"/>
      <c r="O979" s="1218"/>
      <c r="P979" s="1218"/>
      <c r="Q979" s="1218"/>
      <c r="R979" s="1218"/>
      <c r="S979" s="1218"/>
      <c r="T979" s="1218"/>
      <c r="U979" s="1218"/>
      <c r="V979" s="1218"/>
      <c r="W979" s="1218"/>
      <c r="X979" s="1218"/>
      <c r="Y979" s="1218"/>
      <c r="Z979" s="1218"/>
      <c r="AA979" s="1218"/>
      <c r="AB979" s="1218"/>
    </row>
    <row r="980" spans="2:28" ht="15.75" hidden="1" customHeight="1">
      <c r="B980" s="1218"/>
      <c r="C980" s="1218"/>
      <c r="D980" s="1218"/>
      <c r="E980" s="1218"/>
      <c r="F980" s="1218"/>
      <c r="G980" s="1218"/>
      <c r="H980" s="1218"/>
      <c r="I980" s="1218"/>
      <c r="J980" s="1218"/>
      <c r="K980" s="1218"/>
      <c r="L980" s="1218"/>
      <c r="M980" s="1218"/>
      <c r="N980" s="1218"/>
      <c r="O980" s="1218"/>
      <c r="P980" s="1218"/>
      <c r="Q980" s="1218"/>
      <c r="R980" s="1218"/>
      <c r="S980" s="1218"/>
      <c r="T980" s="1218"/>
      <c r="U980" s="1218"/>
      <c r="V980" s="1218"/>
      <c r="W980" s="1218"/>
      <c r="X980" s="1218"/>
      <c r="Y980" s="1218"/>
      <c r="Z980" s="1218"/>
      <c r="AA980" s="1218"/>
      <c r="AB980" s="1218"/>
    </row>
    <row r="981" spans="2:28" ht="15.75" hidden="1" customHeight="1">
      <c r="B981" s="1218"/>
      <c r="C981" s="1218"/>
      <c r="D981" s="1218"/>
      <c r="E981" s="1218"/>
      <c r="F981" s="1218"/>
      <c r="G981" s="1218"/>
      <c r="H981" s="1218"/>
      <c r="I981" s="1218"/>
      <c r="J981" s="1218"/>
      <c r="K981" s="1218"/>
      <c r="L981" s="1218"/>
      <c r="M981" s="1218"/>
      <c r="N981" s="1218"/>
      <c r="O981" s="1218"/>
      <c r="P981" s="1218"/>
      <c r="Q981" s="1218"/>
      <c r="R981" s="1218"/>
      <c r="S981" s="1218"/>
      <c r="T981" s="1218"/>
      <c r="U981" s="1218"/>
      <c r="V981" s="1218"/>
      <c r="W981" s="1218"/>
      <c r="X981" s="1218"/>
      <c r="Y981" s="1218"/>
      <c r="Z981" s="1218"/>
      <c r="AA981" s="1218"/>
      <c r="AB981" s="1218"/>
    </row>
    <row r="982" spans="2:28" ht="15.75" hidden="1" customHeight="1">
      <c r="B982" s="1218"/>
      <c r="C982" s="1218"/>
      <c r="D982" s="1218"/>
      <c r="E982" s="1218"/>
      <c r="F982" s="1218"/>
      <c r="G982" s="1218"/>
      <c r="H982" s="1218"/>
      <c r="I982" s="1218"/>
      <c r="J982" s="1218"/>
      <c r="K982" s="1218"/>
      <c r="L982" s="1218"/>
      <c r="M982" s="1218"/>
      <c r="N982" s="1218"/>
      <c r="O982" s="1218"/>
      <c r="P982" s="1218"/>
      <c r="Q982" s="1218"/>
      <c r="R982" s="1218"/>
      <c r="S982" s="1218"/>
      <c r="T982" s="1218"/>
      <c r="U982" s="1218"/>
      <c r="V982" s="1218"/>
      <c r="W982" s="1218"/>
      <c r="X982" s="1218"/>
      <c r="Y982" s="1218"/>
      <c r="Z982" s="1218"/>
      <c r="AA982" s="1218"/>
      <c r="AB982" s="1218"/>
    </row>
    <row r="983" spans="2:28" ht="15.75" hidden="1" customHeight="1">
      <c r="B983" s="1218"/>
      <c r="C983" s="1218"/>
      <c r="D983" s="1218"/>
      <c r="E983" s="1218"/>
      <c r="F983" s="1218"/>
      <c r="G983" s="1218"/>
      <c r="H983" s="1218"/>
      <c r="I983" s="1218"/>
      <c r="J983" s="1218"/>
      <c r="K983" s="1218"/>
      <c r="L983" s="1218"/>
      <c r="M983" s="1218"/>
      <c r="N983" s="1218"/>
      <c r="O983" s="1218"/>
      <c r="P983" s="1218"/>
      <c r="Q983" s="1218"/>
      <c r="R983" s="1218"/>
      <c r="S983" s="1218"/>
      <c r="T983" s="1218"/>
      <c r="U983" s="1218"/>
      <c r="V983" s="1218"/>
      <c r="W983" s="1218"/>
      <c r="X983" s="1218"/>
      <c r="Y983" s="1218"/>
      <c r="Z983" s="1218"/>
      <c r="AA983" s="1218"/>
      <c r="AB983" s="1218"/>
    </row>
    <row r="984" spans="2:28" ht="15.75" hidden="1" customHeight="1">
      <c r="B984" s="1218"/>
      <c r="C984" s="1218"/>
      <c r="D984" s="1218"/>
      <c r="E984" s="1218"/>
      <c r="F984" s="1218"/>
      <c r="G984" s="1218"/>
      <c r="H984" s="1218"/>
      <c r="I984" s="1218"/>
      <c r="J984" s="1218"/>
      <c r="K984" s="1218"/>
      <c r="L984" s="1218"/>
      <c r="M984" s="1218"/>
      <c r="N984" s="1218"/>
      <c r="O984" s="1218"/>
      <c r="P984" s="1218"/>
      <c r="Q984" s="1218"/>
      <c r="R984" s="1218"/>
      <c r="S984" s="1218"/>
      <c r="T984" s="1218"/>
      <c r="U984" s="1218"/>
      <c r="V984" s="1218"/>
      <c r="W984" s="1218"/>
      <c r="X984" s="1218"/>
      <c r="Y984" s="1218"/>
      <c r="Z984" s="1218"/>
      <c r="AA984" s="1218"/>
      <c r="AB984" s="1218"/>
    </row>
    <row r="985" spans="2:28" ht="15.75" hidden="1" customHeight="1">
      <c r="B985" s="1218"/>
      <c r="C985" s="1218"/>
      <c r="D985" s="1218"/>
      <c r="E985" s="1218"/>
      <c r="F985" s="1218"/>
      <c r="G985" s="1218"/>
      <c r="H985" s="1218"/>
      <c r="I985" s="1218"/>
      <c r="J985" s="1218"/>
      <c r="K985" s="1218"/>
      <c r="L985" s="1218"/>
      <c r="M985" s="1218"/>
      <c r="N985" s="1218"/>
      <c r="O985" s="1218"/>
      <c r="P985" s="1218"/>
      <c r="Q985" s="1218"/>
      <c r="R985" s="1218"/>
      <c r="S985" s="1218"/>
      <c r="T985" s="1218"/>
      <c r="U985" s="1218"/>
      <c r="V985" s="1218"/>
      <c r="W985" s="1218"/>
      <c r="X985" s="1218"/>
      <c r="Y985" s="1218"/>
      <c r="Z985" s="1218"/>
      <c r="AA985" s="1218"/>
      <c r="AB985" s="1218"/>
    </row>
    <row r="986" spans="2:28" ht="15.75" hidden="1" customHeight="1">
      <c r="B986" s="1218"/>
      <c r="C986" s="1218"/>
      <c r="D986" s="1218"/>
      <c r="E986" s="1218"/>
      <c r="F986" s="1218"/>
      <c r="G986" s="1218"/>
      <c r="H986" s="1218"/>
      <c r="I986" s="1218"/>
      <c r="J986" s="1218"/>
      <c r="K986" s="1218"/>
      <c r="L986" s="1218"/>
      <c r="M986" s="1218"/>
      <c r="N986" s="1218"/>
      <c r="O986" s="1218"/>
      <c r="P986" s="1218"/>
      <c r="Q986" s="1218"/>
      <c r="R986" s="1218"/>
      <c r="S986" s="1218"/>
      <c r="T986" s="1218"/>
      <c r="U986" s="1218"/>
      <c r="V986" s="1218"/>
      <c r="W986" s="1218"/>
      <c r="X986" s="1218"/>
      <c r="Y986" s="1218"/>
      <c r="Z986" s="1218"/>
      <c r="AA986" s="1218"/>
      <c r="AB986" s="1218"/>
    </row>
    <row r="987" spans="2:28" ht="15.75" hidden="1" customHeight="1">
      <c r="B987" s="1218"/>
      <c r="C987" s="1218"/>
      <c r="D987" s="1218"/>
      <c r="E987" s="1218"/>
      <c r="F987" s="1218"/>
      <c r="G987" s="1218"/>
      <c r="H987" s="1218"/>
      <c r="I987" s="1218"/>
      <c r="J987" s="1218"/>
      <c r="K987" s="1218"/>
      <c r="L987" s="1218"/>
      <c r="M987" s="1218"/>
      <c r="N987" s="1218"/>
      <c r="O987" s="1218"/>
      <c r="P987" s="1218"/>
      <c r="Q987" s="1218"/>
      <c r="R987" s="1218"/>
      <c r="S987" s="1218"/>
      <c r="T987" s="1218"/>
      <c r="U987" s="1218"/>
      <c r="V987" s="1218"/>
      <c r="W987" s="1218"/>
      <c r="X987" s="1218"/>
      <c r="Y987" s="1218"/>
      <c r="Z987" s="1218"/>
      <c r="AA987" s="1218"/>
      <c r="AB987" s="1218"/>
    </row>
    <row r="988" spans="2:28" ht="15.75" hidden="1" customHeight="1">
      <c r="B988" s="1218"/>
      <c r="C988" s="1218"/>
      <c r="D988" s="1218"/>
      <c r="E988" s="1218"/>
      <c r="F988" s="1218"/>
      <c r="G988" s="1218"/>
      <c r="H988" s="1218"/>
      <c r="I988" s="1218"/>
      <c r="J988" s="1218"/>
      <c r="K988" s="1218"/>
      <c r="L988" s="1218"/>
      <c r="M988" s="1218"/>
      <c r="N988" s="1218"/>
      <c r="O988" s="1218"/>
      <c r="P988" s="1218"/>
      <c r="Q988" s="1218"/>
      <c r="R988" s="1218"/>
      <c r="S988" s="1218"/>
      <c r="T988" s="1218"/>
      <c r="U988" s="1218"/>
      <c r="V988" s="1218"/>
      <c r="W988" s="1218"/>
      <c r="X988" s="1218"/>
      <c r="Y988" s="1218"/>
      <c r="Z988" s="1218"/>
      <c r="AA988" s="1218"/>
      <c r="AB988" s="1218"/>
    </row>
    <row r="989" spans="2:28" ht="15.75" hidden="1" customHeight="1">
      <c r="B989" s="1218"/>
      <c r="C989" s="1218"/>
      <c r="D989" s="1218"/>
      <c r="E989" s="1218"/>
      <c r="F989" s="1218"/>
      <c r="G989" s="1218"/>
      <c r="H989" s="1218"/>
      <c r="I989" s="1218"/>
      <c r="J989" s="1218"/>
      <c r="K989" s="1218"/>
      <c r="L989" s="1218"/>
      <c r="M989" s="1218"/>
      <c r="N989" s="1218"/>
      <c r="O989" s="1218"/>
      <c r="P989" s="1218"/>
      <c r="Q989" s="1218"/>
      <c r="R989" s="1218"/>
      <c r="S989" s="1218"/>
      <c r="T989" s="1218"/>
      <c r="U989" s="1218"/>
      <c r="V989" s="1218"/>
      <c r="W989" s="1218"/>
      <c r="X989" s="1218"/>
      <c r="Y989" s="1218"/>
      <c r="Z989" s="1218"/>
      <c r="AA989" s="1218"/>
      <c r="AB989" s="1218"/>
    </row>
    <row r="990" spans="2:28" ht="15.75" hidden="1" customHeight="1">
      <c r="B990" s="1218"/>
      <c r="C990" s="1218"/>
      <c r="D990" s="1218"/>
      <c r="E990" s="1218"/>
      <c r="F990" s="1218"/>
      <c r="G990" s="1218"/>
      <c r="H990" s="1218"/>
      <c r="I990" s="1218"/>
      <c r="J990" s="1218"/>
      <c r="K990" s="1218"/>
      <c r="L990" s="1218"/>
      <c r="M990" s="1218"/>
      <c r="N990" s="1218"/>
      <c r="O990" s="1218"/>
      <c r="P990" s="1218"/>
      <c r="Q990" s="1218"/>
      <c r="R990" s="1218"/>
      <c r="S990" s="1218"/>
      <c r="T990" s="1218"/>
      <c r="U990" s="1218"/>
      <c r="V990" s="1218"/>
      <c r="W990" s="1218"/>
      <c r="X990" s="1218"/>
      <c r="Y990" s="1218"/>
      <c r="Z990" s="1218"/>
      <c r="AA990" s="1218"/>
      <c r="AB990" s="1218"/>
    </row>
    <row r="991" spans="2:28" ht="15.75" hidden="1" customHeight="1">
      <c r="B991" s="1218"/>
      <c r="C991" s="1218"/>
      <c r="D991" s="1218"/>
      <c r="E991" s="1218"/>
      <c r="F991" s="1218"/>
      <c r="G991" s="1218"/>
      <c r="H991" s="1218"/>
      <c r="I991" s="1218"/>
      <c r="J991" s="1218"/>
      <c r="K991" s="1218"/>
      <c r="L991" s="1218"/>
      <c r="M991" s="1218"/>
      <c r="N991" s="1218"/>
      <c r="O991" s="1218"/>
      <c r="P991" s="1218"/>
      <c r="Q991" s="1218"/>
      <c r="R991" s="1218"/>
      <c r="S991" s="1218"/>
      <c r="T991" s="1218"/>
      <c r="U991" s="1218"/>
      <c r="V991" s="1218"/>
      <c r="W991" s="1218"/>
      <c r="X991" s="1218"/>
      <c r="Y991" s="1218"/>
      <c r="Z991" s="1218"/>
      <c r="AA991" s="1218"/>
      <c r="AB991" s="1218"/>
    </row>
    <row r="992" spans="2:28" ht="15.75" hidden="1" customHeight="1">
      <c r="B992" s="1218"/>
      <c r="C992" s="1218"/>
      <c r="D992" s="1218"/>
      <c r="E992" s="1218"/>
      <c r="F992" s="1218"/>
      <c r="G992" s="1218"/>
      <c r="H992" s="1218"/>
      <c r="I992" s="1218"/>
      <c r="J992" s="1218"/>
      <c r="K992" s="1218"/>
      <c r="L992" s="1218"/>
      <c r="M992" s="1218"/>
      <c r="N992" s="1218"/>
      <c r="O992" s="1218"/>
      <c r="P992" s="1218"/>
      <c r="Q992" s="1218"/>
      <c r="R992" s="1218"/>
      <c r="S992" s="1218"/>
      <c r="T992" s="1218"/>
      <c r="U992" s="1218"/>
      <c r="V992" s="1218"/>
      <c r="W992" s="1218"/>
      <c r="X992" s="1218"/>
      <c r="Y992" s="1218"/>
      <c r="Z992" s="1218"/>
      <c r="AA992" s="1218"/>
      <c r="AB992" s="1218"/>
    </row>
    <row r="993" spans="2:28" ht="15.75" hidden="1" customHeight="1">
      <c r="B993" s="1218"/>
      <c r="C993" s="1218"/>
      <c r="D993" s="1218"/>
      <c r="E993" s="1218"/>
      <c r="F993" s="1218"/>
      <c r="G993" s="1218"/>
      <c r="H993" s="1218"/>
      <c r="I993" s="1218"/>
      <c r="J993" s="1218"/>
      <c r="K993" s="1218"/>
      <c r="L993" s="1218"/>
      <c r="M993" s="1218"/>
      <c r="N993" s="1218"/>
      <c r="O993" s="1218"/>
      <c r="P993" s="1218"/>
      <c r="Q993" s="1218"/>
      <c r="R993" s="1218"/>
      <c r="S993" s="1218"/>
      <c r="T993" s="1218"/>
      <c r="U993" s="1218"/>
      <c r="V993" s="1218"/>
      <c r="W993" s="1218"/>
      <c r="X993" s="1218"/>
      <c r="Y993" s="1218"/>
      <c r="Z993" s="1218"/>
      <c r="AA993" s="1218"/>
      <c r="AB993" s="1218"/>
    </row>
    <row r="994" spans="2:28" ht="15.75" hidden="1" customHeight="1">
      <c r="B994" s="1218"/>
      <c r="C994" s="1218"/>
      <c r="D994" s="1218"/>
      <c r="E994" s="1218"/>
      <c r="F994" s="1218"/>
      <c r="G994" s="1218"/>
      <c r="H994" s="1218"/>
      <c r="I994" s="1218"/>
      <c r="J994" s="1218"/>
      <c r="K994" s="1218"/>
      <c r="L994" s="1218"/>
      <c r="M994" s="1218"/>
      <c r="N994" s="1218"/>
      <c r="O994" s="1218"/>
      <c r="P994" s="1218"/>
      <c r="Q994" s="1218"/>
      <c r="R994" s="1218"/>
      <c r="S994" s="1218"/>
      <c r="T994" s="1218"/>
      <c r="U994" s="1218"/>
      <c r="V994" s="1218"/>
      <c r="W994" s="1218"/>
      <c r="X994" s="1218"/>
      <c r="Y994" s="1218"/>
      <c r="Z994" s="1218"/>
      <c r="AA994" s="1218"/>
      <c r="AB994" s="1218"/>
    </row>
    <row r="995" spans="2:28" ht="15.75" hidden="1" customHeight="1">
      <c r="B995" s="1218"/>
      <c r="C995" s="1218"/>
      <c r="D995" s="1218"/>
      <c r="E995" s="1218"/>
      <c r="F995" s="1218"/>
      <c r="G995" s="1218"/>
      <c r="H995" s="1218"/>
      <c r="I995" s="1218"/>
      <c r="J995" s="1218"/>
      <c r="K995" s="1218"/>
      <c r="L995" s="1218"/>
      <c r="M995" s="1218"/>
      <c r="N995" s="1218"/>
      <c r="O995" s="1218"/>
      <c r="P995" s="1218"/>
      <c r="Q995" s="1218"/>
      <c r="R995" s="1218"/>
      <c r="S995" s="1218"/>
      <c r="T995" s="1218"/>
      <c r="U995" s="1218"/>
      <c r="V995" s="1218"/>
      <c r="W995" s="1218"/>
      <c r="X995" s="1218"/>
      <c r="Y995" s="1218"/>
      <c r="Z995" s="1218"/>
      <c r="AA995" s="1218"/>
      <c r="AB995" s="1218"/>
    </row>
    <row r="996" spans="2:28" ht="15.75" hidden="1" customHeight="1">
      <c r="B996" s="1218"/>
      <c r="C996" s="1218"/>
      <c r="D996" s="1218"/>
      <c r="E996" s="1218"/>
      <c r="F996" s="1218"/>
      <c r="G996" s="1218"/>
      <c r="H996" s="1218"/>
      <c r="I996" s="1218"/>
      <c r="J996" s="1218"/>
      <c r="K996" s="1218"/>
      <c r="L996" s="1218"/>
      <c r="M996" s="1218"/>
      <c r="N996" s="1218"/>
      <c r="O996" s="1218"/>
      <c r="P996" s="1218"/>
      <c r="Q996" s="1218"/>
      <c r="R996" s="1218"/>
      <c r="S996" s="1218"/>
      <c r="T996" s="1218"/>
      <c r="U996" s="1218"/>
      <c r="V996" s="1218"/>
      <c r="W996" s="1218"/>
      <c r="X996" s="1218"/>
      <c r="Y996" s="1218"/>
      <c r="Z996" s="1218"/>
      <c r="AA996" s="1218"/>
      <c r="AB996" s="1218"/>
    </row>
    <row r="997" spans="2:28" ht="15.75" hidden="1" customHeight="1">
      <c r="B997" s="1218"/>
      <c r="C997" s="1218"/>
      <c r="D997" s="1218"/>
      <c r="E997" s="1218"/>
      <c r="F997" s="1218"/>
      <c r="G997" s="1218"/>
      <c r="H997" s="1218"/>
      <c r="I997" s="1218"/>
      <c r="J997" s="1218"/>
      <c r="K997" s="1218"/>
      <c r="L997" s="1218"/>
      <c r="M997" s="1218"/>
      <c r="N997" s="1218"/>
      <c r="O997" s="1218"/>
      <c r="P997" s="1218"/>
      <c r="Q997" s="1218"/>
      <c r="R997" s="1218"/>
      <c r="S997" s="1218"/>
      <c r="T997" s="1218"/>
      <c r="U997" s="1218"/>
      <c r="V997" s="1218"/>
      <c r="W997" s="1218"/>
      <c r="X997" s="1218"/>
      <c r="Y997" s="1218"/>
      <c r="Z997" s="1218"/>
      <c r="AA997" s="1218"/>
      <c r="AB997" s="1218"/>
    </row>
    <row r="998" spans="2:28" ht="15.75" hidden="1" customHeight="1">
      <c r="B998" s="1218"/>
      <c r="C998" s="1218"/>
      <c r="D998" s="1218"/>
      <c r="E998" s="1218"/>
      <c r="F998" s="1218"/>
      <c r="G998" s="1218"/>
      <c r="H998" s="1218"/>
      <c r="I998" s="1218"/>
      <c r="J998" s="1218"/>
      <c r="K998" s="1218"/>
      <c r="L998" s="1218"/>
      <c r="M998" s="1218"/>
      <c r="N998" s="1218"/>
      <c r="O998" s="1218"/>
      <c r="P998" s="1218"/>
      <c r="Q998" s="1218"/>
      <c r="R998" s="1218"/>
      <c r="S998" s="1218"/>
      <c r="T998" s="1218"/>
      <c r="U998" s="1218"/>
      <c r="V998" s="1218"/>
      <c r="W998" s="1218"/>
      <c r="X998" s="1218"/>
      <c r="Y998" s="1218"/>
      <c r="Z998" s="1218"/>
      <c r="AA998" s="1218"/>
      <c r="AB998" s="1218"/>
    </row>
    <row r="999" spans="2:28" ht="15.75" hidden="1" customHeight="1">
      <c r="B999" s="1218"/>
      <c r="C999" s="1218"/>
      <c r="D999" s="1218"/>
      <c r="E999" s="1218"/>
      <c r="F999" s="1218"/>
      <c r="G999" s="1218"/>
      <c r="H999" s="1218"/>
      <c r="I999" s="1218"/>
      <c r="J999" s="1218"/>
      <c r="K999" s="1218"/>
      <c r="L999" s="1218"/>
      <c r="M999" s="1218"/>
      <c r="N999" s="1218"/>
      <c r="O999" s="1218"/>
      <c r="P999" s="1218"/>
      <c r="Q999" s="1218"/>
      <c r="R999" s="1218"/>
      <c r="S999" s="1218"/>
      <c r="T999" s="1218"/>
      <c r="U999" s="1218"/>
      <c r="V999" s="1218"/>
      <c r="W999" s="1218"/>
      <c r="X999" s="1218"/>
      <c r="Y999" s="1218"/>
      <c r="Z999" s="1218"/>
      <c r="AA999" s="1218"/>
      <c r="AB999" s="1218"/>
    </row>
    <row r="1000" spans="2:28" ht="15.75" hidden="1" customHeight="1">
      <c r="B1000" s="1218"/>
      <c r="C1000" s="1218"/>
      <c r="D1000" s="1218"/>
      <c r="E1000" s="1218"/>
      <c r="F1000" s="1218"/>
      <c r="G1000" s="1218"/>
      <c r="H1000" s="1218"/>
      <c r="I1000" s="1218"/>
      <c r="J1000" s="1218"/>
      <c r="K1000" s="1218"/>
      <c r="L1000" s="1218"/>
      <c r="M1000" s="1218"/>
      <c r="N1000" s="1218"/>
      <c r="O1000" s="1218"/>
      <c r="P1000" s="1218"/>
      <c r="Q1000" s="1218"/>
      <c r="R1000" s="1218"/>
      <c r="S1000" s="1218"/>
      <c r="T1000" s="1218"/>
      <c r="U1000" s="1218"/>
      <c r="V1000" s="1218"/>
      <c r="W1000" s="1218"/>
      <c r="X1000" s="1218"/>
      <c r="Y1000" s="1218"/>
      <c r="Z1000" s="1218"/>
      <c r="AA1000" s="1218"/>
      <c r="AB1000" s="1218"/>
    </row>
    <row r="1001" spans="2:28" ht="15.75" hidden="1" customHeight="1">
      <c r="B1001" s="1218"/>
      <c r="C1001" s="1218"/>
      <c r="D1001" s="1218"/>
      <c r="E1001" s="1218"/>
      <c r="F1001" s="1218"/>
      <c r="G1001" s="1218"/>
      <c r="H1001" s="1218"/>
      <c r="I1001" s="1218"/>
      <c r="J1001" s="1218"/>
      <c r="K1001" s="1218"/>
      <c r="L1001" s="1218"/>
      <c r="M1001" s="1218"/>
      <c r="N1001" s="1218"/>
      <c r="O1001" s="1218"/>
      <c r="P1001" s="1218"/>
      <c r="Q1001" s="1218"/>
      <c r="R1001" s="1218"/>
      <c r="S1001" s="1218"/>
      <c r="T1001" s="1218"/>
      <c r="U1001" s="1218"/>
      <c r="V1001" s="1218"/>
      <c r="W1001" s="1218"/>
      <c r="X1001" s="1218"/>
      <c r="Y1001" s="1218"/>
      <c r="Z1001" s="1218"/>
      <c r="AA1001" s="1218"/>
      <c r="AB1001" s="1218"/>
    </row>
    <row r="1002" spans="2:28" ht="15.75" hidden="1" customHeight="1">
      <c r="B1002" s="1218"/>
      <c r="C1002" s="1218"/>
      <c r="D1002" s="1218"/>
      <c r="E1002" s="1218"/>
      <c r="F1002" s="1218"/>
      <c r="G1002" s="1218"/>
      <c r="H1002" s="1218"/>
      <c r="I1002" s="1218"/>
      <c r="J1002" s="1218"/>
      <c r="K1002" s="1218"/>
      <c r="L1002" s="1218"/>
      <c r="M1002" s="1218"/>
      <c r="N1002" s="1218"/>
      <c r="O1002" s="1218"/>
      <c r="P1002" s="1218"/>
      <c r="Q1002" s="1218"/>
      <c r="R1002" s="1218"/>
      <c r="S1002" s="1218"/>
      <c r="T1002" s="1218"/>
      <c r="U1002" s="1218"/>
      <c r="V1002" s="1218"/>
      <c r="W1002" s="1218"/>
      <c r="X1002" s="1218"/>
      <c r="Y1002" s="1218"/>
      <c r="Z1002" s="1218"/>
      <c r="AA1002" s="1218"/>
      <c r="AB1002" s="1218"/>
    </row>
    <row r="1003" spans="2:28" ht="15.75" hidden="1" customHeight="1">
      <c r="B1003" s="1218"/>
      <c r="C1003" s="1218"/>
      <c r="D1003" s="1218"/>
      <c r="E1003" s="1218"/>
      <c r="F1003" s="1218"/>
      <c r="G1003" s="1218"/>
      <c r="H1003" s="1218"/>
      <c r="I1003" s="1218"/>
      <c r="J1003" s="1218"/>
      <c r="K1003" s="1218"/>
      <c r="L1003" s="1218"/>
      <c r="M1003" s="1218"/>
      <c r="N1003" s="1218"/>
      <c r="O1003" s="1218"/>
      <c r="P1003" s="1218"/>
      <c r="Q1003" s="1218"/>
      <c r="R1003" s="1218"/>
      <c r="S1003" s="1218"/>
      <c r="T1003" s="1218"/>
      <c r="U1003" s="1218"/>
      <c r="V1003" s="1218"/>
      <c r="W1003" s="1218"/>
      <c r="X1003" s="1218"/>
      <c r="Y1003" s="1218"/>
      <c r="Z1003" s="1218"/>
      <c r="AA1003" s="1218"/>
      <c r="AB1003" s="1218"/>
    </row>
    <row r="1004" spans="2:28" ht="15.75" hidden="1" customHeight="1">
      <c r="B1004" s="1218"/>
      <c r="C1004" s="1218"/>
      <c r="D1004" s="1218"/>
      <c r="E1004" s="1218"/>
      <c r="F1004" s="1218"/>
      <c r="G1004" s="1218"/>
      <c r="H1004" s="1218"/>
      <c r="I1004" s="1218"/>
      <c r="J1004" s="1218"/>
      <c r="K1004" s="1218"/>
      <c r="L1004" s="1218"/>
      <c r="M1004" s="1218"/>
      <c r="N1004" s="1218"/>
      <c r="O1004" s="1218"/>
      <c r="P1004" s="1218"/>
      <c r="Q1004" s="1218"/>
      <c r="R1004" s="1218"/>
      <c r="S1004" s="1218"/>
      <c r="T1004" s="1218"/>
      <c r="U1004" s="1218"/>
      <c r="V1004" s="1218"/>
      <c r="W1004" s="1218"/>
      <c r="X1004" s="1218"/>
      <c r="Y1004" s="1218"/>
      <c r="Z1004" s="1218"/>
      <c r="AA1004" s="1218"/>
      <c r="AB1004" s="1218"/>
    </row>
    <row r="1005" spans="2:28" ht="15.75" hidden="1" customHeight="1">
      <c r="B1005" s="1218"/>
      <c r="C1005" s="1218"/>
      <c r="D1005" s="1218"/>
      <c r="E1005" s="1218"/>
      <c r="F1005" s="1218"/>
      <c r="G1005" s="1218"/>
      <c r="H1005" s="1218"/>
      <c r="I1005" s="1218"/>
      <c r="J1005" s="1218"/>
      <c r="K1005" s="1218"/>
      <c r="L1005" s="1218"/>
      <c r="M1005" s="1218"/>
      <c r="N1005" s="1218"/>
      <c r="O1005" s="1218"/>
      <c r="P1005" s="1218"/>
      <c r="Q1005" s="1218"/>
      <c r="R1005" s="1218"/>
      <c r="S1005" s="1218"/>
      <c r="T1005" s="1218"/>
      <c r="U1005" s="1218"/>
      <c r="V1005" s="1218"/>
      <c r="W1005" s="1218"/>
      <c r="X1005" s="1218"/>
      <c r="Y1005" s="1218"/>
      <c r="Z1005" s="1218"/>
      <c r="AA1005" s="1218"/>
      <c r="AB1005" s="1218"/>
    </row>
    <row r="1006" spans="2:28" ht="15.75" hidden="1" customHeight="1">
      <c r="B1006" s="1218"/>
      <c r="C1006" s="1218"/>
      <c r="D1006" s="1218"/>
      <c r="E1006" s="1218"/>
      <c r="F1006" s="1218"/>
      <c r="G1006" s="1218"/>
      <c r="H1006" s="1218"/>
      <c r="I1006" s="1218"/>
      <c r="J1006" s="1218"/>
      <c r="K1006" s="1218"/>
      <c r="L1006" s="1218"/>
      <c r="M1006" s="1218"/>
      <c r="N1006" s="1218"/>
      <c r="O1006" s="1218"/>
      <c r="P1006" s="1218"/>
      <c r="Q1006" s="1218"/>
      <c r="R1006" s="1218"/>
      <c r="S1006" s="1218"/>
      <c r="T1006" s="1218"/>
      <c r="U1006" s="1218"/>
      <c r="V1006" s="1218"/>
      <c r="W1006" s="1218"/>
      <c r="X1006" s="1218"/>
      <c r="Y1006" s="1218"/>
      <c r="Z1006" s="1218"/>
      <c r="AA1006" s="1218"/>
      <c r="AB1006" s="1218"/>
    </row>
    <row r="1007" spans="2:28" ht="15.75" hidden="1" customHeight="1">
      <c r="B1007" s="1218"/>
      <c r="C1007" s="1218"/>
      <c r="D1007" s="1218"/>
      <c r="E1007" s="1218"/>
      <c r="F1007" s="1218"/>
      <c r="G1007" s="1218"/>
      <c r="H1007" s="1218"/>
      <c r="I1007" s="1218"/>
      <c r="J1007" s="1218"/>
      <c r="K1007" s="1218"/>
      <c r="L1007" s="1218"/>
      <c r="M1007" s="1218"/>
      <c r="N1007" s="1218"/>
      <c r="O1007" s="1218"/>
      <c r="P1007" s="1218"/>
      <c r="Q1007" s="1218"/>
      <c r="R1007" s="1218"/>
      <c r="S1007" s="1218"/>
      <c r="T1007" s="1218"/>
      <c r="U1007" s="1218"/>
      <c r="V1007" s="1218"/>
      <c r="W1007" s="1218"/>
      <c r="X1007" s="1218"/>
      <c r="Y1007" s="1218"/>
      <c r="Z1007" s="1218"/>
      <c r="AA1007" s="1218"/>
      <c r="AB1007" s="1218"/>
    </row>
    <row r="1008" spans="2:28" ht="15.75" hidden="1" customHeight="1">
      <c r="B1008" s="1218"/>
      <c r="C1008" s="1218"/>
      <c r="D1008" s="1218"/>
      <c r="E1008" s="1218"/>
      <c r="F1008" s="1218"/>
      <c r="G1008" s="1218"/>
      <c r="H1008" s="1218"/>
      <c r="I1008" s="1218"/>
      <c r="J1008" s="1218"/>
      <c r="K1008" s="1218"/>
      <c r="L1008" s="1218"/>
      <c r="M1008" s="1218"/>
      <c r="N1008" s="1218"/>
      <c r="O1008" s="1218"/>
      <c r="P1008" s="1218"/>
      <c r="Q1008" s="1218"/>
      <c r="R1008" s="1218"/>
      <c r="S1008" s="1218"/>
      <c r="T1008" s="1218"/>
      <c r="U1008" s="1218"/>
      <c r="V1008" s="1218"/>
      <c r="W1008" s="1218"/>
      <c r="X1008" s="1218"/>
      <c r="Y1008" s="1218"/>
      <c r="Z1008" s="1218"/>
      <c r="AA1008" s="1218"/>
      <c r="AB1008" s="1218"/>
    </row>
    <row r="1009" spans="2:28" ht="15.75" hidden="1" customHeight="1">
      <c r="B1009" s="1218"/>
      <c r="C1009" s="1218"/>
      <c r="D1009" s="1218"/>
      <c r="E1009" s="1218"/>
      <c r="F1009" s="1218"/>
      <c r="G1009" s="1218"/>
      <c r="H1009" s="1218"/>
      <c r="I1009" s="1218"/>
      <c r="J1009" s="1218"/>
      <c r="K1009" s="1218"/>
      <c r="L1009" s="1218"/>
      <c r="M1009" s="1218"/>
      <c r="N1009" s="1218"/>
      <c r="O1009" s="1218"/>
      <c r="P1009" s="1218"/>
      <c r="Q1009" s="1218"/>
      <c r="R1009" s="1218"/>
      <c r="S1009" s="1218"/>
      <c r="T1009" s="1218"/>
      <c r="U1009" s="1218"/>
      <c r="V1009" s="1218"/>
      <c r="W1009" s="1218"/>
      <c r="X1009" s="1218"/>
      <c r="Y1009" s="1218"/>
      <c r="Z1009" s="1218"/>
      <c r="AA1009" s="1218"/>
      <c r="AB1009" s="1218"/>
    </row>
    <row r="1010" spans="2:28" ht="15.75" hidden="1" customHeight="1">
      <c r="B1010" s="1218"/>
      <c r="C1010" s="1218"/>
      <c r="D1010" s="1218"/>
      <c r="E1010" s="1218"/>
      <c r="F1010" s="1218"/>
      <c r="G1010" s="1218"/>
      <c r="H1010" s="1218"/>
      <c r="I1010" s="1218"/>
      <c r="J1010" s="1218"/>
      <c r="K1010" s="1218"/>
      <c r="L1010" s="1218"/>
      <c r="M1010" s="1218"/>
      <c r="N1010" s="1218"/>
      <c r="O1010" s="1218"/>
      <c r="P1010" s="1218"/>
      <c r="Q1010" s="1218"/>
      <c r="R1010" s="1218"/>
      <c r="S1010" s="1218"/>
      <c r="T1010" s="1218"/>
      <c r="U1010" s="1218"/>
      <c r="V1010" s="1218"/>
      <c r="W1010" s="1218"/>
      <c r="X1010" s="1218"/>
      <c r="Y1010" s="1218"/>
      <c r="Z1010" s="1218"/>
      <c r="AA1010" s="1218"/>
      <c r="AB1010" s="1218"/>
    </row>
    <row r="1011" spans="2:28" ht="15.75" hidden="1" customHeight="1">
      <c r="B1011" s="1218"/>
      <c r="C1011" s="1218"/>
      <c r="D1011" s="1218"/>
      <c r="E1011" s="1218"/>
      <c r="F1011" s="1218"/>
      <c r="G1011" s="1218"/>
      <c r="H1011" s="1218"/>
      <c r="I1011" s="1218"/>
      <c r="J1011" s="1218"/>
      <c r="K1011" s="1218"/>
      <c r="L1011" s="1218"/>
      <c r="M1011" s="1218"/>
      <c r="N1011" s="1218"/>
      <c r="O1011" s="1218"/>
      <c r="P1011" s="1218"/>
      <c r="Q1011" s="1218"/>
      <c r="R1011" s="1218"/>
      <c r="S1011" s="1218"/>
      <c r="T1011" s="1218"/>
      <c r="U1011" s="1218"/>
      <c r="V1011" s="1218"/>
      <c r="W1011" s="1218"/>
      <c r="X1011" s="1218"/>
      <c r="Y1011" s="1218"/>
      <c r="Z1011" s="1218"/>
      <c r="AA1011" s="1218"/>
      <c r="AB1011" s="1218"/>
    </row>
    <row r="1012" spans="2:28" ht="15.75" hidden="1" customHeight="1">
      <c r="B1012" s="1218"/>
      <c r="C1012" s="1218"/>
      <c r="D1012" s="1218"/>
      <c r="E1012" s="1218"/>
      <c r="F1012" s="1218"/>
      <c r="G1012" s="1218"/>
      <c r="H1012" s="1218"/>
      <c r="I1012" s="1218"/>
      <c r="J1012" s="1218"/>
      <c r="K1012" s="1218"/>
      <c r="L1012" s="1218"/>
      <c r="M1012" s="1218"/>
      <c r="N1012" s="1218"/>
      <c r="O1012" s="1218"/>
      <c r="P1012" s="1218"/>
      <c r="Q1012" s="1218"/>
      <c r="R1012" s="1218"/>
      <c r="S1012" s="1218"/>
      <c r="T1012" s="1218"/>
      <c r="U1012" s="1218"/>
      <c r="V1012" s="1218"/>
      <c r="W1012" s="1218"/>
      <c r="X1012" s="1218"/>
      <c r="Y1012" s="1218"/>
      <c r="Z1012" s="1218"/>
      <c r="AA1012" s="1218"/>
      <c r="AB1012" s="1218"/>
    </row>
    <row r="1013" spans="2:28" ht="15.75" hidden="1" customHeight="1">
      <c r="B1013" s="1218"/>
      <c r="C1013" s="1218"/>
      <c r="D1013" s="1218"/>
      <c r="E1013" s="1218"/>
      <c r="F1013" s="1218"/>
      <c r="G1013" s="1218"/>
      <c r="H1013" s="1218"/>
      <c r="I1013" s="1218"/>
      <c r="J1013" s="1218"/>
      <c r="K1013" s="1218"/>
      <c r="L1013" s="1218"/>
      <c r="M1013" s="1218"/>
      <c r="N1013" s="1218"/>
      <c r="O1013" s="1218"/>
      <c r="P1013" s="1218"/>
      <c r="Q1013" s="1218"/>
      <c r="R1013" s="1218"/>
      <c r="S1013" s="1218"/>
      <c r="T1013" s="1218"/>
      <c r="U1013" s="1218"/>
      <c r="V1013" s="1218"/>
      <c r="W1013" s="1218"/>
      <c r="X1013" s="1218"/>
      <c r="Y1013" s="1218"/>
      <c r="Z1013" s="1218"/>
      <c r="AA1013" s="1218"/>
      <c r="AB1013" s="1218"/>
    </row>
    <row r="1014" spans="2:28" ht="15.75" hidden="1" customHeight="1">
      <c r="B1014" s="1218"/>
      <c r="C1014" s="1218"/>
      <c r="D1014" s="1218"/>
      <c r="E1014" s="1218"/>
      <c r="F1014" s="1218"/>
      <c r="G1014" s="1218"/>
      <c r="H1014" s="1218"/>
      <c r="I1014" s="1218"/>
      <c r="J1014" s="1218"/>
      <c r="K1014" s="1218"/>
      <c r="L1014" s="1218"/>
      <c r="M1014" s="1218"/>
      <c r="N1014" s="1218"/>
      <c r="O1014" s="1218"/>
      <c r="P1014" s="1218"/>
      <c r="Q1014" s="1218"/>
      <c r="R1014" s="1218"/>
      <c r="S1014" s="1218"/>
      <c r="T1014" s="1218"/>
      <c r="U1014" s="1218"/>
      <c r="V1014" s="1218"/>
      <c r="W1014" s="1218"/>
      <c r="X1014" s="1218"/>
      <c r="Y1014" s="1218"/>
      <c r="Z1014" s="1218"/>
      <c r="AA1014" s="1218"/>
      <c r="AB1014" s="1218"/>
    </row>
    <row r="1015" spans="2:28" ht="15.75" hidden="1" customHeight="1">
      <c r="B1015" s="1218"/>
      <c r="C1015" s="1218"/>
      <c r="D1015" s="1218"/>
      <c r="E1015" s="1218"/>
      <c r="F1015" s="1218"/>
      <c r="G1015" s="1218"/>
      <c r="H1015" s="1218"/>
      <c r="I1015" s="1218"/>
      <c r="J1015" s="1218"/>
      <c r="K1015" s="1218"/>
      <c r="L1015" s="1218"/>
      <c r="M1015" s="1218"/>
      <c r="N1015" s="1218"/>
      <c r="O1015" s="1218"/>
      <c r="P1015" s="1218"/>
      <c r="Q1015" s="1218"/>
      <c r="R1015" s="1218"/>
      <c r="S1015" s="1218"/>
      <c r="T1015" s="1218"/>
      <c r="U1015" s="1218"/>
      <c r="V1015" s="1218"/>
      <c r="W1015" s="1218"/>
      <c r="X1015" s="1218"/>
      <c r="Y1015" s="1218"/>
      <c r="Z1015" s="1218"/>
      <c r="AA1015" s="1218"/>
      <c r="AB1015" s="1218"/>
    </row>
    <row r="1016" spans="2:28" ht="15.75" hidden="1" customHeight="1">
      <c r="B1016" s="1218"/>
      <c r="C1016" s="1218"/>
      <c r="D1016" s="1218"/>
      <c r="E1016" s="1218"/>
      <c r="F1016" s="1218"/>
      <c r="G1016" s="1218"/>
      <c r="H1016" s="1218"/>
      <c r="I1016" s="1218"/>
      <c r="J1016" s="1218"/>
      <c r="K1016" s="1218"/>
      <c r="L1016" s="1218"/>
      <c r="M1016" s="1218"/>
      <c r="N1016" s="1218"/>
      <c r="O1016" s="1218"/>
      <c r="P1016" s="1218"/>
      <c r="Q1016" s="1218"/>
      <c r="R1016" s="1218"/>
      <c r="S1016" s="1218"/>
      <c r="T1016" s="1218"/>
      <c r="U1016" s="1218"/>
      <c r="V1016" s="1218"/>
      <c r="W1016" s="1218"/>
      <c r="X1016" s="1218"/>
      <c r="Y1016" s="1218"/>
      <c r="Z1016" s="1218"/>
      <c r="AA1016" s="1218"/>
      <c r="AB1016" s="1218"/>
    </row>
    <row r="1017" spans="2:28" ht="15.75" hidden="1" customHeight="1">
      <c r="B1017" s="1218"/>
      <c r="C1017" s="1218"/>
      <c r="D1017" s="1218"/>
      <c r="E1017" s="1218"/>
      <c r="F1017" s="1218"/>
      <c r="G1017" s="1218"/>
      <c r="H1017" s="1218"/>
      <c r="I1017" s="1218"/>
      <c r="J1017" s="1218"/>
      <c r="K1017" s="1218"/>
      <c r="L1017" s="1218"/>
      <c r="M1017" s="1218"/>
      <c r="N1017" s="1218"/>
      <c r="O1017" s="1218"/>
      <c r="P1017" s="1218"/>
      <c r="Q1017" s="1218"/>
      <c r="R1017" s="1218"/>
      <c r="S1017" s="1218"/>
      <c r="T1017" s="1218"/>
      <c r="U1017" s="1218"/>
      <c r="V1017" s="1218"/>
      <c r="W1017" s="1218"/>
      <c r="X1017" s="1218"/>
      <c r="Y1017" s="1218"/>
      <c r="Z1017" s="1218"/>
      <c r="AA1017" s="1218"/>
      <c r="AB1017" s="1218"/>
    </row>
    <row r="1018" spans="2:28" ht="15.75" hidden="1" customHeight="1">
      <c r="B1018" s="1218"/>
      <c r="C1018" s="1218"/>
      <c r="D1018" s="1218"/>
      <c r="E1018" s="1218"/>
      <c r="F1018" s="1218"/>
      <c r="G1018" s="1218"/>
      <c r="H1018" s="1218"/>
      <c r="I1018" s="1218"/>
      <c r="J1018" s="1218"/>
      <c r="K1018" s="1218"/>
      <c r="L1018" s="1218"/>
      <c r="M1018" s="1218"/>
      <c r="N1018" s="1218"/>
      <c r="O1018" s="1218"/>
      <c r="P1018" s="1218"/>
      <c r="Q1018" s="1218"/>
      <c r="R1018" s="1218"/>
      <c r="S1018" s="1218"/>
      <c r="T1018" s="1218"/>
      <c r="U1018" s="1218"/>
      <c r="V1018" s="1218"/>
      <c r="W1018" s="1218"/>
      <c r="X1018" s="1218"/>
      <c r="Y1018" s="1218"/>
      <c r="Z1018" s="1218"/>
      <c r="AA1018" s="1218"/>
      <c r="AB1018" s="1218"/>
    </row>
    <row r="1019" spans="2:28" ht="15.75" hidden="1" customHeight="1">
      <c r="B1019" s="1218"/>
      <c r="C1019" s="1218"/>
      <c r="D1019" s="1218"/>
      <c r="E1019" s="1218"/>
      <c r="F1019" s="1218"/>
      <c r="G1019" s="1218"/>
      <c r="H1019" s="1218"/>
      <c r="I1019" s="1218"/>
      <c r="J1019" s="1218"/>
      <c r="K1019" s="1218"/>
      <c r="L1019" s="1218"/>
      <c r="M1019" s="1218"/>
      <c r="N1019" s="1218"/>
      <c r="O1019" s="1218"/>
      <c r="P1019" s="1218"/>
      <c r="Q1019" s="1218"/>
      <c r="R1019" s="1218"/>
      <c r="S1019" s="1218"/>
      <c r="T1019" s="1218"/>
      <c r="U1019" s="1218"/>
      <c r="V1019" s="1218"/>
      <c r="W1019" s="1218"/>
      <c r="X1019" s="1218"/>
      <c r="Y1019" s="1218"/>
      <c r="Z1019" s="1218"/>
      <c r="AA1019" s="1218"/>
      <c r="AB1019" s="1218"/>
    </row>
    <row r="1020" spans="2:28" ht="15.75" hidden="1" customHeight="1">
      <c r="B1020" s="1218"/>
      <c r="C1020" s="1218"/>
      <c r="D1020" s="1218"/>
      <c r="E1020" s="1218"/>
      <c r="F1020" s="1218"/>
      <c r="G1020" s="1218"/>
      <c r="H1020" s="1218"/>
      <c r="I1020" s="1218"/>
      <c r="J1020" s="1218"/>
      <c r="K1020" s="1218"/>
      <c r="L1020" s="1218"/>
      <c r="M1020" s="1218"/>
      <c r="N1020" s="1218"/>
      <c r="O1020" s="1218"/>
      <c r="P1020" s="1218"/>
      <c r="Q1020" s="1218"/>
      <c r="R1020" s="1218"/>
      <c r="S1020" s="1218"/>
      <c r="T1020" s="1218"/>
      <c r="U1020" s="1218"/>
      <c r="V1020" s="1218"/>
      <c r="W1020" s="1218"/>
      <c r="X1020" s="1218"/>
      <c r="Y1020" s="1218"/>
      <c r="Z1020" s="1218"/>
      <c r="AA1020" s="1218"/>
      <c r="AB1020" s="1218"/>
    </row>
    <row r="1021" spans="2:28" ht="15.75" hidden="1" customHeight="1">
      <c r="B1021" s="1218"/>
      <c r="C1021" s="1218"/>
      <c r="D1021" s="1218"/>
      <c r="E1021" s="1218"/>
      <c r="F1021" s="1218"/>
      <c r="G1021" s="1218"/>
      <c r="H1021" s="1218"/>
      <c r="I1021" s="1218"/>
      <c r="J1021" s="1218"/>
      <c r="K1021" s="1218"/>
      <c r="L1021" s="1218"/>
      <c r="M1021" s="1218"/>
      <c r="N1021" s="1218"/>
      <c r="O1021" s="1218"/>
      <c r="P1021" s="1218"/>
      <c r="Q1021" s="1218"/>
      <c r="R1021" s="1218"/>
      <c r="S1021" s="1218"/>
      <c r="T1021" s="1218"/>
      <c r="U1021" s="1218"/>
      <c r="V1021" s="1218"/>
      <c r="W1021" s="1218"/>
      <c r="X1021" s="1218"/>
      <c r="Y1021" s="1218"/>
      <c r="Z1021" s="1218"/>
      <c r="AA1021" s="1218"/>
      <c r="AB1021" s="1218"/>
    </row>
    <row r="1022" spans="2:28" ht="15.75" hidden="1" customHeight="1">
      <c r="B1022" s="1218"/>
      <c r="C1022" s="1218"/>
      <c r="D1022" s="1218"/>
      <c r="E1022" s="1218"/>
      <c r="F1022" s="1218"/>
      <c r="G1022" s="1218"/>
      <c r="H1022" s="1218"/>
      <c r="I1022" s="1218"/>
      <c r="J1022" s="1218"/>
      <c r="K1022" s="1218"/>
      <c r="L1022" s="1218"/>
      <c r="M1022" s="1218"/>
      <c r="N1022" s="1218"/>
      <c r="O1022" s="1218"/>
      <c r="P1022" s="1218"/>
      <c r="Q1022" s="1218"/>
      <c r="R1022" s="1218"/>
      <c r="S1022" s="1218"/>
      <c r="T1022" s="1218"/>
      <c r="U1022" s="1218"/>
      <c r="V1022" s="1218"/>
      <c r="W1022" s="1218"/>
      <c r="X1022" s="1218"/>
      <c r="Y1022" s="1218"/>
      <c r="Z1022" s="1218"/>
      <c r="AA1022" s="1218"/>
      <c r="AB1022" s="1218"/>
    </row>
    <row r="1023" spans="2:28" ht="15.75" hidden="1" customHeight="1">
      <c r="B1023" s="1218"/>
      <c r="C1023" s="1218"/>
      <c r="D1023" s="1218"/>
      <c r="E1023" s="1218"/>
      <c r="F1023" s="1218"/>
      <c r="G1023" s="1218"/>
      <c r="H1023" s="1218"/>
      <c r="I1023" s="1218"/>
      <c r="J1023" s="1218"/>
      <c r="K1023" s="1218"/>
      <c r="L1023" s="1218"/>
      <c r="M1023" s="1218"/>
      <c r="N1023" s="1218"/>
      <c r="O1023" s="1218"/>
      <c r="P1023" s="1218"/>
      <c r="Q1023" s="1218"/>
      <c r="R1023" s="1218"/>
      <c r="S1023" s="1218"/>
      <c r="T1023" s="1218"/>
      <c r="U1023" s="1218"/>
      <c r="V1023" s="1218"/>
      <c r="W1023" s="1218"/>
      <c r="X1023" s="1218"/>
      <c r="Y1023" s="1218"/>
      <c r="Z1023" s="1218"/>
      <c r="AA1023" s="1218"/>
      <c r="AB1023" s="1218"/>
    </row>
    <row r="1024" spans="2:28" ht="15.75" hidden="1" customHeight="1">
      <c r="B1024" s="1218"/>
      <c r="C1024" s="1218"/>
      <c r="D1024" s="1218"/>
      <c r="E1024" s="1218"/>
      <c r="F1024" s="1218"/>
      <c r="G1024" s="1218"/>
      <c r="H1024" s="1218"/>
      <c r="I1024" s="1218"/>
      <c r="J1024" s="1218"/>
      <c r="K1024" s="1218"/>
      <c r="L1024" s="1218"/>
      <c r="M1024" s="1218"/>
      <c r="N1024" s="1218"/>
      <c r="O1024" s="1218"/>
      <c r="P1024" s="1218"/>
      <c r="Q1024" s="1218"/>
      <c r="R1024" s="1218"/>
      <c r="S1024" s="1218"/>
      <c r="T1024" s="1218"/>
      <c r="U1024" s="1218"/>
      <c r="V1024" s="1218"/>
      <c r="W1024" s="1218"/>
      <c r="X1024" s="1218"/>
      <c r="Y1024" s="1218"/>
      <c r="Z1024" s="1218"/>
      <c r="AA1024" s="1218"/>
      <c r="AB1024" s="1218"/>
    </row>
    <row r="1025" spans="2:28" ht="15.75" hidden="1" customHeight="1">
      <c r="B1025" s="1218"/>
      <c r="C1025" s="1218"/>
      <c r="D1025" s="1218"/>
      <c r="E1025" s="1218"/>
      <c r="F1025" s="1218"/>
      <c r="G1025" s="1218"/>
      <c r="H1025" s="1218"/>
      <c r="I1025" s="1218"/>
      <c r="J1025" s="1218"/>
      <c r="K1025" s="1218"/>
      <c r="L1025" s="1218"/>
      <c r="M1025" s="1218"/>
      <c r="N1025" s="1218"/>
      <c r="O1025" s="1218"/>
      <c r="P1025" s="1218"/>
      <c r="Q1025" s="1218"/>
      <c r="R1025" s="1218"/>
      <c r="S1025" s="1218"/>
      <c r="T1025" s="1218"/>
      <c r="U1025" s="1218"/>
      <c r="V1025" s="1218"/>
      <c r="W1025" s="1218"/>
      <c r="X1025" s="1218"/>
      <c r="Y1025" s="1218"/>
      <c r="Z1025" s="1218"/>
      <c r="AA1025" s="1218"/>
      <c r="AB1025" s="1218"/>
    </row>
    <row r="1026" spans="2:28" ht="15.75" hidden="1" customHeight="1">
      <c r="B1026" s="1218"/>
      <c r="C1026" s="1218"/>
      <c r="D1026" s="1218"/>
      <c r="E1026" s="1218"/>
      <c r="F1026" s="1218"/>
      <c r="G1026" s="1218"/>
      <c r="H1026" s="1218"/>
      <c r="I1026" s="1218"/>
      <c r="J1026" s="1218"/>
      <c r="K1026" s="1218"/>
      <c r="L1026" s="1218"/>
      <c r="M1026" s="1218"/>
      <c r="N1026" s="1218"/>
      <c r="O1026" s="1218"/>
      <c r="P1026" s="1218"/>
      <c r="Q1026" s="1218"/>
      <c r="R1026" s="1218"/>
      <c r="S1026" s="1218"/>
      <c r="T1026" s="1218"/>
      <c r="U1026" s="1218"/>
      <c r="V1026" s="1218"/>
      <c r="W1026" s="1218"/>
      <c r="X1026" s="1218"/>
      <c r="Y1026" s="1218"/>
      <c r="Z1026" s="1218"/>
      <c r="AA1026" s="1218"/>
      <c r="AB1026" s="1218"/>
    </row>
    <row r="1027" spans="2:28" ht="15.75" hidden="1" customHeight="1">
      <c r="B1027" s="1218"/>
      <c r="C1027" s="1218"/>
      <c r="D1027" s="1218"/>
      <c r="E1027" s="1218"/>
      <c r="F1027" s="1218"/>
      <c r="G1027" s="1218"/>
      <c r="H1027" s="1218"/>
      <c r="I1027" s="1218"/>
      <c r="J1027" s="1218"/>
      <c r="K1027" s="1218"/>
      <c r="L1027" s="1218"/>
      <c r="M1027" s="1218"/>
      <c r="N1027" s="1218"/>
      <c r="O1027" s="1218"/>
      <c r="P1027" s="1218"/>
      <c r="Q1027" s="1218"/>
      <c r="R1027" s="1218"/>
      <c r="S1027" s="1218"/>
      <c r="T1027" s="1218"/>
      <c r="U1027" s="1218"/>
      <c r="V1027" s="1218"/>
      <c r="W1027" s="1218"/>
      <c r="X1027" s="1218"/>
      <c r="Y1027" s="1218"/>
      <c r="Z1027" s="1218"/>
      <c r="AA1027" s="1218"/>
      <c r="AB1027" s="1218"/>
    </row>
    <row r="1028" spans="2:28" ht="15.75" hidden="1" customHeight="1">
      <c r="B1028" s="1218"/>
      <c r="C1028" s="1218"/>
      <c r="D1028" s="1218"/>
      <c r="E1028" s="1218"/>
      <c r="F1028" s="1218"/>
      <c r="G1028" s="1218"/>
      <c r="H1028" s="1218"/>
      <c r="I1028" s="1218"/>
      <c r="J1028" s="1218"/>
      <c r="K1028" s="1218"/>
      <c r="L1028" s="1218"/>
      <c r="M1028" s="1218"/>
      <c r="N1028" s="1218"/>
      <c r="O1028" s="1218"/>
      <c r="P1028" s="1218"/>
      <c r="Q1028" s="1218"/>
      <c r="R1028" s="1218"/>
      <c r="S1028" s="1218"/>
      <c r="T1028" s="1218"/>
      <c r="U1028" s="1218"/>
      <c r="V1028" s="1218"/>
      <c r="W1028" s="1218"/>
      <c r="X1028" s="1218"/>
      <c r="Y1028" s="1218"/>
      <c r="Z1028" s="1218"/>
      <c r="AA1028" s="1218"/>
      <c r="AB1028" s="1218"/>
    </row>
    <row r="1029" spans="2:28" ht="15.75" hidden="1" customHeight="1">
      <c r="B1029" s="1218"/>
      <c r="C1029" s="1218"/>
      <c r="D1029" s="1218"/>
      <c r="E1029" s="1218"/>
      <c r="F1029" s="1218"/>
      <c r="G1029" s="1218"/>
      <c r="H1029" s="1218"/>
      <c r="I1029" s="1218"/>
      <c r="J1029" s="1218"/>
      <c r="K1029" s="1218"/>
      <c r="L1029" s="1218"/>
      <c r="M1029" s="1218"/>
      <c r="N1029" s="1218"/>
      <c r="O1029" s="1218"/>
      <c r="P1029" s="1218"/>
      <c r="Q1029" s="1218"/>
      <c r="R1029" s="1218"/>
      <c r="S1029" s="1218"/>
      <c r="T1029" s="1218"/>
      <c r="U1029" s="1218"/>
      <c r="V1029" s="1218"/>
      <c r="W1029" s="1218"/>
      <c r="X1029" s="1218"/>
      <c r="Y1029" s="1218"/>
      <c r="Z1029" s="1218"/>
      <c r="AA1029" s="1218"/>
      <c r="AB1029" s="1218"/>
    </row>
    <row r="1030" spans="2:28" ht="15.75" hidden="1" customHeight="1">
      <c r="B1030" s="1218"/>
      <c r="C1030" s="1218"/>
      <c r="D1030" s="1218"/>
      <c r="E1030" s="1218"/>
      <c r="F1030" s="1218"/>
      <c r="G1030" s="1218"/>
      <c r="H1030" s="1218"/>
      <c r="I1030" s="1218"/>
      <c r="J1030" s="1218"/>
      <c r="K1030" s="1218"/>
      <c r="L1030" s="1218"/>
      <c r="M1030" s="1218"/>
      <c r="N1030" s="1218"/>
      <c r="O1030" s="1218"/>
      <c r="P1030" s="1218"/>
      <c r="Q1030" s="1218"/>
      <c r="R1030" s="1218"/>
      <c r="S1030" s="1218"/>
      <c r="T1030" s="1218"/>
      <c r="U1030" s="1218"/>
      <c r="V1030" s="1218"/>
      <c r="W1030" s="1218"/>
      <c r="X1030" s="1218"/>
      <c r="Y1030" s="1218"/>
      <c r="Z1030" s="1218"/>
      <c r="AA1030" s="1218"/>
      <c r="AB1030" s="1218"/>
    </row>
    <row r="1031" spans="2:28" ht="15.75" hidden="1" customHeight="1">
      <c r="B1031" s="1218"/>
      <c r="C1031" s="1218"/>
      <c r="D1031" s="1218"/>
      <c r="E1031" s="1218"/>
      <c r="F1031" s="1218"/>
      <c r="G1031" s="1218"/>
      <c r="H1031" s="1218"/>
      <c r="I1031" s="1218"/>
      <c r="J1031" s="1218"/>
      <c r="K1031" s="1218"/>
      <c r="L1031" s="1218"/>
      <c r="M1031" s="1218"/>
      <c r="N1031" s="1218"/>
      <c r="O1031" s="1218"/>
      <c r="P1031" s="1218"/>
      <c r="Q1031" s="1218"/>
      <c r="R1031" s="1218"/>
      <c r="S1031" s="1218"/>
      <c r="T1031" s="1218"/>
      <c r="U1031" s="1218"/>
      <c r="V1031" s="1218"/>
      <c r="W1031" s="1218"/>
      <c r="X1031" s="1218"/>
      <c r="Y1031" s="1218"/>
      <c r="Z1031" s="1218"/>
      <c r="AA1031" s="1218"/>
      <c r="AB1031" s="1218"/>
    </row>
    <row r="1032" spans="2:28" ht="15.75" hidden="1" customHeight="1">
      <c r="B1032" s="1218"/>
      <c r="C1032" s="1218"/>
      <c r="D1032" s="1218"/>
      <c r="E1032" s="1218"/>
      <c r="F1032" s="1218"/>
      <c r="G1032" s="1218"/>
      <c r="H1032" s="1218"/>
      <c r="I1032" s="1218"/>
      <c r="J1032" s="1218"/>
      <c r="K1032" s="1218"/>
      <c r="L1032" s="1218"/>
      <c r="M1032" s="1218"/>
      <c r="N1032" s="1218"/>
      <c r="O1032" s="1218"/>
      <c r="P1032" s="1218"/>
      <c r="Q1032" s="1218"/>
      <c r="R1032" s="1218"/>
      <c r="S1032" s="1218"/>
      <c r="T1032" s="1218"/>
      <c r="U1032" s="1218"/>
      <c r="V1032" s="1218"/>
      <c r="W1032" s="1218"/>
      <c r="X1032" s="1218"/>
      <c r="Y1032" s="1218"/>
      <c r="Z1032" s="1218"/>
      <c r="AA1032" s="1218"/>
      <c r="AB1032" s="1218"/>
    </row>
    <row r="1033" spans="2:28" ht="15.75" hidden="1" customHeight="1">
      <c r="B1033" s="1218"/>
      <c r="C1033" s="1218"/>
      <c r="D1033" s="1218"/>
      <c r="E1033" s="1218"/>
      <c r="F1033" s="1218"/>
      <c r="G1033" s="1218"/>
      <c r="H1033" s="1218"/>
      <c r="I1033" s="1218"/>
      <c r="J1033" s="1218"/>
      <c r="K1033" s="1218"/>
      <c r="L1033" s="1218"/>
      <c r="M1033" s="1218"/>
      <c r="N1033" s="1218"/>
      <c r="O1033" s="1218"/>
      <c r="P1033" s="1218"/>
      <c r="Q1033" s="1218"/>
      <c r="R1033" s="1218"/>
      <c r="S1033" s="1218"/>
      <c r="T1033" s="1218"/>
      <c r="U1033" s="1218"/>
      <c r="V1033" s="1218"/>
      <c r="W1033" s="1218"/>
      <c r="X1033" s="1218"/>
      <c r="Y1033" s="1218"/>
      <c r="Z1033" s="1218"/>
      <c r="AA1033" s="1218"/>
      <c r="AB1033" s="1218"/>
    </row>
    <row r="1034" spans="2:28" ht="15.75" hidden="1" customHeight="1">
      <c r="B1034" s="1218"/>
      <c r="C1034" s="1218"/>
      <c r="D1034" s="1218"/>
      <c r="E1034" s="1218"/>
      <c r="F1034" s="1218"/>
      <c r="G1034" s="1218"/>
      <c r="H1034" s="1218"/>
      <c r="I1034" s="1218"/>
      <c r="J1034" s="1218"/>
      <c r="K1034" s="1218"/>
      <c r="L1034" s="1218"/>
      <c r="M1034" s="1218"/>
      <c r="N1034" s="1218"/>
      <c r="O1034" s="1218"/>
      <c r="P1034" s="1218"/>
      <c r="Q1034" s="1218"/>
      <c r="R1034" s="1218"/>
      <c r="S1034" s="1218"/>
      <c r="T1034" s="1218"/>
      <c r="U1034" s="1218"/>
      <c r="V1034" s="1218"/>
      <c r="W1034" s="1218"/>
      <c r="X1034" s="1218"/>
      <c r="Y1034" s="1218"/>
      <c r="Z1034" s="1218"/>
      <c r="AA1034" s="1218"/>
      <c r="AB1034" s="1218"/>
    </row>
    <row r="1035" spans="2:28" ht="15.75" hidden="1" customHeight="1">
      <c r="B1035" s="1218"/>
      <c r="C1035" s="1218"/>
      <c r="D1035" s="1218"/>
      <c r="E1035" s="1218"/>
      <c r="F1035" s="1218"/>
      <c r="G1035" s="1218"/>
      <c r="H1035" s="1218"/>
      <c r="I1035" s="1218"/>
      <c r="J1035" s="1218"/>
      <c r="K1035" s="1218"/>
      <c r="L1035" s="1218"/>
      <c r="M1035" s="1218"/>
      <c r="N1035" s="1218"/>
      <c r="O1035" s="1218"/>
      <c r="P1035" s="1218"/>
      <c r="Q1035" s="1218"/>
      <c r="R1035" s="1218"/>
      <c r="S1035" s="1218"/>
      <c r="T1035" s="1218"/>
      <c r="U1035" s="1218"/>
      <c r="V1035" s="1218"/>
      <c r="W1035" s="1218"/>
      <c r="X1035" s="1218"/>
      <c r="Y1035" s="1218"/>
      <c r="Z1035" s="1218"/>
      <c r="AA1035" s="1218"/>
      <c r="AB1035" s="1218"/>
    </row>
    <row r="1036" spans="2:28" ht="15.75" hidden="1" customHeight="1">
      <c r="B1036" s="1218"/>
      <c r="C1036" s="1218"/>
      <c r="D1036" s="1218"/>
      <c r="E1036" s="1218"/>
      <c r="F1036" s="1218"/>
      <c r="G1036" s="1218"/>
      <c r="H1036" s="1218"/>
      <c r="I1036" s="1218"/>
      <c r="J1036" s="1218"/>
      <c r="K1036" s="1218"/>
      <c r="L1036" s="1218"/>
      <c r="M1036" s="1218"/>
      <c r="N1036" s="1218"/>
      <c r="O1036" s="1218"/>
      <c r="P1036" s="1218"/>
      <c r="Q1036" s="1218"/>
      <c r="R1036" s="1218"/>
      <c r="S1036" s="1218"/>
      <c r="T1036" s="1218"/>
      <c r="U1036" s="1218"/>
      <c r="V1036" s="1218"/>
      <c r="W1036" s="1218"/>
      <c r="X1036" s="1218"/>
      <c r="Y1036" s="1218"/>
      <c r="Z1036" s="1218"/>
      <c r="AA1036" s="1218"/>
      <c r="AB1036" s="1218"/>
    </row>
    <row r="1037" spans="2:28" ht="15.75" hidden="1" customHeight="1">
      <c r="B1037" s="1218"/>
      <c r="C1037" s="1218"/>
      <c r="D1037" s="1218"/>
      <c r="E1037" s="1218"/>
      <c r="F1037" s="1218"/>
      <c r="G1037" s="1218"/>
      <c r="H1037" s="1218"/>
      <c r="I1037" s="1218"/>
      <c r="J1037" s="1218"/>
      <c r="K1037" s="1218"/>
      <c r="L1037" s="1218"/>
      <c r="M1037" s="1218"/>
      <c r="N1037" s="1218"/>
      <c r="O1037" s="1218"/>
      <c r="P1037" s="1218"/>
      <c r="Q1037" s="1218"/>
      <c r="R1037" s="1218"/>
      <c r="S1037" s="1218"/>
      <c r="T1037" s="1218"/>
      <c r="U1037" s="1218"/>
      <c r="V1037" s="1218"/>
      <c r="W1037" s="1218"/>
      <c r="X1037" s="1218"/>
      <c r="Y1037" s="1218"/>
      <c r="Z1037" s="1218"/>
      <c r="AA1037" s="1218"/>
      <c r="AB1037" s="1218"/>
    </row>
    <row r="1038" spans="2:28" ht="15.75" hidden="1" customHeight="1">
      <c r="B1038" s="1218"/>
      <c r="C1038" s="1218"/>
      <c r="D1038" s="1218"/>
      <c r="E1038" s="1218"/>
      <c r="F1038" s="1218"/>
      <c r="G1038" s="1218"/>
      <c r="H1038" s="1218"/>
      <c r="I1038" s="1218"/>
      <c r="J1038" s="1218"/>
      <c r="K1038" s="1218"/>
      <c r="L1038" s="1218"/>
      <c r="M1038" s="1218"/>
      <c r="N1038" s="1218"/>
      <c r="O1038" s="1218"/>
      <c r="P1038" s="1218"/>
      <c r="Q1038" s="1218"/>
      <c r="R1038" s="1218"/>
      <c r="S1038" s="1218"/>
      <c r="T1038" s="1218"/>
      <c r="U1038" s="1218"/>
      <c r="V1038" s="1218"/>
      <c r="W1038" s="1218"/>
      <c r="X1038" s="1218"/>
      <c r="Y1038" s="1218"/>
      <c r="Z1038" s="1218"/>
      <c r="AA1038" s="1218"/>
      <c r="AB1038" s="1218"/>
    </row>
    <row r="1039" spans="2:28" ht="15.75" hidden="1" customHeight="1">
      <c r="B1039" s="1218"/>
      <c r="C1039" s="1218"/>
      <c r="D1039" s="1218"/>
      <c r="E1039" s="1218"/>
      <c r="F1039" s="1218"/>
      <c r="G1039" s="1218"/>
      <c r="H1039" s="1218"/>
      <c r="I1039" s="1218"/>
      <c r="J1039" s="1218"/>
      <c r="K1039" s="1218"/>
      <c r="L1039" s="1218"/>
      <c r="M1039" s="1218"/>
      <c r="N1039" s="1218"/>
      <c r="O1039" s="1218"/>
      <c r="P1039" s="1218"/>
      <c r="Q1039" s="1218"/>
      <c r="R1039" s="1218"/>
      <c r="S1039" s="1218"/>
      <c r="T1039" s="1218"/>
      <c r="U1039" s="1218"/>
      <c r="V1039" s="1218"/>
      <c r="W1039" s="1218"/>
      <c r="X1039" s="1218"/>
      <c r="Y1039" s="1218"/>
      <c r="Z1039" s="1218"/>
      <c r="AA1039" s="1218"/>
      <c r="AB1039" s="1218"/>
    </row>
    <row r="1040" spans="2:28" ht="15.75" hidden="1" customHeight="1">
      <c r="B1040" s="1218"/>
      <c r="C1040" s="1218"/>
      <c r="D1040" s="1218"/>
      <c r="E1040" s="1218"/>
      <c r="F1040" s="1218"/>
      <c r="G1040" s="1218"/>
      <c r="H1040" s="1218"/>
      <c r="I1040" s="1218"/>
      <c r="J1040" s="1218"/>
      <c r="K1040" s="1218"/>
      <c r="L1040" s="1218"/>
      <c r="M1040" s="1218"/>
      <c r="N1040" s="1218"/>
      <c r="O1040" s="1218"/>
      <c r="P1040" s="1218"/>
      <c r="Q1040" s="1218"/>
      <c r="R1040" s="1218"/>
      <c r="S1040" s="1218"/>
      <c r="T1040" s="1218"/>
      <c r="U1040" s="1218"/>
      <c r="V1040" s="1218"/>
      <c r="W1040" s="1218"/>
      <c r="X1040" s="1218"/>
      <c r="Y1040" s="1218"/>
      <c r="Z1040" s="1218"/>
      <c r="AA1040" s="1218"/>
      <c r="AB1040" s="1218"/>
    </row>
    <row r="1041" spans="2:28" ht="15.75" hidden="1" customHeight="1">
      <c r="B1041" s="1218"/>
      <c r="C1041" s="1218"/>
      <c r="D1041" s="1218"/>
      <c r="E1041" s="1218"/>
      <c r="F1041" s="1218"/>
      <c r="G1041" s="1218"/>
      <c r="H1041" s="1218"/>
      <c r="I1041" s="1218"/>
      <c r="J1041" s="1218"/>
      <c r="K1041" s="1218"/>
      <c r="L1041" s="1218"/>
      <c r="M1041" s="1218"/>
      <c r="N1041" s="1218"/>
      <c r="O1041" s="1218"/>
      <c r="P1041" s="1218"/>
      <c r="Q1041" s="1218"/>
      <c r="R1041" s="1218"/>
      <c r="S1041" s="1218"/>
      <c r="T1041" s="1218"/>
      <c r="U1041" s="1218"/>
      <c r="V1041" s="1218"/>
      <c r="W1041" s="1218"/>
      <c r="X1041" s="1218"/>
      <c r="Y1041" s="1218"/>
      <c r="Z1041" s="1218"/>
      <c r="AA1041" s="1218"/>
      <c r="AB1041" s="1218"/>
    </row>
    <row r="1042" spans="2:28" ht="15.75" hidden="1" customHeight="1">
      <c r="B1042" s="1218"/>
      <c r="C1042" s="1218"/>
      <c r="D1042" s="1218"/>
      <c r="E1042" s="1218"/>
      <c r="F1042" s="1218"/>
      <c r="G1042" s="1218"/>
      <c r="H1042" s="1218"/>
      <c r="I1042" s="1218"/>
      <c r="J1042" s="1218"/>
      <c r="K1042" s="1218"/>
      <c r="L1042" s="1218"/>
      <c r="M1042" s="1218"/>
      <c r="N1042" s="1218"/>
      <c r="O1042" s="1218"/>
      <c r="P1042" s="1218"/>
      <c r="Q1042" s="1218"/>
      <c r="R1042" s="1218"/>
      <c r="S1042" s="1218"/>
      <c r="T1042" s="1218"/>
      <c r="U1042" s="1218"/>
      <c r="V1042" s="1218"/>
      <c r="W1042" s="1218"/>
      <c r="X1042" s="1218"/>
      <c r="Y1042" s="1218"/>
      <c r="Z1042" s="1218"/>
      <c r="AA1042" s="1218"/>
      <c r="AB1042" s="1218"/>
    </row>
    <row r="1043" spans="2:28" ht="15.75" hidden="1" customHeight="1">
      <c r="B1043" s="1218"/>
      <c r="C1043" s="1218"/>
      <c r="D1043" s="1218"/>
      <c r="E1043" s="1218"/>
      <c r="F1043" s="1218"/>
      <c r="G1043" s="1218"/>
      <c r="H1043" s="1218"/>
      <c r="I1043" s="1218"/>
      <c r="J1043" s="1218"/>
      <c r="K1043" s="1218"/>
      <c r="L1043" s="1218"/>
      <c r="M1043" s="1218"/>
      <c r="N1043" s="1218"/>
      <c r="O1043" s="1218"/>
      <c r="P1043" s="1218"/>
      <c r="Q1043" s="1218"/>
      <c r="R1043" s="1218"/>
      <c r="S1043" s="1218"/>
      <c r="T1043" s="1218"/>
      <c r="U1043" s="1218"/>
      <c r="V1043" s="1218"/>
      <c r="W1043" s="1218"/>
      <c r="X1043" s="1218"/>
      <c r="Y1043" s="1218"/>
      <c r="Z1043" s="1218"/>
      <c r="AA1043" s="1218"/>
      <c r="AB1043" s="1218"/>
    </row>
    <row r="1044" spans="2:28" ht="15.75" hidden="1" customHeight="1">
      <c r="B1044" s="1218"/>
      <c r="C1044" s="1218"/>
      <c r="D1044" s="1218"/>
      <c r="E1044" s="1218"/>
      <c r="F1044" s="1218"/>
      <c r="G1044" s="1218"/>
      <c r="H1044" s="1218"/>
      <c r="I1044" s="1218"/>
      <c r="J1044" s="1218"/>
      <c r="K1044" s="1218"/>
      <c r="L1044" s="1218"/>
      <c r="M1044" s="1218"/>
      <c r="N1044" s="1218"/>
      <c r="O1044" s="1218"/>
      <c r="P1044" s="1218"/>
      <c r="Q1044" s="1218"/>
      <c r="R1044" s="1218"/>
      <c r="S1044" s="1218"/>
      <c r="T1044" s="1218"/>
      <c r="U1044" s="1218"/>
      <c r="V1044" s="1218"/>
      <c r="W1044" s="1218"/>
      <c r="X1044" s="1218"/>
      <c r="Y1044" s="1218"/>
      <c r="Z1044" s="1218"/>
      <c r="AA1044" s="1218"/>
      <c r="AB1044" s="1218"/>
    </row>
    <row r="1045" spans="2:28" ht="15.75" hidden="1" customHeight="1">
      <c r="B1045" s="1218"/>
      <c r="C1045" s="1218"/>
      <c r="D1045" s="1218"/>
      <c r="E1045" s="1218"/>
      <c r="F1045" s="1218"/>
      <c r="G1045" s="1218"/>
      <c r="H1045" s="1218"/>
      <c r="I1045" s="1218"/>
      <c r="J1045" s="1218"/>
      <c r="K1045" s="1218"/>
      <c r="L1045" s="1218"/>
      <c r="M1045" s="1218"/>
      <c r="N1045" s="1218"/>
      <c r="O1045" s="1218"/>
      <c r="P1045" s="1218"/>
      <c r="Q1045" s="1218"/>
      <c r="R1045" s="1218"/>
      <c r="S1045" s="1218"/>
      <c r="T1045" s="1218"/>
      <c r="U1045" s="1218"/>
      <c r="V1045" s="1218"/>
      <c r="W1045" s="1218"/>
      <c r="X1045" s="1218"/>
      <c r="Y1045" s="1218"/>
      <c r="Z1045" s="1218"/>
      <c r="AA1045" s="1218"/>
      <c r="AB1045" s="1218"/>
    </row>
    <row r="1046" spans="2:28" ht="15.75" hidden="1" customHeight="1">
      <c r="B1046" s="1218"/>
      <c r="C1046" s="1218"/>
      <c r="D1046" s="1218"/>
      <c r="E1046" s="1218"/>
      <c r="F1046" s="1218"/>
      <c r="G1046" s="1218"/>
      <c r="H1046" s="1218"/>
      <c r="I1046" s="1218"/>
      <c r="J1046" s="1218"/>
      <c r="K1046" s="1218"/>
      <c r="L1046" s="1218"/>
      <c r="M1046" s="1218"/>
      <c r="N1046" s="1218"/>
      <c r="O1046" s="1218"/>
      <c r="P1046" s="1218"/>
      <c r="Q1046" s="1218"/>
      <c r="R1046" s="1218"/>
      <c r="S1046" s="1218"/>
      <c r="T1046" s="1218"/>
      <c r="U1046" s="1218"/>
      <c r="V1046" s="1218"/>
      <c r="W1046" s="1218"/>
      <c r="X1046" s="1218"/>
      <c r="Y1046" s="1218"/>
      <c r="Z1046" s="1218"/>
      <c r="AA1046" s="1218"/>
      <c r="AB1046" s="1218"/>
    </row>
    <row r="1047" spans="2:28" ht="15.75" hidden="1" customHeight="1">
      <c r="B1047" s="1218"/>
      <c r="C1047" s="1218"/>
      <c r="D1047" s="1218"/>
      <c r="E1047" s="1218"/>
      <c r="F1047" s="1218"/>
      <c r="G1047" s="1218"/>
      <c r="H1047" s="1218"/>
      <c r="I1047" s="1218"/>
      <c r="J1047" s="1218"/>
      <c r="K1047" s="1218"/>
      <c r="L1047" s="1218"/>
      <c r="M1047" s="1218"/>
      <c r="N1047" s="1218"/>
      <c r="O1047" s="1218"/>
      <c r="P1047" s="1218"/>
      <c r="Q1047" s="1218"/>
      <c r="R1047" s="1218"/>
      <c r="S1047" s="1218"/>
      <c r="T1047" s="1218"/>
      <c r="U1047" s="1218"/>
      <c r="V1047" s="1218"/>
      <c r="W1047" s="1218"/>
      <c r="X1047" s="1218"/>
      <c r="Y1047" s="1218"/>
      <c r="Z1047" s="1218"/>
      <c r="AA1047" s="1218"/>
      <c r="AB1047" s="1218"/>
    </row>
    <row r="1048" spans="2:28" ht="15.75" hidden="1" customHeight="1">
      <c r="B1048" s="1218"/>
      <c r="C1048" s="1218"/>
      <c r="D1048" s="1218"/>
      <c r="E1048" s="1218"/>
      <c r="F1048" s="1218"/>
      <c r="G1048" s="1218"/>
      <c r="H1048" s="1218"/>
      <c r="I1048" s="1218"/>
      <c r="J1048" s="1218"/>
      <c r="K1048" s="1218"/>
      <c r="L1048" s="1218"/>
      <c r="M1048" s="1218"/>
      <c r="N1048" s="1218"/>
      <c r="O1048" s="1218"/>
      <c r="P1048" s="1218"/>
      <c r="Q1048" s="1218"/>
      <c r="R1048" s="1218"/>
      <c r="S1048" s="1218"/>
      <c r="T1048" s="1218"/>
      <c r="U1048" s="1218"/>
      <c r="V1048" s="1218"/>
      <c r="W1048" s="1218"/>
      <c r="X1048" s="1218"/>
      <c r="Y1048" s="1218"/>
      <c r="Z1048" s="1218"/>
      <c r="AA1048" s="1218"/>
      <c r="AB1048" s="1218"/>
    </row>
    <row r="1049" spans="2:28" ht="15.75" hidden="1" customHeight="1">
      <c r="B1049" s="1218"/>
      <c r="C1049" s="1218"/>
      <c r="D1049" s="1218"/>
      <c r="E1049" s="1218"/>
      <c r="F1049" s="1218"/>
      <c r="G1049" s="1218"/>
      <c r="H1049" s="1218"/>
      <c r="I1049" s="1218"/>
      <c r="J1049" s="1218"/>
      <c r="K1049" s="1218"/>
      <c r="L1049" s="1218"/>
      <c r="M1049" s="1218"/>
      <c r="N1049" s="1218"/>
      <c r="O1049" s="1218"/>
      <c r="P1049" s="1218"/>
      <c r="Q1049" s="1218"/>
      <c r="R1049" s="1218"/>
      <c r="S1049" s="1218"/>
      <c r="T1049" s="1218"/>
      <c r="U1049" s="1218"/>
      <c r="V1049" s="1218"/>
      <c r="W1049" s="1218"/>
      <c r="X1049" s="1218"/>
      <c r="Y1049" s="1218"/>
      <c r="Z1049" s="1218"/>
      <c r="AA1049" s="1218"/>
      <c r="AB1049" s="1218"/>
    </row>
    <row r="1050" spans="2:28" ht="15.75" hidden="1" customHeight="1">
      <c r="B1050" s="1218"/>
      <c r="C1050" s="1218"/>
      <c r="D1050" s="1218"/>
      <c r="E1050" s="1218"/>
      <c r="F1050" s="1218"/>
      <c r="G1050" s="1218"/>
      <c r="H1050" s="1218"/>
      <c r="I1050" s="1218"/>
      <c r="J1050" s="1218"/>
      <c r="K1050" s="1218"/>
      <c r="L1050" s="1218"/>
      <c r="M1050" s="1218"/>
      <c r="N1050" s="1218"/>
      <c r="O1050" s="1218"/>
      <c r="P1050" s="1218"/>
      <c r="Q1050" s="1218"/>
      <c r="R1050" s="1218"/>
      <c r="S1050" s="1218"/>
      <c r="T1050" s="1218"/>
      <c r="U1050" s="1218"/>
      <c r="V1050" s="1218"/>
      <c r="W1050" s="1218"/>
      <c r="X1050" s="1218"/>
      <c r="Y1050" s="1218"/>
      <c r="Z1050" s="1218"/>
      <c r="AA1050" s="1218"/>
      <c r="AB1050" s="1218"/>
    </row>
    <row r="1051" spans="2:28" ht="15.75" hidden="1" customHeight="1">
      <c r="B1051" s="1218"/>
      <c r="C1051" s="1218"/>
      <c r="D1051" s="1218"/>
      <c r="E1051" s="1218"/>
      <c r="F1051" s="1218"/>
      <c r="G1051" s="1218"/>
      <c r="H1051" s="1218"/>
      <c r="I1051" s="1218"/>
      <c r="J1051" s="1218"/>
      <c r="K1051" s="1218"/>
      <c r="L1051" s="1218"/>
      <c r="M1051" s="1218"/>
      <c r="N1051" s="1218"/>
      <c r="O1051" s="1218"/>
      <c r="P1051" s="1218"/>
      <c r="Q1051" s="1218"/>
      <c r="R1051" s="1218"/>
      <c r="S1051" s="1218"/>
      <c r="T1051" s="1218"/>
      <c r="U1051" s="1218"/>
      <c r="V1051" s="1218"/>
      <c r="W1051" s="1218"/>
      <c r="X1051" s="1218"/>
      <c r="Y1051" s="1218"/>
      <c r="Z1051" s="1218"/>
      <c r="AA1051" s="1218"/>
      <c r="AB1051" s="1218"/>
    </row>
    <row r="1052" spans="2:28" ht="15.75" hidden="1" customHeight="1">
      <c r="B1052" s="1218"/>
      <c r="C1052" s="1218"/>
      <c r="D1052" s="1218"/>
      <c r="E1052" s="1218"/>
      <c r="F1052" s="1218"/>
      <c r="G1052" s="1218"/>
      <c r="H1052" s="1218"/>
      <c r="I1052" s="1218"/>
      <c r="J1052" s="1218"/>
      <c r="K1052" s="1218"/>
      <c r="L1052" s="1218"/>
      <c r="M1052" s="1218"/>
      <c r="N1052" s="1218"/>
      <c r="O1052" s="1218"/>
      <c r="P1052" s="1218"/>
      <c r="Q1052" s="1218"/>
      <c r="R1052" s="1218"/>
      <c r="S1052" s="1218"/>
      <c r="T1052" s="1218"/>
      <c r="U1052" s="1218"/>
      <c r="V1052" s="1218"/>
      <c r="W1052" s="1218"/>
      <c r="X1052" s="1218"/>
      <c r="Y1052" s="1218"/>
      <c r="Z1052" s="1218"/>
      <c r="AA1052" s="1218"/>
      <c r="AB1052" s="1218"/>
    </row>
    <row r="1053" spans="2:28" ht="15" hidden="1" customHeight="1"/>
    <row r="1054" spans="2:28" ht="15" hidden="1" customHeight="1"/>
    <row r="1055" spans="2:28" ht="15" hidden="1" customHeight="1"/>
    <row r="1056" spans="2:28" ht="15" hidden="1" customHeight="1"/>
    <row r="1057" ht="15" hidden="1" customHeight="1"/>
  </sheetData>
  <mergeCells count="102">
    <mergeCell ref="B127:K145"/>
    <mergeCell ref="B146:K162"/>
    <mergeCell ref="B163:K164"/>
    <mergeCell ref="B165:B170"/>
    <mergeCell ref="C165:K170"/>
    <mergeCell ref="B2:K7"/>
    <mergeCell ref="B123:D123"/>
    <mergeCell ref="E123:H123"/>
    <mergeCell ref="I123:K123"/>
    <mergeCell ref="B124:I124"/>
    <mergeCell ref="B125:I125"/>
    <mergeCell ref="B126:J126"/>
    <mergeCell ref="B119:D119"/>
    <mergeCell ref="I119:K119"/>
    <mergeCell ref="B120:I120"/>
    <mergeCell ref="B121:J121"/>
    <mergeCell ref="B122:D122"/>
    <mergeCell ref="E122:H122"/>
    <mergeCell ref="I122:K122"/>
    <mergeCell ref="B114:I114"/>
    <mergeCell ref="B115:J115"/>
    <mergeCell ref="B116:D116"/>
    <mergeCell ref="E116:G116"/>
    <mergeCell ref="I116:K116"/>
    <mergeCell ref="B117:D117"/>
    <mergeCell ref="E117:G119"/>
    <mergeCell ref="I117:K117"/>
    <mergeCell ref="B118:D118"/>
    <mergeCell ref="I118:K118"/>
    <mergeCell ref="B111:D112"/>
    <mergeCell ref="E111:G112"/>
    <mergeCell ref="H111:H112"/>
    <mergeCell ref="I111:K112"/>
    <mergeCell ref="B113:D113"/>
    <mergeCell ref="E113:G113"/>
    <mergeCell ref="I113:K113"/>
    <mergeCell ref="B106:I106"/>
    <mergeCell ref="B107:G107"/>
    <mergeCell ref="B108:D108"/>
    <mergeCell ref="E108:G108"/>
    <mergeCell ref="I108:K108"/>
    <mergeCell ref="B109:D110"/>
    <mergeCell ref="E109:G110"/>
    <mergeCell ref="H109:H110"/>
    <mergeCell ref="I109:K110"/>
    <mergeCell ref="B100:I100"/>
    <mergeCell ref="B101:G101"/>
    <mergeCell ref="B102:G102"/>
    <mergeCell ref="H102:H105"/>
    <mergeCell ref="I102:K105"/>
    <mergeCell ref="B103:G103"/>
    <mergeCell ref="B104:G104"/>
    <mergeCell ref="B105:G105"/>
    <mergeCell ref="B35:H35"/>
    <mergeCell ref="I35:J35"/>
    <mergeCell ref="B36:H36"/>
    <mergeCell ref="I36:K36"/>
    <mergeCell ref="B37:I37"/>
    <mergeCell ref="B38:G99"/>
    <mergeCell ref="H38:H99"/>
    <mergeCell ref="I38:K99"/>
    <mergeCell ref="B31:D31"/>
    <mergeCell ref="I31:K31"/>
    <mergeCell ref="B32:K32"/>
    <mergeCell ref="B33:D33"/>
    <mergeCell ref="I33:K33"/>
    <mergeCell ref="B34:D34"/>
    <mergeCell ref="I34:K34"/>
    <mergeCell ref="B27:D27"/>
    <mergeCell ref="I27:K27"/>
    <mergeCell ref="B28:D28"/>
    <mergeCell ref="I28:K28"/>
    <mergeCell ref="B29:K29"/>
    <mergeCell ref="B30:D30"/>
    <mergeCell ref="I30:K30"/>
    <mergeCell ref="B23:K23"/>
    <mergeCell ref="B24:D24"/>
    <mergeCell ref="I24:K24"/>
    <mergeCell ref="B25:D25"/>
    <mergeCell ref="I25:K25"/>
    <mergeCell ref="B26:K26"/>
    <mergeCell ref="B19:H19"/>
    <mergeCell ref="I19:K19"/>
    <mergeCell ref="B20:K20"/>
    <mergeCell ref="B21:D21"/>
    <mergeCell ref="I21:K21"/>
    <mergeCell ref="B22:D22"/>
    <mergeCell ref="I22:K22"/>
    <mergeCell ref="B15:K15"/>
    <mergeCell ref="B16:K16"/>
    <mergeCell ref="B17:D18"/>
    <mergeCell ref="E17:K17"/>
    <mergeCell ref="E18:F18"/>
    <mergeCell ref="G18:H18"/>
    <mergeCell ref="I18:K18"/>
    <mergeCell ref="B8:K9"/>
    <mergeCell ref="B10:K10"/>
    <mergeCell ref="B11:K11"/>
    <mergeCell ref="B12:K12"/>
    <mergeCell ref="B13:K13"/>
    <mergeCell ref="B14:F14"/>
    <mergeCell ref="G14:K14"/>
  </mergeCells>
  <printOptions horizontalCentered="1"/>
  <pageMargins left="0.39370078740157483" right="0.39370078740157483" top="0.39370078740157483" bottom="0.39370078740157483" header="0" footer="0"/>
  <pageSetup scale="48" orientation="portrait" r:id="rId1"/>
  <rowBreaks count="4" manualBreakCount="4">
    <brk id="35" min="1" max="10" man="1"/>
    <brk id="100" min="1" max="10" man="1"/>
    <brk id="106" min="1" max="10" man="1"/>
    <brk id="114" min="1" max="1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37"/>
  <sheetViews>
    <sheetView topLeftCell="A25" zoomScaleNormal="100" zoomScaleSheetLayoutView="50" workbookViewId="0">
      <selection activeCell="N16" sqref="N16"/>
    </sheetView>
  </sheetViews>
  <sheetFormatPr baseColWidth="10" defaultColWidth="14.42578125" defaultRowHeight="15" customHeight="1" zeroHeight="1"/>
  <cols>
    <col min="1" max="1" width="5" style="827" customWidth="1"/>
    <col min="2" max="4" width="15.5703125" style="827" customWidth="1"/>
    <col min="5" max="6" width="16.42578125" style="827" customWidth="1"/>
    <col min="7" max="8" width="16" style="827" customWidth="1"/>
    <col min="9" max="9" width="20.28515625" style="827" customWidth="1"/>
    <col min="10" max="10" width="17.7109375" style="827" customWidth="1"/>
    <col min="11" max="11" width="19.28515625" style="827" customWidth="1"/>
    <col min="12" max="12" width="5.42578125" style="827" customWidth="1"/>
    <col min="13" max="14" width="11.42578125" style="726" customWidth="1"/>
    <col min="15" max="28" width="10.7109375" style="726" customWidth="1"/>
    <col min="29" max="16384" width="14.42578125" style="726"/>
  </cols>
  <sheetData>
    <row r="1" spans="2:28" ht="15" customHeight="1" thickBot="1"/>
    <row r="2" spans="2:28" ht="12.75" customHeight="1">
      <c r="B2" s="787"/>
      <c r="C2" s="786"/>
      <c r="D2" s="786"/>
      <c r="E2" s="786"/>
      <c r="F2" s="786"/>
      <c r="G2" s="786"/>
      <c r="H2" s="786"/>
      <c r="I2" s="786"/>
      <c r="J2" s="786"/>
      <c r="K2" s="785"/>
      <c r="L2" s="828"/>
      <c r="M2" s="728"/>
      <c r="N2" s="728"/>
      <c r="O2" s="728"/>
      <c r="P2" s="728"/>
      <c r="Q2" s="728"/>
      <c r="R2" s="728"/>
      <c r="S2" s="728"/>
      <c r="T2" s="728"/>
      <c r="U2" s="728"/>
      <c r="V2" s="728"/>
    </row>
    <row r="3" spans="2:28" ht="12.75" customHeight="1">
      <c r="B3" s="784"/>
      <c r="C3" s="783"/>
      <c r="D3" s="783"/>
      <c r="E3" s="783"/>
      <c r="F3" s="783"/>
      <c r="G3" s="783"/>
      <c r="H3" s="783"/>
      <c r="I3" s="783"/>
      <c r="J3" s="783"/>
      <c r="K3" s="782"/>
      <c r="L3" s="828"/>
      <c r="M3" s="728"/>
      <c r="N3" s="728"/>
      <c r="O3" s="728"/>
      <c r="P3" s="728"/>
      <c r="Q3" s="728"/>
      <c r="R3" s="728"/>
      <c r="S3" s="728"/>
      <c r="T3" s="728"/>
      <c r="U3" s="728"/>
      <c r="V3" s="728"/>
    </row>
    <row r="4" spans="2:28" ht="12.75" customHeight="1">
      <c r="B4" s="784"/>
      <c r="C4" s="783"/>
      <c r="D4" s="783"/>
      <c r="E4" s="783"/>
      <c r="F4" s="783"/>
      <c r="G4" s="783"/>
      <c r="H4" s="783"/>
      <c r="I4" s="783"/>
      <c r="J4" s="783"/>
      <c r="K4" s="782"/>
      <c r="L4" s="828"/>
      <c r="M4" s="728"/>
      <c r="N4" s="728"/>
      <c r="O4" s="728"/>
      <c r="P4" s="728"/>
      <c r="Q4" s="728"/>
      <c r="R4" s="728"/>
      <c r="S4" s="728"/>
      <c r="T4" s="728"/>
      <c r="U4" s="728"/>
      <c r="V4" s="728"/>
    </row>
    <row r="5" spans="2:28" ht="12.75" customHeight="1">
      <c r="B5" s="784"/>
      <c r="C5" s="783"/>
      <c r="D5" s="783"/>
      <c r="E5" s="783"/>
      <c r="F5" s="783"/>
      <c r="G5" s="783"/>
      <c r="H5" s="783"/>
      <c r="I5" s="783"/>
      <c r="J5" s="783"/>
      <c r="K5" s="782"/>
      <c r="L5" s="828"/>
      <c r="M5" s="728"/>
      <c r="N5" s="728"/>
      <c r="O5" s="728"/>
      <c r="P5" s="728"/>
      <c r="Q5" s="728"/>
      <c r="R5" s="728"/>
      <c r="S5" s="728"/>
      <c r="T5" s="728"/>
      <c r="U5" s="728"/>
      <c r="V5" s="728"/>
    </row>
    <row r="6" spans="2:28" ht="12.75" customHeight="1">
      <c r="B6" s="784"/>
      <c r="C6" s="783"/>
      <c r="D6" s="783"/>
      <c r="E6" s="783"/>
      <c r="F6" s="783"/>
      <c r="G6" s="783"/>
      <c r="H6" s="783"/>
      <c r="I6" s="783"/>
      <c r="J6" s="783"/>
      <c r="K6" s="782"/>
      <c r="L6" s="828"/>
      <c r="M6" s="728"/>
      <c r="N6" s="728"/>
      <c r="O6" s="728"/>
      <c r="P6" s="728"/>
      <c r="Q6" s="728"/>
      <c r="R6" s="728"/>
      <c r="S6" s="728"/>
      <c r="T6" s="728"/>
      <c r="U6" s="728"/>
      <c r="V6" s="728"/>
    </row>
    <row r="7" spans="2:28" ht="12.75" customHeight="1">
      <c r="B7" s="784"/>
      <c r="C7" s="783"/>
      <c r="D7" s="783"/>
      <c r="E7" s="783"/>
      <c r="F7" s="783"/>
      <c r="G7" s="783"/>
      <c r="H7" s="783"/>
      <c r="I7" s="783"/>
      <c r="J7" s="783"/>
      <c r="K7" s="782"/>
      <c r="L7" s="828"/>
      <c r="M7" s="728"/>
      <c r="N7" s="728"/>
      <c r="O7" s="728"/>
      <c r="P7" s="728"/>
      <c r="Q7" s="728"/>
      <c r="R7" s="728"/>
      <c r="S7" s="728"/>
      <c r="T7" s="728"/>
      <c r="U7" s="728"/>
      <c r="V7" s="728"/>
    </row>
    <row r="8" spans="2:28" ht="15" customHeight="1">
      <c r="B8" s="780" t="s">
        <v>0</v>
      </c>
      <c r="C8" s="779"/>
      <c r="D8" s="779"/>
      <c r="E8" s="779"/>
      <c r="F8" s="779"/>
      <c r="G8" s="779"/>
      <c r="H8" s="779"/>
      <c r="I8" s="779"/>
      <c r="J8" s="779"/>
      <c r="K8" s="778"/>
      <c r="L8" s="828"/>
      <c r="M8" s="728"/>
      <c r="N8" s="728"/>
      <c r="O8" s="728"/>
      <c r="P8" s="728"/>
      <c r="Q8" s="728"/>
      <c r="R8" s="728"/>
      <c r="S8" s="728"/>
      <c r="T8" s="728"/>
      <c r="U8" s="728"/>
      <c r="V8" s="728"/>
    </row>
    <row r="9" spans="2:28" ht="12.75" customHeight="1">
      <c r="B9" s="1052"/>
      <c r="C9" s="779"/>
      <c r="D9" s="779"/>
      <c r="E9" s="779"/>
      <c r="F9" s="779"/>
      <c r="G9" s="779"/>
      <c r="H9" s="779"/>
      <c r="I9" s="779"/>
      <c r="J9" s="779"/>
      <c r="K9" s="778"/>
      <c r="L9" s="828"/>
      <c r="M9" s="728"/>
      <c r="N9" s="728"/>
      <c r="O9" s="728"/>
      <c r="P9" s="728"/>
      <c r="Q9" s="728"/>
      <c r="R9" s="728"/>
      <c r="S9" s="728"/>
      <c r="T9" s="728"/>
      <c r="U9" s="728"/>
      <c r="V9" s="728"/>
    </row>
    <row r="10" spans="2:28" ht="12.75" customHeight="1">
      <c r="B10" s="781" t="s">
        <v>1</v>
      </c>
      <c r="C10" s="779"/>
      <c r="D10" s="779"/>
      <c r="E10" s="779"/>
      <c r="F10" s="779"/>
      <c r="G10" s="779"/>
      <c r="H10" s="779"/>
      <c r="I10" s="779"/>
      <c r="J10" s="779"/>
      <c r="K10" s="778"/>
      <c r="L10" s="828"/>
      <c r="M10" s="728"/>
      <c r="N10" s="728"/>
      <c r="O10" s="728"/>
      <c r="P10" s="728"/>
      <c r="Q10" s="728"/>
      <c r="R10" s="728"/>
      <c r="S10" s="728"/>
      <c r="T10" s="728"/>
      <c r="U10" s="728"/>
      <c r="V10" s="728"/>
      <c r="W10" s="728"/>
      <c r="X10" s="728"/>
      <c r="Y10" s="728"/>
      <c r="Z10" s="728"/>
      <c r="AA10" s="728"/>
      <c r="AB10" s="728"/>
    </row>
    <row r="11" spans="2:28" ht="12.75" customHeight="1">
      <c r="B11" s="780" t="s">
        <v>2</v>
      </c>
      <c r="C11" s="779"/>
      <c r="D11" s="779"/>
      <c r="E11" s="779"/>
      <c r="F11" s="779"/>
      <c r="G11" s="779"/>
      <c r="H11" s="779"/>
      <c r="I11" s="779"/>
      <c r="J11" s="779"/>
      <c r="K11" s="778"/>
      <c r="L11" s="828"/>
      <c r="M11" s="728"/>
      <c r="N11" s="728"/>
      <c r="O11" s="728"/>
      <c r="P11" s="728"/>
      <c r="Q11" s="728"/>
      <c r="R11" s="728"/>
      <c r="S11" s="728"/>
      <c r="T11" s="728"/>
      <c r="U11" s="728"/>
      <c r="V11" s="728"/>
      <c r="W11" s="728"/>
      <c r="X11" s="728"/>
      <c r="Y11" s="728"/>
      <c r="Z11" s="728"/>
      <c r="AA11" s="728"/>
      <c r="AB11" s="728"/>
    </row>
    <row r="12" spans="2:28" ht="12.75" customHeight="1">
      <c r="B12" s="780" t="s">
        <v>3</v>
      </c>
      <c r="C12" s="779"/>
      <c r="D12" s="779"/>
      <c r="E12" s="779"/>
      <c r="F12" s="779"/>
      <c r="G12" s="779"/>
      <c r="H12" s="779"/>
      <c r="I12" s="779"/>
      <c r="J12" s="779"/>
      <c r="K12" s="778"/>
      <c r="L12" s="828"/>
      <c r="M12" s="728"/>
      <c r="N12" s="728"/>
      <c r="O12" s="728"/>
      <c r="P12" s="728"/>
      <c r="Q12" s="728"/>
      <c r="R12" s="728"/>
      <c r="S12" s="728"/>
      <c r="T12" s="728"/>
      <c r="U12" s="728"/>
      <c r="V12" s="728"/>
      <c r="W12" s="728"/>
      <c r="X12" s="728"/>
      <c r="Y12" s="728"/>
      <c r="Z12" s="728"/>
      <c r="AA12" s="728"/>
      <c r="AB12" s="728"/>
    </row>
    <row r="13" spans="2:28" ht="12.75" customHeight="1" thickBot="1">
      <c r="B13" s="777" t="s">
        <v>4</v>
      </c>
      <c r="C13" s="776"/>
      <c r="D13" s="776"/>
      <c r="E13" s="776"/>
      <c r="F13" s="776"/>
      <c r="G13" s="776"/>
      <c r="H13" s="776"/>
      <c r="I13" s="776"/>
      <c r="J13" s="776"/>
      <c r="K13" s="775"/>
      <c r="L13" s="828"/>
      <c r="M13" s="728"/>
      <c r="N13" s="728"/>
      <c r="O13" s="728"/>
      <c r="P13" s="728"/>
      <c r="Q13" s="728"/>
      <c r="R13" s="728"/>
      <c r="S13" s="728"/>
      <c r="T13" s="728"/>
      <c r="U13" s="728"/>
      <c r="V13" s="728"/>
      <c r="W13" s="728"/>
      <c r="X13" s="728"/>
      <c r="Y13" s="728"/>
      <c r="Z13" s="728"/>
      <c r="AA13" s="728"/>
      <c r="AB13" s="728"/>
    </row>
    <row r="14" spans="2:28" ht="24" customHeight="1" thickBot="1">
      <c r="B14" s="1053" t="s">
        <v>79</v>
      </c>
      <c r="C14" s="1054"/>
      <c r="D14" s="1054"/>
      <c r="E14" s="1054"/>
      <c r="F14" s="1055"/>
      <c r="G14" s="1053" t="s">
        <v>360</v>
      </c>
      <c r="H14" s="1056"/>
      <c r="I14" s="1056"/>
      <c r="J14" s="1056"/>
      <c r="K14" s="1057"/>
      <c r="L14" s="828"/>
      <c r="M14" s="728"/>
      <c r="N14" s="728"/>
      <c r="O14" s="728"/>
      <c r="P14" s="728"/>
      <c r="Q14" s="728"/>
      <c r="R14" s="728"/>
      <c r="S14" s="728"/>
      <c r="T14" s="728"/>
      <c r="U14" s="728"/>
      <c r="V14" s="728"/>
      <c r="W14" s="728"/>
      <c r="X14" s="728"/>
      <c r="Y14" s="728"/>
      <c r="Z14" s="728"/>
      <c r="AA14" s="728"/>
      <c r="AB14" s="728"/>
    </row>
    <row r="15" spans="2:28" ht="85.5" customHeight="1" thickBot="1">
      <c r="B15" s="1058" t="s">
        <v>361</v>
      </c>
      <c r="C15" s="1059"/>
      <c r="D15" s="1059"/>
      <c r="E15" s="1059"/>
      <c r="F15" s="1059"/>
      <c r="G15" s="1059"/>
      <c r="H15" s="1059"/>
      <c r="I15" s="1059"/>
      <c r="J15" s="1059"/>
      <c r="K15" s="1060"/>
      <c r="L15" s="828"/>
      <c r="M15" s="728"/>
      <c r="N15" s="728"/>
      <c r="O15" s="728"/>
      <c r="P15" s="728"/>
      <c r="Q15" s="728"/>
      <c r="R15" s="728"/>
      <c r="S15" s="728"/>
      <c r="T15" s="728"/>
      <c r="U15" s="728"/>
      <c r="V15" s="728"/>
      <c r="W15" s="728"/>
      <c r="X15" s="728"/>
      <c r="Y15" s="728"/>
      <c r="Z15" s="728"/>
      <c r="AA15" s="728"/>
      <c r="AB15" s="728"/>
    </row>
    <row r="16" spans="2:28" ht="387" customHeight="1" thickBot="1">
      <c r="B16" s="1061" t="s">
        <v>362</v>
      </c>
      <c r="C16" s="1062"/>
      <c r="D16" s="1062"/>
      <c r="E16" s="1062"/>
      <c r="F16" s="1062"/>
      <c r="G16" s="1062"/>
      <c r="H16" s="1062"/>
      <c r="I16" s="1062"/>
      <c r="J16" s="1062"/>
      <c r="K16" s="1063"/>
      <c r="L16" s="828"/>
      <c r="M16" s="728"/>
      <c r="N16" s="728"/>
      <c r="O16" s="728"/>
      <c r="P16" s="728"/>
      <c r="Q16" s="728"/>
      <c r="R16" s="728"/>
      <c r="S16" s="728"/>
      <c r="T16" s="728"/>
      <c r="U16" s="728"/>
      <c r="V16" s="728"/>
      <c r="W16" s="728"/>
      <c r="X16" s="728"/>
      <c r="Y16" s="728"/>
      <c r="Z16" s="728"/>
      <c r="AA16" s="728"/>
      <c r="AB16" s="728"/>
    </row>
    <row r="17" spans="2:28" ht="24" customHeight="1">
      <c r="B17" s="1064" t="s">
        <v>5</v>
      </c>
      <c r="C17" s="1065"/>
      <c r="D17" s="1065"/>
      <c r="E17" s="1066" t="s">
        <v>7</v>
      </c>
      <c r="F17" s="1065"/>
      <c r="G17" s="1065"/>
      <c r="H17" s="1065"/>
      <c r="I17" s="1065"/>
      <c r="J17" s="1065"/>
      <c r="K17" s="1067"/>
      <c r="L17" s="828"/>
      <c r="M17" s="728"/>
      <c r="N17" s="728"/>
      <c r="O17" s="728"/>
      <c r="P17" s="728"/>
      <c r="Q17" s="728"/>
      <c r="R17" s="728"/>
      <c r="S17" s="728"/>
      <c r="T17" s="728"/>
      <c r="U17" s="728"/>
      <c r="V17" s="728"/>
      <c r="W17" s="728"/>
      <c r="X17" s="728"/>
      <c r="Y17" s="728"/>
      <c r="Z17" s="728"/>
      <c r="AA17" s="728"/>
      <c r="AB17" s="728"/>
    </row>
    <row r="18" spans="2:28" ht="24" customHeight="1">
      <c r="B18" s="1068"/>
      <c r="C18" s="992"/>
      <c r="D18" s="992"/>
      <c r="E18" s="771" t="s">
        <v>8</v>
      </c>
      <c r="F18" s="771"/>
      <c r="G18" s="771" t="s">
        <v>9</v>
      </c>
      <c r="H18" s="771"/>
      <c r="I18" s="771" t="s">
        <v>10</v>
      </c>
      <c r="J18" s="992"/>
      <c r="K18" s="1069"/>
      <c r="L18" s="828"/>
      <c r="M18" s="728"/>
      <c r="N18" s="728"/>
      <c r="O18" s="728"/>
      <c r="P18" s="728"/>
      <c r="Q18" s="728"/>
      <c r="R18" s="728"/>
      <c r="S18" s="728"/>
      <c r="T18" s="728"/>
      <c r="U18" s="728"/>
      <c r="V18" s="728"/>
      <c r="W18" s="728"/>
      <c r="X18" s="728"/>
      <c r="Y18" s="728"/>
      <c r="Z18" s="728"/>
      <c r="AA18" s="728"/>
      <c r="AB18" s="728"/>
    </row>
    <row r="19" spans="2:28" ht="20.100000000000001" customHeight="1">
      <c r="B19" s="1070" t="s">
        <v>11</v>
      </c>
      <c r="C19" s="788"/>
      <c r="D19" s="788"/>
      <c r="E19" s="788"/>
      <c r="F19" s="788"/>
      <c r="G19" s="788"/>
      <c r="H19" s="993"/>
      <c r="I19" s="994">
        <v>0.7</v>
      </c>
      <c r="J19" s="788"/>
      <c r="K19" s="1071"/>
      <c r="L19" s="1119"/>
      <c r="M19" s="995"/>
      <c r="N19" s="995"/>
      <c r="O19" s="995"/>
      <c r="P19" s="995"/>
      <c r="Q19" s="995"/>
      <c r="R19" s="995"/>
      <c r="S19" s="995"/>
      <c r="T19" s="995"/>
      <c r="U19" s="995"/>
      <c r="V19" s="995"/>
      <c r="W19" s="995"/>
      <c r="X19" s="995"/>
      <c r="Y19" s="995"/>
      <c r="Z19" s="995"/>
      <c r="AA19" s="995"/>
      <c r="AB19" s="995"/>
    </row>
    <row r="20" spans="2:28" ht="24" customHeight="1">
      <c r="B20" s="1072" t="s">
        <v>16</v>
      </c>
      <c r="C20" s="992"/>
      <c r="D20" s="992"/>
      <c r="E20" s="996" t="s">
        <v>363</v>
      </c>
      <c r="F20" s="992"/>
      <c r="G20" s="996" t="s">
        <v>364</v>
      </c>
      <c r="H20" s="992"/>
      <c r="I20" s="996"/>
      <c r="J20" s="992"/>
      <c r="K20" s="1069"/>
      <c r="L20" s="828"/>
      <c r="M20" s="728"/>
      <c r="N20" s="728"/>
      <c r="O20" s="728"/>
      <c r="P20" s="728"/>
      <c r="Q20" s="728"/>
      <c r="R20" s="728"/>
      <c r="S20" s="728"/>
      <c r="T20" s="728"/>
      <c r="U20" s="728"/>
      <c r="V20" s="728"/>
      <c r="W20" s="728"/>
      <c r="X20" s="728"/>
      <c r="Y20" s="728"/>
      <c r="Z20" s="728"/>
      <c r="AA20" s="728"/>
      <c r="AB20" s="728"/>
    </row>
    <row r="21" spans="2:28" ht="147.75" customHeight="1">
      <c r="B21" s="1073" t="s">
        <v>365</v>
      </c>
      <c r="C21" s="997"/>
      <c r="D21" s="997"/>
      <c r="E21" s="998">
        <v>3</v>
      </c>
      <c r="F21" s="998"/>
      <c r="G21" s="999">
        <f>(100%+93.8%)/2</f>
        <v>0.96899999999999997</v>
      </c>
      <c r="H21" s="992"/>
      <c r="I21" s="745" t="s">
        <v>366</v>
      </c>
      <c r="J21" s="997"/>
      <c r="K21" s="1074"/>
      <c r="L21" s="828"/>
      <c r="M21" s="728"/>
      <c r="N21" s="728"/>
      <c r="O21" s="728"/>
      <c r="P21" s="728"/>
      <c r="Q21" s="728"/>
      <c r="R21" s="728"/>
      <c r="S21" s="728"/>
      <c r="T21" s="728"/>
      <c r="U21" s="728"/>
      <c r="V21" s="728"/>
      <c r="W21" s="728"/>
      <c r="X21" s="728"/>
      <c r="Y21" s="728"/>
      <c r="Z21" s="728"/>
      <c r="AA21" s="728"/>
      <c r="AB21" s="728"/>
    </row>
    <row r="22" spans="2:28" ht="60" customHeight="1">
      <c r="B22" s="1073" t="s">
        <v>367</v>
      </c>
      <c r="C22" s="997"/>
      <c r="D22" s="997"/>
      <c r="E22" s="999">
        <v>1</v>
      </c>
      <c r="F22" s="992"/>
      <c r="G22" s="999">
        <f>(100%+86.23%)/2</f>
        <v>0.93115000000000003</v>
      </c>
      <c r="H22" s="992"/>
      <c r="I22" s="745" t="s">
        <v>368</v>
      </c>
      <c r="J22" s="997"/>
      <c r="K22" s="1074"/>
      <c r="L22" s="828"/>
      <c r="M22" s="728"/>
      <c r="N22" s="728"/>
      <c r="O22" s="728"/>
      <c r="P22" s="728"/>
      <c r="Q22" s="728"/>
      <c r="R22" s="728"/>
      <c r="S22" s="728"/>
      <c r="T22" s="728"/>
      <c r="U22" s="728"/>
      <c r="V22" s="728"/>
      <c r="W22" s="728"/>
      <c r="X22" s="728"/>
      <c r="Y22" s="728"/>
      <c r="Z22" s="728"/>
      <c r="AA22" s="728"/>
      <c r="AB22" s="728"/>
    </row>
    <row r="23" spans="2:28" ht="60" customHeight="1">
      <c r="B23" s="1073" t="s">
        <v>369</v>
      </c>
      <c r="C23" s="997"/>
      <c r="D23" s="997"/>
      <c r="E23" s="999">
        <v>1</v>
      </c>
      <c r="F23" s="992"/>
      <c r="G23" s="999">
        <f>(100%+90.26%)/2</f>
        <v>0.95130000000000003</v>
      </c>
      <c r="H23" s="992"/>
      <c r="I23" s="745" t="s">
        <v>370</v>
      </c>
      <c r="J23" s="997"/>
      <c r="K23" s="1074"/>
      <c r="L23" s="828"/>
      <c r="M23" s="728"/>
      <c r="N23" s="728"/>
      <c r="O23" s="728"/>
      <c r="P23" s="728"/>
      <c r="Q23" s="728"/>
      <c r="R23" s="728"/>
      <c r="S23" s="728"/>
      <c r="T23" s="728"/>
      <c r="U23" s="728"/>
      <c r="V23" s="728"/>
      <c r="W23" s="728"/>
      <c r="X23" s="728"/>
      <c r="Y23" s="728"/>
      <c r="Z23" s="728"/>
      <c r="AA23" s="728"/>
      <c r="AB23" s="728"/>
    </row>
    <row r="24" spans="2:28" ht="69" customHeight="1">
      <c r="B24" s="1073" t="s">
        <v>371</v>
      </c>
      <c r="C24" s="997"/>
      <c r="D24" s="997"/>
      <c r="E24" s="999">
        <v>1</v>
      </c>
      <c r="F24" s="992"/>
      <c r="G24" s="999">
        <f>(100%+35.99%)/2</f>
        <v>0.67995000000000005</v>
      </c>
      <c r="H24" s="992"/>
      <c r="I24" s="745" t="s">
        <v>372</v>
      </c>
      <c r="J24" s="997"/>
      <c r="K24" s="1074"/>
      <c r="L24" s="828"/>
      <c r="M24" s="728"/>
      <c r="N24" s="728"/>
      <c r="O24" s="728"/>
      <c r="P24" s="728"/>
      <c r="Q24" s="728"/>
      <c r="R24" s="728"/>
      <c r="S24" s="728"/>
      <c r="T24" s="728"/>
      <c r="U24" s="728"/>
      <c r="V24" s="728"/>
      <c r="W24" s="728"/>
      <c r="X24" s="728"/>
      <c r="Y24" s="728"/>
      <c r="Z24" s="728"/>
      <c r="AA24" s="728"/>
      <c r="AB24" s="728"/>
    </row>
    <row r="25" spans="2:28" ht="48" customHeight="1">
      <c r="B25" s="1073" t="s">
        <v>373</v>
      </c>
      <c r="C25" s="997"/>
      <c r="D25" s="997"/>
      <c r="E25" s="999">
        <v>1</v>
      </c>
      <c r="F25" s="992"/>
      <c r="G25" s="999">
        <f>(100%+86.84%)/2</f>
        <v>0.93420000000000003</v>
      </c>
      <c r="H25" s="992"/>
      <c r="I25" s="745" t="s">
        <v>374</v>
      </c>
      <c r="J25" s="997"/>
      <c r="K25" s="1074"/>
      <c r="L25" s="828"/>
      <c r="M25" s="728"/>
      <c r="N25" s="728"/>
      <c r="O25" s="728"/>
      <c r="P25" s="728"/>
      <c r="Q25" s="728"/>
      <c r="R25" s="728"/>
      <c r="S25" s="728"/>
      <c r="T25" s="728"/>
      <c r="U25" s="728"/>
      <c r="V25" s="728"/>
      <c r="W25" s="728"/>
      <c r="X25" s="728"/>
      <c r="Y25" s="728"/>
      <c r="Z25" s="728"/>
      <c r="AA25" s="728"/>
      <c r="AB25" s="728"/>
    </row>
    <row r="26" spans="2:28" ht="51" customHeight="1">
      <c r="B26" s="1073" t="s">
        <v>375</v>
      </c>
      <c r="C26" s="997"/>
      <c r="D26" s="997"/>
      <c r="E26" s="999">
        <v>1</v>
      </c>
      <c r="F26" s="992"/>
      <c r="G26" s="999">
        <f>(100%+100%)/2</f>
        <v>1</v>
      </c>
      <c r="H26" s="992"/>
      <c r="I26" s="745" t="s">
        <v>376</v>
      </c>
      <c r="J26" s="997"/>
      <c r="K26" s="1074"/>
      <c r="L26" s="828"/>
      <c r="M26" s="728"/>
      <c r="N26" s="728"/>
      <c r="O26" s="728"/>
      <c r="P26" s="728"/>
      <c r="Q26" s="728"/>
      <c r="R26" s="728"/>
      <c r="S26" s="728"/>
      <c r="T26" s="728"/>
      <c r="U26" s="728"/>
      <c r="V26" s="728"/>
      <c r="W26" s="728"/>
      <c r="X26" s="728"/>
      <c r="Y26" s="728"/>
      <c r="Z26" s="728"/>
      <c r="AA26" s="728"/>
      <c r="AB26" s="728"/>
    </row>
    <row r="27" spans="2:28" ht="70.5" customHeight="1">
      <c r="B27" s="1073" t="s">
        <v>377</v>
      </c>
      <c r="C27" s="997"/>
      <c r="D27" s="997"/>
      <c r="E27" s="998">
        <v>1</v>
      </c>
      <c r="F27" s="992"/>
      <c r="G27" s="999" t="s">
        <v>118</v>
      </c>
      <c r="H27" s="992"/>
      <c r="I27" s="745" t="s">
        <v>378</v>
      </c>
      <c r="J27" s="997"/>
      <c r="K27" s="1074"/>
      <c r="L27" s="828"/>
      <c r="M27" s="728"/>
      <c r="N27" s="728"/>
      <c r="O27" s="728"/>
      <c r="P27" s="728"/>
      <c r="Q27" s="728"/>
      <c r="R27" s="728"/>
      <c r="S27" s="728"/>
      <c r="T27" s="728"/>
      <c r="U27" s="728"/>
      <c r="V27" s="728"/>
      <c r="W27" s="728"/>
      <c r="X27" s="728"/>
      <c r="Y27" s="728"/>
      <c r="Z27" s="728"/>
      <c r="AA27" s="728"/>
      <c r="AB27" s="728"/>
    </row>
    <row r="28" spans="2:28" ht="73.5" customHeight="1">
      <c r="B28" s="1073" t="s">
        <v>379</v>
      </c>
      <c r="C28" s="997"/>
      <c r="D28" s="997"/>
      <c r="E28" s="999">
        <v>1</v>
      </c>
      <c r="F28" s="992"/>
      <c r="G28" s="999">
        <f>(100%+80.84%)/2</f>
        <v>0.9042</v>
      </c>
      <c r="H28" s="992"/>
      <c r="I28" s="745" t="s">
        <v>380</v>
      </c>
      <c r="J28" s="997"/>
      <c r="K28" s="1074"/>
      <c r="L28" s="828"/>
      <c r="M28" s="728"/>
      <c r="N28" s="728"/>
      <c r="O28" s="728"/>
      <c r="P28" s="728"/>
      <c r="Q28" s="728"/>
      <c r="R28" s="728"/>
      <c r="S28" s="728"/>
      <c r="T28" s="728"/>
      <c r="U28" s="728"/>
      <c r="V28" s="728"/>
      <c r="W28" s="728"/>
      <c r="X28" s="728"/>
      <c r="Y28" s="728"/>
      <c r="Z28" s="728"/>
      <c r="AA28" s="728"/>
      <c r="AB28" s="728"/>
    </row>
    <row r="29" spans="2:28" ht="47.25" customHeight="1">
      <c r="B29" s="1073" t="s">
        <v>381</v>
      </c>
      <c r="C29" s="997"/>
      <c r="D29" s="997"/>
      <c r="E29" s="998">
        <v>1</v>
      </c>
      <c r="F29" s="992"/>
      <c r="G29" s="999">
        <f>(100%+100%)/2</f>
        <v>1</v>
      </c>
      <c r="H29" s="992"/>
      <c r="I29" s="745" t="s">
        <v>376</v>
      </c>
      <c r="J29" s="997"/>
      <c r="K29" s="1074"/>
      <c r="L29" s="828"/>
      <c r="M29" s="728"/>
      <c r="N29" s="728"/>
      <c r="O29" s="728"/>
      <c r="P29" s="728"/>
      <c r="Q29" s="728"/>
      <c r="R29" s="728"/>
      <c r="S29" s="728"/>
      <c r="T29" s="728"/>
      <c r="U29" s="728"/>
      <c r="V29" s="728"/>
      <c r="W29" s="728"/>
      <c r="X29" s="728"/>
      <c r="Y29" s="728"/>
      <c r="Z29" s="728"/>
      <c r="AA29" s="728"/>
      <c r="AB29" s="728"/>
    </row>
    <row r="30" spans="2:28" ht="102" customHeight="1">
      <c r="B30" s="1073" t="s">
        <v>382</v>
      </c>
      <c r="C30" s="997"/>
      <c r="D30" s="997"/>
      <c r="E30" s="998">
        <v>3</v>
      </c>
      <c r="F30" s="992"/>
      <c r="G30" s="999">
        <f>(100%+99.58%)/2</f>
        <v>0.99790000000000001</v>
      </c>
      <c r="H30" s="992"/>
      <c r="I30" s="745" t="s">
        <v>383</v>
      </c>
      <c r="J30" s="997"/>
      <c r="K30" s="1074"/>
      <c r="L30" s="828"/>
      <c r="M30" s="728"/>
      <c r="N30" s="728"/>
      <c r="O30" s="728"/>
      <c r="P30" s="728"/>
      <c r="Q30" s="728"/>
      <c r="R30" s="728"/>
      <c r="S30" s="728"/>
      <c r="T30" s="728"/>
      <c r="U30" s="728"/>
      <c r="V30" s="728"/>
      <c r="W30" s="728"/>
      <c r="X30" s="728"/>
      <c r="Y30" s="728"/>
      <c r="Z30" s="728"/>
      <c r="AA30" s="728"/>
      <c r="AB30" s="728"/>
    </row>
    <row r="31" spans="2:28" ht="65.25" customHeight="1">
      <c r="B31" s="1073" t="s">
        <v>384</v>
      </c>
      <c r="C31" s="997"/>
      <c r="D31" s="997"/>
      <c r="E31" s="999">
        <v>1</v>
      </c>
      <c r="F31" s="992"/>
      <c r="G31" s="999">
        <f>(100%+99.94%)/2</f>
        <v>0.99970000000000003</v>
      </c>
      <c r="H31" s="992"/>
      <c r="I31" s="745" t="s">
        <v>385</v>
      </c>
      <c r="J31" s="997"/>
      <c r="K31" s="1074"/>
      <c r="L31" s="828"/>
      <c r="M31" s="728"/>
      <c r="N31" s="728"/>
      <c r="O31" s="728"/>
      <c r="P31" s="728"/>
      <c r="Q31" s="728"/>
      <c r="R31" s="728"/>
      <c r="S31" s="728"/>
      <c r="T31" s="728"/>
      <c r="U31" s="728"/>
      <c r="V31" s="728"/>
      <c r="W31" s="728"/>
      <c r="X31" s="728"/>
      <c r="Y31" s="728"/>
      <c r="Z31" s="728"/>
      <c r="AA31" s="728"/>
      <c r="AB31" s="728"/>
    </row>
    <row r="32" spans="2:28" ht="24" customHeight="1">
      <c r="B32" s="1075" t="s">
        <v>20</v>
      </c>
      <c r="C32" s="668"/>
      <c r="D32" s="668"/>
      <c r="E32" s="668"/>
      <c r="F32" s="668"/>
      <c r="G32" s="668"/>
      <c r="H32" s="668"/>
      <c r="I32" s="1000">
        <f>AVERAGE(G21:H31)</f>
        <v>0.93674000000000002</v>
      </c>
      <c r="J32" s="668"/>
      <c r="K32" s="1076">
        <f>(I32*I19)</f>
        <v>0.65571800000000002</v>
      </c>
      <c r="L32" s="828"/>
      <c r="M32" s="728"/>
      <c r="N32" s="728"/>
      <c r="O32" s="728"/>
      <c r="P32" s="728"/>
      <c r="Q32" s="728"/>
      <c r="R32" s="728"/>
      <c r="S32" s="728"/>
      <c r="T32" s="728"/>
      <c r="U32" s="728"/>
      <c r="V32" s="728"/>
      <c r="W32" s="728"/>
      <c r="X32" s="728"/>
      <c r="Y32" s="728"/>
      <c r="Z32" s="728"/>
      <c r="AA32" s="728"/>
      <c r="AB32" s="728"/>
    </row>
    <row r="33" spans="2:28" ht="20.100000000000001" customHeight="1">
      <c r="B33" s="1077" t="s">
        <v>12</v>
      </c>
      <c r="C33" s="1001"/>
      <c r="D33" s="1001"/>
      <c r="E33" s="1001"/>
      <c r="F33" s="1001"/>
      <c r="G33" s="1001"/>
      <c r="H33" s="1001"/>
      <c r="I33" s="1002">
        <v>0.1</v>
      </c>
      <c r="J33" s="1002"/>
      <c r="K33" s="1078"/>
      <c r="L33" s="828"/>
      <c r="M33" s="728"/>
      <c r="N33" s="728"/>
      <c r="O33" s="728"/>
      <c r="P33" s="728"/>
      <c r="Q33" s="728"/>
      <c r="R33" s="728"/>
      <c r="S33" s="728"/>
      <c r="T33" s="728"/>
      <c r="U33" s="728"/>
      <c r="V33" s="728"/>
      <c r="W33" s="728"/>
      <c r="X33" s="728"/>
      <c r="Y33" s="728"/>
      <c r="Z33" s="728"/>
      <c r="AA33" s="728"/>
      <c r="AB33" s="728"/>
    </row>
    <row r="34" spans="2:28" ht="18" customHeight="1">
      <c r="B34" s="1079" t="s">
        <v>386</v>
      </c>
      <c r="C34" s="1003"/>
      <c r="D34" s="1003"/>
      <c r="E34" s="1003"/>
      <c r="F34" s="1003"/>
      <c r="G34" s="1003"/>
      <c r="H34" s="1003"/>
      <c r="I34" s="1003"/>
      <c r="J34" s="1003"/>
      <c r="K34" s="1080"/>
      <c r="L34" s="828"/>
      <c r="M34" s="728"/>
      <c r="N34" s="728"/>
      <c r="O34" s="728"/>
      <c r="P34" s="728"/>
      <c r="Q34" s="728"/>
      <c r="R34" s="728"/>
      <c r="S34" s="728"/>
      <c r="T34" s="728"/>
      <c r="U34" s="728"/>
      <c r="V34" s="728"/>
      <c r="W34" s="728"/>
      <c r="X34" s="728"/>
      <c r="Y34" s="728"/>
      <c r="Z34" s="728"/>
      <c r="AA34" s="728"/>
      <c r="AB34" s="728"/>
    </row>
    <row r="35" spans="2:28" ht="18" customHeight="1">
      <c r="B35" s="1079" t="s">
        <v>13</v>
      </c>
      <c r="C35" s="1003"/>
      <c r="D35" s="1003"/>
      <c r="E35" s="1003"/>
      <c r="F35" s="1003"/>
      <c r="G35" s="1003"/>
      <c r="H35" s="1003"/>
      <c r="I35" s="1003"/>
      <c r="J35" s="1003"/>
      <c r="K35" s="1080"/>
      <c r="L35" s="828"/>
      <c r="M35" s="728"/>
      <c r="N35" s="728"/>
      <c r="O35" s="728"/>
      <c r="P35" s="728"/>
      <c r="Q35" s="728"/>
      <c r="R35" s="728"/>
      <c r="S35" s="728"/>
      <c r="T35" s="728"/>
      <c r="U35" s="728"/>
      <c r="V35" s="728"/>
      <c r="W35" s="728"/>
      <c r="X35" s="728"/>
      <c r="Y35" s="728"/>
      <c r="Z35" s="728"/>
      <c r="AA35" s="728"/>
      <c r="AB35" s="728"/>
    </row>
    <row r="36" spans="2:28" ht="18.75" customHeight="1">
      <c r="B36" s="1081" t="s">
        <v>14</v>
      </c>
      <c r="C36" s="1004"/>
      <c r="D36" s="1004"/>
      <c r="E36" s="1005" t="s">
        <v>15</v>
      </c>
      <c r="F36" s="1005" t="s">
        <v>17</v>
      </c>
      <c r="G36" s="1005" t="s">
        <v>18</v>
      </c>
      <c r="H36" s="1006" t="s">
        <v>19</v>
      </c>
      <c r="I36" s="1007"/>
      <c r="J36" s="1007"/>
      <c r="K36" s="1082"/>
      <c r="L36" s="828"/>
      <c r="M36" s="728"/>
      <c r="N36" s="728"/>
      <c r="O36" s="728"/>
      <c r="P36" s="728"/>
      <c r="Q36" s="728"/>
      <c r="R36" s="728"/>
      <c r="S36" s="728"/>
      <c r="T36" s="728"/>
      <c r="U36" s="728"/>
      <c r="V36" s="728"/>
      <c r="W36" s="728"/>
      <c r="X36" s="728"/>
      <c r="Y36" s="728"/>
      <c r="Z36" s="728"/>
      <c r="AA36" s="728"/>
      <c r="AB36" s="728"/>
    </row>
    <row r="37" spans="2:28" ht="96" customHeight="1">
      <c r="B37" s="1073" t="s">
        <v>387</v>
      </c>
      <c r="C37" s="1008"/>
      <c r="D37" s="1008"/>
      <c r="E37" s="1009"/>
      <c r="F37" s="1009"/>
      <c r="G37" s="1009" t="s">
        <v>69</v>
      </c>
      <c r="H37" s="1010">
        <v>0</v>
      </c>
      <c r="I37" s="745" t="s">
        <v>388</v>
      </c>
      <c r="J37" s="1008"/>
      <c r="K37" s="1083"/>
      <c r="L37" s="831"/>
      <c r="M37" s="730"/>
      <c r="N37" s="730"/>
      <c r="O37" s="730"/>
      <c r="P37" s="730"/>
      <c r="Q37" s="730"/>
      <c r="R37" s="730"/>
      <c r="S37" s="730"/>
      <c r="T37" s="730"/>
      <c r="U37" s="730"/>
      <c r="V37" s="730"/>
      <c r="W37" s="730"/>
      <c r="X37" s="730"/>
      <c r="Y37" s="730"/>
      <c r="Z37" s="730"/>
      <c r="AA37" s="730"/>
      <c r="AB37" s="730"/>
    </row>
    <row r="38" spans="2:28" ht="24" customHeight="1">
      <c r="B38" s="1079" t="s">
        <v>21</v>
      </c>
      <c r="C38" s="1011"/>
      <c r="D38" s="1011"/>
      <c r="E38" s="1011"/>
      <c r="F38" s="1011"/>
      <c r="G38" s="1011"/>
      <c r="H38" s="1011"/>
      <c r="I38" s="1011"/>
      <c r="J38" s="1011"/>
      <c r="K38" s="1084"/>
      <c r="L38" s="828"/>
      <c r="M38" s="728"/>
      <c r="N38" s="728"/>
      <c r="O38" s="728"/>
      <c r="P38" s="728"/>
      <c r="Q38" s="728"/>
      <c r="R38" s="728"/>
      <c r="S38" s="728"/>
      <c r="T38" s="728"/>
      <c r="U38" s="728"/>
      <c r="V38" s="728"/>
      <c r="W38" s="728"/>
      <c r="X38" s="728"/>
      <c r="Y38" s="728"/>
      <c r="Z38" s="728"/>
      <c r="AA38" s="728"/>
      <c r="AB38" s="728"/>
    </row>
    <row r="39" spans="2:28" ht="18" customHeight="1">
      <c r="B39" s="1081" t="s">
        <v>14</v>
      </c>
      <c r="C39" s="1011"/>
      <c r="D39" s="1011"/>
      <c r="E39" s="1005" t="s">
        <v>15</v>
      </c>
      <c r="F39" s="1005" t="s">
        <v>17</v>
      </c>
      <c r="G39" s="1005" t="s">
        <v>18</v>
      </c>
      <c r="H39" s="1006" t="s">
        <v>19</v>
      </c>
      <c r="I39" s="1007"/>
      <c r="J39" s="1011"/>
      <c r="K39" s="1084"/>
      <c r="L39" s="828"/>
      <c r="M39" s="728"/>
      <c r="N39" s="728"/>
      <c r="O39" s="728"/>
      <c r="P39" s="728"/>
      <c r="Q39" s="728"/>
      <c r="R39" s="728"/>
      <c r="S39" s="728"/>
      <c r="T39" s="728"/>
      <c r="U39" s="728"/>
      <c r="V39" s="728"/>
      <c r="W39" s="728"/>
      <c r="X39" s="728"/>
      <c r="Y39" s="728"/>
      <c r="Z39" s="728"/>
      <c r="AA39" s="728"/>
      <c r="AB39" s="728"/>
    </row>
    <row r="40" spans="2:28" ht="102.75" customHeight="1">
      <c r="B40" s="1073" t="s">
        <v>389</v>
      </c>
      <c r="C40" s="1008"/>
      <c r="D40" s="1008"/>
      <c r="E40" s="1009" t="s">
        <v>69</v>
      </c>
      <c r="F40" s="1009"/>
      <c r="G40" s="1009" t="s">
        <v>32</v>
      </c>
      <c r="H40" s="1010">
        <v>1</v>
      </c>
      <c r="I40" s="745" t="s">
        <v>390</v>
      </c>
      <c r="J40" s="1008"/>
      <c r="K40" s="1083"/>
      <c r="L40" s="831"/>
      <c r="M40" s="730"/>
      <c r="N40" s="730"/>
      <c r="O40" s="730"/>
      <c r="P40" s="730"/>
      <c r="Q40" s="730"/>
      <c r="R40" s="730"/>
      <c r="S40" s="730"/>
      <c r="T40" s="730"/>
      <c r="U40" s="730"/>
      <c r="V40" s="730"/>
      <c r="W40" s="730"/>
      <c r="X40" s="730"/>
      <c r="Y40" s="730"/>
      <c r="Z40" s="730"/>
      <c r="AA40" s="730"/>
      <c r="AB40" s="730"/>
    </row>
    <row r="41" spans="2:28" ht="19.5" customHeight="1">
      <c r="B41" s="1079" t="s">
        <v>84</v>
      </c>
      <c r="C41" s="1011"/>
      <c r="D41" s="1011"/>
      <c r="E41" s="1011"/>
      <c r="F41" s="1011"/>
      <c r="G41" s="1011"/>
      <c r="H41" s="1011"/>
      <c r="I41" s="1011"/>
      <c r="J41" s="1011"/>
      <c r="K41" s="1084"/>
      <c r="L41" s="828"/>
      <c r="M41" s="728"/>
      <c r="N41" s="728"/>
      <c r="O41" s="728"/>
      <c r="P41" s="728"/>
      <c r="Q41" s="728"/>
      <c r="R41" s="728"/>
      <c r="S41" s="728"/>
      <c r="T41" s="728"/>
      <c r="U41" s="728"/>
      <c r="V41" s="728"/>
      <c r="W41" s="728"/>
      <c r="X41" s="728"/>
      <c r="Y41" s="728"/>
      <c r="Z41" s="728"/>
      <c r="AA41" s="728"/>
      <c r="AB41" s="728"/>
    </row>
    <row r="42" spans="2:28" ht="19.5" customHeight="1">
      <c r="B42" s="1081" t="s">
        <v>14</v>
      </c>
      <c r="C42" s="1011"/>
      <c r="D42" s="1011"/>
      <c r="E42" s="1005" t="s">
        <v>15</v>
      </c>
      <c r="F42" s="1005" t="s">
        <v>17</v>
      </c>
      <c r="G42" s="1005" t="s">
        <v>18</v>
      </c>
      <c r="H42" s="1006" t="s">
        <v>19</v>
      </c>
      <c r="I42" s="1007"/>
      <c r="J42" s="1011"/>
      <c r="K42" s="1084"/>
      <c r="L42" s="828"/>
      <c r="M42" s="728"/>
      <c r="N42" s="728"/>
      <c r="O42" s="728"/>
      <c r="P42" s="728"/>
      <c r="Q42" s="728"/>
      <c r="R42" s="728"/>
      <c r="S42" s="728"/>
      <c r="T42" s="728"/>
      <c r="U42" s="728"/>
      <c r="V42" s="728"/>
      <c r="W42" s="728"/>
      <c r="X42" s="728"/>
      <c r="Y42" s="728"/>
      <c r="Z42" s="728"/>
      <c r="AA42" s="728"/>
      <c r="AB42" s="728"/>
    </row>
    <row r="43" spans="2:28" ht="126" customHeight="1">
      <c r="B43" s="1073" t="s">
        <v>391</v>
      </c>
      <c r="C43" s="1008"/>
      <c r="D43" s="1008"/>
      <c r="E43" s="1012"/>
      <c r="F43" s="1012"/>
      <c r="G43" s="1009" t="s">
        <v>69</v>
      </c>
      <c r="H43" s="1010">
        <v>0</v>
      </c>
      <c r="I43" s="745" t="s">
        <v>388</v>
      </c>
      <c r="J43" s="1008"/>
      <c r="K43" s="1083"/>
      <c r="L43" s="831"/>
      <c r="M43" s="730"/>
      <c r="N43" s="730"/>
      <c r="O43" s="730"/>
      <c r="P43" s="730"/>
      <c r="Q43" s="730"/>
      <c r="R43" s="730"/>
      <c r="S43" s="730"/>
      <c r="T43" s="730"/>
      <c r="U43" s="730"/>
      <c r="V43" s="730"/>
      <c r="W43" s="730"/>
      <c r="X43" s="730"/>
      <c r="Y43" s="730"/>
      <c r="Z43" s="730"/>
      <c r="AA43" s="730"/>
      <c r="AB43" s="730"/>
    </row>
    <row r="44" spans="2:28" ht="18.75" customHeight="1">
      <c r="B44" s="1079" t="s">
        <v>65</v>
      </c>
      <c r="C44" s="1011"/>
      <c r="D44" s="1011"/>
      <c r="E44" s="1011"/>
      <c r="F44" s="1011"/>
      <c r="G44" s="1011"/>
      <c r="H44" s="1011"/>
      <c r="I44" s="1011"/>
      <c r="J44" s="1011"/>
      <c r="K44" s="1084"/>
      <c r="L44" s="828"/>
      <c r="M44" s="728"/>
      <c r="N44" s="728"/>
      <c r="O44" s="728"/>
      <c r="P44" s="728"/>
      <c r="Q44" s="728"/>
      <c r="R44" s="728"/>
      <c r="S44" s="728"/>
      <c r="T44" s="728"/>
      <c r="U44" s="728"/>
      <c r="V44" s="728"/>
      <c r="W44" s="728"/>
      <c r="X44" s="728"/>
      <c r="Y44" s="728"/>
      <c r="Z44" s="728"/>
      <c r="AA44" s="728"/>
      <c r="AB44" s="728"/>
    </row>
    <row r="45" spans="2:28" ht="19.5" customHeight="1">
      <c r="B45" s="1081" t="s">
        <v>14</v>
      </c>
      <c r="C45" s="1011"/>
      <c r="D45" s="1011"/>
      <c r="E45" s="1005" t="s">
        <v>15</v>
      </c>
      <c r="F45" s="1005" t="s">
        <v>17</v>
      </c>
      <c r="G45" s="1005" t="s">
        <v>18</v>
      </c>
      <c r="H45" s="1006" t="s">
        <v>19</v>
      </c>
      <c r="I45" s="1007"/>
      <c r="J45" s="1011"/>
      <c r="K45" s="1084"/>
      <c r="L45" s="828"/>
      <c r="M45" s="728"/>
      <c r="N45" s="728"/>
      <c r="O45" s="728"/>
      <c r="P45" s="728"/>
      <c r="Q45" s="728"/>
      <c r="R45" s="728"/>
      <c r="S45" s="728"/>
      <c r="T45" s="728"/>
      <c r="U45" s="728"/>
      <c r="V45" s="728"/>
      <c r="W45" s="728"/>
      <c r="X45" s="728"/>
      <c r="Y45" s="728"/>
      <c r="Z45" s="728"/>
      <c r="AA45" s="728"/>
      <c r="AB45" s="728"/>
    </row>
    <row r="46" spans="2:28" ht="82.5" customHeight="1">
      <c r="B46" s="1073" t="s">
        <v>392</v>
      </c>
      <c r="C46" s="1008"/>
      <c r="D46" s="1008"/>
      <c r="E46" s="1009" t="s">
        <v>32</v>
      </c>
      <c r="F46" s="1012"/>
      <c r="G46" s="1009" t="s">
        <v>69</v>
      </c>
      <c r="H46" s="1010">
        <v>0</v>
      </c>
      <c r="I46" s="745" t="s">
        <v>393</v>
      </c>
      <c r="J46" s="1008"/>
      <c r="K46" s="1083"/>
      <c r="L46" s="831"/>
      <c r="M46" s="730"/>
      <c r="N46" s="730"/>
      <c r="O46" s="730"/>
      <c r="P46" s="730"/>
      <c r="Q46" s="730"/>
      <c r="R46" s="730"/>
      <c r="S46" s="730"/>
      <c r="T46" s="730"/>
      <c r="U46" s="730"/>
      <c r="V46" s="730"/>
      <c r="W46" s="730"/>
      <c r="X46" s="730"/>
      <c r="Y46" s="730"/>
      <c r="Z46" s="730"/>
      <c r="AA46" s="730"/>
      <c r="AB46" s="730"/>
    </row>
    <row r="47" spans="2:28" ht="21" customHeight="1">
      <c r="B47" s="1079" t="s">
        <v>66</v>
      </c>
      <c r="C47" s="1011"/>
      <c r="D47" s="1011"/>
      <c r="E47" s="1011"/>
      <c r="F47" s="1011"/>
      <c r="G47" s="1011"/>
      <c r="H47" s="1011"/>
      <c r="I47" s="1011"/>
      <c r="J47" s="1011"/>
      <c r="K47" s="1084"/>
      <c r="L47" s="828"/>
      <c r="M47" s="728"/>
      <c r="N47" s="728"/>
      <c r="O47" s="728"/>
      <c r="P47" s="728"/>
      <c r="Q47" s="728"/>
      <c r="R47" s="728"/>
      <c r="S47" s="728"/>
      <c r="T47" s="728"/>
      <c r="U47" s="728"/>
      <c r="V47" s="728"/>
      <c r="W47" s="728"/>
      <c r="X47" s="728"/>
      <c r="Y47" s="728"/>
      <c r="Z47" s="728"/>
      <c r="AA47" s="728"/>
      <c r="AB47" s="728"/>
    </row>
    <row r="48" spans="2:28" ht="16.5" customHeight="1">
      <c r="B48" s="1081" t="s">
        <v>14</v>
      </c>
      <c r="C48" s="1011"/>
      <c r="D48" s="1011"/>
      <c r="E48" s="1005" t="s">
        <v>15</v>
      </c>
      <c r="F48" s="1005" t="s">
        <v>17</v>
      </c>
      <c r="G48" s="1005" t="s">
        <v>18</v>
      </c>
      <c r="H48" s="1006" t="s">
        <v>19</v>
      </c>
      <c r="I48" s="1007"/>
      <c r="J48" s="1011"/>
      <c r="K48" s="1084"/>
      <c r="L48" s="828"/>
      <c r="M48" s="728"/>
      <c r="N48" s="728"/>
      <c r="O48" s="728"/>
      <c r="P48" s="728"/>
      <c r="Q48" s="728"/>
      <c r="R48" s="728"/>
      <c r="S48" s="728"/>
      <c r="T48" s="728"/>
      <c r="U48" s="728"/>
      <c r="V48" s="728"/>
      <c r="W48" s="728"/>
      <c r="X48" s="728"/>
      <c r="Y48" s="728"/>
      <c r="Z48" s="728"/>
      <c r="AA48" s="728"/>
      <c r="AB48" s="728"/>
    </row>
    <row r="49" spans="2:28" ht="106.5" customHeight="1">
      <c r="B49" s="1085" t="s">
        <v>394</v>
      </c>
      <c r="C49" s="1013"/>
      <c r="D49" s="1013"/>
      <c r="E49" s="1009" t="s">
        <v>32</v>
      </c>
      <c r="F49" s="1012"/>
      <c r="G49" s="1009" t="s">
        <v>69</v>
      </c>
      <c r="H49" s="1010">
        <v>0</v>
      </c>
      <c r="I49" s="745" t="s">
        <v>393</v>
      </c>
      <c r="J49" s="1008"/>
      <c r="K49" s="1083"/>
      <c r="L49" s="831"/>
      <c r="M49" s="730"/>
      <c r="N49" s="730"/>
      <c r="O49" s="730"/>
      <c r="P49" s="730"/>
      <c r="Q49" s="730"/>
      <c r="R49" s="730"/>
      <c r="S49" s="730"/>
      <c r="T49" s="730"/>
      <c r="U49" s="730"/>
      <c r="V49" s="730"/>
      <c r="W49" s="730"/>
      <c r="X49" s="730"/>
      <c r="Y49" s="730"/>
      <c r="Z49" s="730"/>
      <c r="AA49" s="730"/>
      <c r="AB49" s="730"/>
    </row>
    <row r="50" spans="2:28" ht="18" customHeight="1">
      <c r="B50" s="1079" t="s">
        <v>67</v>
      </c>
      <c r="C50" s="1011"/>
      <c r="D50" s="1011"/>
      <c r="E50" s="1011"/>
      <c r="F50" s="1011"/>
      <c r="G50" s="1011"/>
      <c r="H50" s="1011"/>
      <c r="I50" s="1011"/>
      <c r="J50" s="1011"/>
      <c r="K50" s="1084"/>
      <c r="L50" s="828"/>
      <c r="M50" s="728"/>
      <c r="N50" s="728"/>
      <c r="O50" s="728"/>
      <c r="P50" s="728"/>
      <c r="Q50" s="728"/>
      <c r="R50" s="728"/>
      <c r="S50" s="728"/>
      <c r="T50" s="728"/>
      <c r="U50" s="728"/>
      <c r="V50" s="728"/>
      <c r="W50" s="728"/>
      <c r="X50" s="728"/>
      <c r="Y50" s="728"/>
      <c r="Z50" s="728"/>
      <c r="AA50" s="728"/>
      <c r="AB50" s="728"/>
    </row>
    <row r="51" spans="2:28" ht="19.5" customHeight="1">
      <c r="B51" s="1081" t="s">
        <v>14</v>
      </c>
      <c r="C51" s="1011"/>
      <c r="D51" s="1011"/>
      <c r="E51" s="1005" t="s">
        <v>15</v>
      </c>
      <c r="F51" s="1005" t="s">
        <v>17</v>
      </c>
      <c r="G51" s="1005" t="s">
        <v>18</v>
      </c>
      <c r="H51" s="1006" t="s">
        <v>19</v>
      </c>
      <c r="I51" s="1007"/>
      <c r="J51" s="1011"/>
      <c r="K51" s="1084"/>
      <c r="L51" s="828"/>
      <c r="M51" s="728"/>
      <c r="N51" s="728"/>
      <c r="O51" s="728"/>
      <c r="P51" s="728"/>
      <c r="Q51" s="728"/>
      <c r="R51" s="728"/>
      <c r="S51" s="728"/>
      <c r="T51" s="728"/>
      <c r="U51" s="728"/>
      <c r="V51" s="728"/>
      <c r="W51" s="728"/>
      <c r="X51" s="728"/>
      <c r="Y51" s="728"/>
      <c r="Z51" s="728"/>
      <c r="AA51" s="728"/>
      <c r="AB51" s="728"/>
    </row>
    <row r="52" spans="2:28" ht="84" customHeight="1">
      <c r="B52" s="1073" t="s">
        <v>395</v>
      </c>
      <c r="C52" s="1008"/>
      <c r="D52" s="1008"/>
      <c r="E52" s="1009" t="s">
        <v>32</v>
      </c>
      <c r="F52" s="1012"/>
      <c r="G52" s="1009" t="s">
        <v>69</v>
      </c>
      <c r="H52" s="1010">
        <v>0</v>
      </c>
      <c r="I52" s="745" t="s">
        <v>393</v>
      </c>
      <c r="J52" s="1008"/>
      <c r="K52" s="1083"/>
      <c r="L52" s="831"/>
      <c r="M52" s="730"/>
      <c r="N52" s="730"/>
      <c r="O52" s="730"/>
      <c r="P52" s="730"/>
      <c r="Q52" s="730"/>
      <c r="R52" s="730"/>
      <c r="S52" s="730"/>
      <c r="T52" s="730"/>
      <c r="U52" s="730"/>
      <c r="V52" s="730"/>
      <c r="W52" s="730"/>
      <c r="X52" s="730"/>
      <c r="Y52" s="730"/>
      <c r="Z52" s="730"/>
      <c r="AA52" s="730"/>
      <c r="AB52" s="730"/>
    </row>
    <row r="53" spans="2:28" ht="18" customHeight="1">
      <c r="B53" s="1079" t="s">
        <v>208</v>
      </c>
      <c r="C53" s="1011"/>
      <c r="D53" s="1011"/>
      <c r="E53" s="1011"/>
      <c r="F53" s="1011"/>
      <c r="G53" s="1011"/>
      <c r="H53" s="1011"/>
      <c r="I53" s="1011"/>
      <c r="J53" s="1011"/>
      <c r="K53" s="1084"/>
      <c r="L53" s="828"/>
      <c r="M53" s="728"/>
      <c r="N53" s="728"/>
      <c r="O53" s="728"/>
      <c r="P53" s="728"/>
      <c r="Q53" s="728"/>
      <c r="R53" s="728"/>
      <c r="S53" s="728"/>
      <c r="T53" s="728"/>
      <c r="U53" s="728"/>
      <c r="V53" s="728"/>
      <c r="W53" s="728"/>
      <c r="X53" s="728"/>
      <c r="Y53" s="728"/>
      <c r="Z53" s="728"/>
      <c r="AA53" s="728"/>
      <c r="AB53" s="728"/>
    </row>
    <row r="54" spans="2:28" ht="19.5" customHeight="1">
      <c r="B54" s="1081" t="s">
        <v>14</v>
      </c>
      <c r="C54" s="1011"/>
      <c r="D54" s="1011"/>
      <c r="E54" s="1005" t="s">
        <v>15</v>
      </c>
      <c r="F54" s="1005" t="s">
        <v>17</v>
      </c>
      <c r="G54" s="1005" t="s">
        <v>18</v>
      </c>
      <c r="H54" s="1006" t="s">
        <v>19</v>
      </c>
      <c r="I54" s="1007"/>
      <c r="J54" s="1011"/>
      <c r="K54" s="1084"/>
      <c r="L54" s="828"/>
      <c r="M54" s="728"/>
      <c r="N54" s="728"/>
      <c r="O54" s="728"/>
      <c r="P54" s="728"/>
      <c r="Q54" s="728"/>
      <c r="R54" s="728"/>
      <c r="S54" s="728"/>
      <c r="T54" s="728"/>
      <c r="U54" s="728"/>
      <c r="V54" s="728"/>
      <c r="W54" s="728"/>
      <c r="X54" s="728"/>
      <c r="Y54" s="728"/>
      <c r="Z54" s="728"/>
      <c r="AA54" s="728"/>
      <c r="AB54" s="728"/>
    </row>
    <row r="55" spans="2:28" ht="89.25" customHeight="1">
      <c r="B55" s="1073" t="s">
        <v>396</v>
      </c>
      <c r="C55" s="1008"/>
      <c r="D55" s="1008"/>
      <c r="E55" s="1009" t="s">
        <v>69</v>
      </c>
      <c r="F55" s="1012"/>
      <c r="G55" s="1012"/>
      <c r="H55" s="1010">
        <v>1</v>
      </c>
      <c r="I55" s="745" t="s">
        <v>397</v>
      </c>
      <c r="J55" s="1008"/>
      <c r="K55" s="1083"/>
      <c r="L55" s="831"/>
      <c r="M55" s="730"/>
      <c r="N55" s="730"/>
      <c r="O55" s="730"/>
      <c r="P55" s="730"/>
      <c r="Q55" s="730"/>
      <c r="R55" s="730"/>
      <c r="S55" s="730"/>
      <c r="T55" s="730"/>
      <c r="U55" s="730"/>
      <c r="V55" s="730"/>
      <c r="W55" s="730"/>
      <c r="X55" s="730"/>
      <c r="Y55" s="730"/>
      <c r="Z55" s="730"/>
      <c r="AA55" s="730"/>
      <c r="AB55" s="730"/>
    </row>
    <row r="56" spans="2:28" ht="18" customHeight="1">
      <c r="B56" s="1079" t="s">
        <v>212</v>
      </c>
      <c r="C56" s="1011"/>
      <c r="D56" s="1011"/>
      <c r="E56" s="1011"/>
      <c r="F56" s="1011"/>
      <c r="G56" s="1011"/>
      <c r="H56" s="1011"/>
      <c r="I56" s="1011"/>
      <c r="J56" s="1011"/>
      <c r="K56" s="1084"/>
      <c r="L56" s="828"/>
      <c r="M56" s="728"/>
      <c r="N56" s="728"/>
      <c r="O56" s="728"/>
      <c r="P56" s="728"/>
      <c r="Q56" s="728"/>
      <c r="R56" s="728"/>
      <c r="S56" s="728"/>
      <c r="T56" s="728"/>
      <c r="U56" s="728"/>
      <c r="V56" s="728"/>
      <c r="W56" s="728"/>
      <c r="X56" s="728"/>
      <c r="Y56" s="728"/>
      <c r="Z56" s="728"/>
      <c r="AA56" s="728"/>
      <c r="AB56" s="728"/>
    </row>
    <row r="57" spans="2:28" ht="19.5" customHeight="1">
      <c r="B57" s="1081" t="s">
        <v>14</v>
      </c>
      <c r="C57" s="1011"/>
      <c r="D57" s="1011"/>
      <c r="E57" s="1005" t="s">
        <v>15</v>
      </c>
      <c r="F57" s="1005" t="s">
        <v>17</v>
      </c>
      <c r="G57" s="1005" t="s">
        <v>18</v>
      </c>
      <c r="H57" s="1006" t="s">
        <v>19</v>
      </c>
      <c r="I57" s="1007"/>
      <c r="J57" s="1011"/>
      <c r="K57" s="1084"/>
      <c r="L57" s="828"/>
      <c r="M57" s="728"/>
      <c r="N57" s="728"/>
      <c r="O57" s="728"/>
      <c r="P57" s="728"/>
      <c r="Q57" s="728"/>
      <c r="R57" s="728"/>
      <c r="S57" s="728"/>
      <c r="T57" s="728"/>
      <c r="U57" s="728"/>
      <c r="V57" s="728"/>
      <c r="W57" s="728"/>
      <c r="X57" s="728"/>
      <c r="Y57" s="728"/>
      <c r="Z57" s="728"/>
      <c r="AA57" s="728"/>
      <c r="AB57" s="728"/>
    </row>
    <row r="58" spans="2:28" ht="102" customHeight="1">
      <c r="B58" s="1073" t="s">
        <v>398</v>
      </c>
      <c r="C58" s="1008"/>
      <c r="D58" s="1008"/>
      <c r="E58" s="1012"/>
      <c r="F58" s="1012"/>
      <c r="G58" s="1009" t="s">
        <v>69</v>
      </c>
      <c r="H58" s="1010">
        <v>0</v>
      </c>
      <c r="I58" s="745" t="s">
        <v>393</v>
      </c>
      <c r="J58" s="1008"/>
      <c r="K58" s="1083"/>
      <c r="L58" s="831"/>
      <c r="M58" s="730"/>
      <c r="N58" s="730"/>
      <c r="O58" s="730"/>
      <c r="P58" s="730"/>
      <c r="Q58" s="730"/>
      <c r="R58" s="730"/>
      <c r="S58" s="730"/>
      <c r="T58" s="730"/>
      <c r="U58" s="730"/>
      <c r="V58" s="730"/>
      <c r="W58" s="730"/>
      <c r="X58" s="730"/>
      <c r="Y58" s="730"/>
      <c r="Z58" s="730"/>
      <c r="AA58" s="730"/>
      <c r="AB58" s="730"/>
    </row>
    <row r="59" spans="2:28" ht="18" customHeight="1">
      <c r="B59" s="1079" t="s">
        <v>215</v>
      </c>
      <c r="C59" s="1011"/>
      <c r="D59" s="1011"/>
      <c r="E59" s="1011"/>
      <c r="F59" s="1011"/>
      <c r="G59" s="1011"/>
      <c r="H59" s="1011"/>
      <c r="I59" s="1011"/>
      <c r="J59" s="1011"/>
      <c r="K59" s="1084"/>
      <c r="L59" s="828"/>
      <c r="M59" s="728"/>
      <c r="N59" s="728"/>
      <c r="O59" s="728"/>
      <c r="P59" s="728"/>
      <c r="Q59" s="728"/>
      <c r="R59" s="728"/>
      <c r="S59" s="728"/>
      <c r="T59" s="728"/>
      <c r="U59" s="728"/>
      <c r="V59" s="728"/>
      <c r="W59" s="728"/>
      <c r="X59" s="728"/>
      <c r="Y59" s="728"/>
      <c r="Z59" s="728"/>
      <c r="AA59" s="728"/>
      <c r="AB59" s="728"/>
    </row>
    <row r="60" spans="2:28" ht="19.5" customHeight="1">
      <c r="B60" s="1081" t="s">
        <v>14</v>
      </c>
      <c r="C60" s="1011"/>
      <c r="D60" s="1011"/>
      <c r="E60" s="1005" t="s">
        <v>15</v>
      </c>
      <c r="F60" s="1005" t="s">
        <v>17</v>
      </c>
      <c r="G60" s="1005" t="s">
        <v>18</v>
      </c>
      <c r="H60" s="1006" t="s">
        <v>19</v>
      </c>
      <c r="I60" s="1007"/>
      <c r="J60" s="1011"/>
      <c r="K60" s="1084"/>
      <c r="L60" s="828"/>
      <c r="M60" s="728"/>
      <c r="N60" s="728"/>
      <c r="O60" s="728"/>
      <c r="P60" s="728"/>
      <c r="Q60" s="728"/>
      <c r="R60" s="728"/>
      <c r="S60" s="728"/>
      <c r="T60" s="728"/>
      <c r="U60" s="728"/>
      <c r="V60" s="728"/>
      <c r="W60" s="728"/>
      <c r="X60" s="728"/>
      <c r="Y60" s="728"/>
      <c r="Z60" s="728"/>
      <c r="AA60" s="728"/>
      <c r="AB60" s="728"/>
    </row>
    <row r="61" spans="2:28" ht="115.5" customHeight="1">
      <c r="B61" s="1073" t="s">
        <v>399</v>
      </c>
      <c r="C61" s="1008"/>
      <c r="D61" s="1008"/>
      <c r="E61" s="1009"/>
      <c r="F61" s="1012"/>
      <c r="G61" s="1009" t="s">
        <v>69</v>
      </c>
      <c r="H61" s="1010">
        <v>0</v>
      </c>
      <c r="I61" s="745" t="s">
        <v>393</v>
      </c>
      <c r="J61" s="1008"/>
      <c r="K61" s="1083"/>
      <c r="L61" s="831"/>
      <c r="M61" s="730"/>
      <c r="N61" s="730"/>
      <c r="O61" s="730"/>
      <c r="P61" s="730"/>
      <c r="Q61" s="730"/>
      <c r="R61" s="730"/>
      <c r="S61" s="730"/>
      <c r="T61" s="730"/>
      <c r="U61" s="730"/>
      <c r="V61" s="730"/>
      <c r="W61" s="730"/>
      <c r="X61" s="730"/>
      <c r="Y61" s="730"/>
      <c r="Z61" s="730"/>
      <c r="AA61" s="730"/>
      <c r="AB61" s="730"/>
    </row>
    <row r="62" spans="2:28" ht="18" customHeight="1">
      <c r="B62" s="1079" t="s">
        <v>219</v>
      </c>
      <c r="C62" s="1011"/>
      <c r="D62" s="1011"/>
      <c r="E62" s="1011"/>
      <c r="F62" s="1011"/>
      <c r="G62" s="1011"/>
      <c r="H62" s="1011"/>
      <c r="I62" s="1011"/>
      <c r="J62" s="1011"/>
      <c r="K62" s="1084"/>
      <c r="L62" s="828"/>
      <c r="M62" s="728"/>
      <c r="N62" s="728"/>
      <c r="O62" s="728"/>
      <c r="P62" s="728"/>
      <c r="Q62" s="728"/>
      <c r="R62" s="728"/>
      <c r="S62" s="728"/>
      <c r="T62" s="728"/>
      <c r="U62" s="728"/>
      <c r="V62" s="728"/>
      <c r="W62" s="728"/>
      <c r="X62" s="728"/>
      <c r="Y62" s="728"/>
      <c r="Z62" s="728"/>
      <c r="AA62" s="728"/>
      <c r="AB62" s="728"/>
    </row>
    <row r="63" spans="2:28" ht="19.5" customHeight="1">
      <c r="B63" s="1081" t="s">
        <v>14</v>
      </c>
      <c r="C63" s="1011"/>
      <c r="D63" s="1011"/>
      <c r="E63" s="1005" t="s">
        <v>15</v>
      </c>
      <c r="F63" s="1005" t="s">
        <v>17</v>
      </c>
      <c r="G63" s="1005" t="s">
        <v>18</v>
      </c>
      <c r="H63" s="1006" t="s">
        <v>19</v>
      </c>
      <c r="I63" s="1007"/>
      <c r="J63" s="1011"/>
      <c r="K63" s="1084"/>
      <c r="L63" s="828"/>
      <c r="M63" s="728"/>
      <c r="N63" s="728"/>
      <c r="O63" s="728"/>
      <c r="P63" s="728"/>
      <c r="Q63" s="728"/>
      <c r="R63" s="728"/>
      <c r="S63" s="728"/>
      <c r="T63" s="728"/>
      <c r="U63" s="728"/>
      <c r="V63" s="728"/>
      <c r="W63" s="728"/>
      <c r="X63" s="728"/>
      <c r="Y63" s="728"/>
      <c r="Z63" s="728"/>
      <c r="AA63" s="728"/>
      <c r="AB63" s="728"/>
    </row>
    <row r="64" spans="2:28" ht="129.75" customHeight="1">
      <c r="B64" s="1073" t="s">
        <v>400</v>
      </c>
      <c r="C64" s="1008"/>
      <c r="D64" s="1008"/>
      <c r="E64" s="1009" t="s">
        <v>32</v>
      </c>
      <c r="F64" s="1012"/>
      <c r="G64" s="1009" t="s">
        <v>69</v>
      </c>
      <c r="H64" s="1010">
        <v>0</v>
      </c>
      <c r="I64" s="745" t="s">
        <v>393</v>
      </c>
      <c r="J64" s="1008"/>
      <c r="K64" s="1083"/>
      <c r="L64" s="831"/>
      <c r="M64" s="730"/>
      <c r="N64" s="730"/>
      <c r="O64" s="730"/>
      <c r="P64" s="730"/>
      <c r="Q64" s="730"/>
      <c r="R64" s="730"/>
      <c r="S64" s="730"/>
      <c r="T64" s="730"/>
      <c r="U64" s="730"/>
      <c r="V64" s="730"/>
      <c r="W64" s="730"/>
      <c r="X64" s="730"/>
      <c r="Y64" s="730"/>
      <c r="Z64" s="730"/>
      <c r="AA64" s="730"/>
      <c r="AB64" s="730"/>
    </row>
    <row r="65" spans="2:28" ht="18" customHeight="1">
      <c r="B65" s="1079" t="s">
        <v>228</v>
      </c>
      <c r="C65" s="1011"/>
      <c r="D65" s="1011"/>
      <c r="E65" s="1011"/>
      <c r="F65" s="1011"/>
      <c r="G65" s="1011"/>
      <c r="H65" s="1011"/>
      <c r="I65" s="1011"/>
      <c r="J65" s="1011"/>
      <c r="K65" s="1084"/>
      <c r="L65" s="828"/>
      <c r="M65" s="728"/>
      <c r="N65" s="728"/>
      <c r="O65" s="728"/>
      <c r="P65" s="728"/>
      <c r="Q65" s="728"/>
      <c r="R65" s="728"/>
      <c r="S65" s="728"/>
      <c r="T65" s="728"/>
      <c r="U65" s="728"/>
      <c r="V65" s="728"/>
      <c r="W65" s="728"/>
      <c r="X65" s="728"/>
      <c r="Y65" s="728"/>
      <c r="Z65" s="728"/>
      <c r="AA65" s="728"/>
      <c r="AB65" s="728"/>
    </row>
    <row r="66" spans="2:28" ht="19.5" customHeight="1">
      <c r="B66" s="1081" t="s">
        <v>14</v>
      </c>
      <c r="C66" s="1011"/>
      <c r="D66" s="1011"/>
      <c r="E66" s="1005" t="s">
        <v>15</v>
      </c>
      <c r="F66" s="1005" t="s">
        <v>17</v>
      </c>
      <c r="G66" s="1005" t="s">
        <v>18</v>
      </c>
      <c r="H66" s="1006" t="s">
        <v>19</v>
      </c>
      <c r="I66" s="1007"/>
      <c r="J66" s="1011"/>
      <c r="K66" s="1084"/>
      <c r="L66" s="828"/>
      <c r="M66" s="728"/>
      <c r="N66" s="728"/>
      <c r="O66" s="728"/>
      <c r="P66" s="728"/>
      <c r="Q66" s="728"/>
      <c r="R66" s="728"/>
      <c r="S66" s="728"/>
      <c r="T66" s="728"/>
      <c r="U66" s="728"/>
      <c r="V66" s="728"/>
      <c r="W66" s="728"/>
      <c r="X66" s="728"/>
      <c r="Y66" s="728"/>
      <c r="Z66" s="728"/>
      <c r="AA66" s="728"/>
      <c r="AB66" s="728"/>
    </row>
    <row r="67" spans="2:28" ht="124.5" customHeight="1">
      <c r="B67" s="1073" t="s">
        <v>401</v>
      </c>
      <c r="C67" s="1008"/>
      <c r="D67" s="1008"/>
      <c r="E67" s="1012"/>
      <c r="F67" s="1012"/>
      <c r="G67" s="1009" t="s">
        <v>69</v>
      </c>
      <c r="H67" s="1010">
        <v>0</v>
      </c>
      <c r="I67" s="745" t="s">
        <v>393</v>
      </c>
      <c r="J67" s="1008"/>
      <c r="K67" s="1083"/>
      <c r="L67" s="831"/>
      <c r="M67" s="730"/>
      <c r="N67" s="730"/>
      <c r="O67" s="730"/>
      <c r="P67" s="730"/>
      <c r="Q67" s="730"/>
      <c r="R67" s="730"/>
      <c r="S67" s="730"/>
      <c r="T67" s="730"/>
      <c r="U67" s="730"/>
      <c r="V67" s="730"/>
      <c r="W67" s="730"/>
      <c r="X67" s="730"/>
      <c r="Y67" s="730"/>
      <c r="Z67" s="730"/>
      <c r="AA67" s="730"/>
      <c r="AB67" s="730"/>
    </row>
    <row r="68" spans="2:28" ht="18" customHeight="1">
      <c r="B68" s="1079" t="s">
        <v>231</v>
      </c>
      <c r="C68" s="1011"/>
      <c r="D68" s="1011"/>
      <c r="E68" s="1011"/>
      <c r="F68" s="1011"/>
      <c r="G68" s="1011"/>
      <c r="H68" s="1011"/>
      <c r="I68" s="1011"/>
      <c r="J68" s="1011"/>
      <c r="K68" s="1084"/>
      <c r="L68" s="1120"/>
      <c r="M68" s="1014"/>
      <c r="N68" s="1014"/>
      <c r="O68" s="1014"/>
      <c r="P68" s="1014"/>
      <c r="Q68" s="1014"/>
      <c r="R68" s="1014"/>
      <c r="S68" s="1014"/>
      <c r="T68" s="1014"/>
      <c r="U68" s="1014"/>
      <c r="V68" s="1014"/>
      <c r="W68" s="1014"/>
      <c r="X68" s="1014"/>
      <c r="Y68" s="1014"/>
      <c r="Z68" s="1014"/>
      <c r="AA68" s="1014"/>
      <c r="AB68" s="1014"/>
    </row>
    <row r="69" spans="2:28" ht="19.5" customHeight="1">
      <c r="B69" s="1081" t="s">
        <v>14</v>
      </c>
      <c r="C69" s="1011"/>
      <c r="D69" s="1011"/>
      <c r="E69" s="1005" t="s">
        <v>15</v>
      </c>
      <c r="F69" s="1005" t="s">
        <v>17</v>
      </c>
      <c r="G69" s="1005" t="s">
        <v>18</v>
      </c>
      <c r="H69" s="1006" t="s">
        <v>19</v>
      </c>
      <c r="I69" s="1007"/>
      <c r="J69" s="1011"/>
      <c r="K69" s="1084"/>
      <c r="L69" s="828"/>
      <c r="M69" s="728"/>
      <c r="N69" s="728"/>
      <c r="O69" s="728"/>
      <c r="P69" s="728"/>
      <c r="Q69" s="728"/>
      <c r="R69" s="728"/>
      <c r="S69" s="728"/>
      <c r="T69" s="728"/>
      <c r="U69" s="728"/>
      <c r="V69" s="728"/>
      <c r="W69" s="728"/>
      <c r="X69" s="728"/>
      <c r="Y69" s="728"/>
      <c r="Z69" s="728"/>
      <c r="AA69" s="728"/>
      <c r="AB69" s="728"/>
    </row>
    <row r="70" spans="2:28" ht="112.5" customHeight="1">
      <c r="B70" s="1073" t="s">
        <v>402</v>
      </c>
      <c r="C70" s="1008"/>
      <c r="D70" s="1008"/>
      <c r="E70" s="1009" t="s">
        <v>32</v>
      </c>
      <c r="F70" s="1012"/>
      <c r="G70" s="1009" t="s">
        <v>69</v>
      </c>
      <c r="H70" s="1010">
        <v>0</v>
      </c>
      <c r="I70" s="745" t="s">
        <v>393</v>
      </c>
      <c r="J70" s="1008"/>
      <c r="K70" s="1083"/>
      <c r="L70" s="831"/>
      <c r="M70" s="730"/>
      <c r="N70" s="730"/>
      <c r="O70" s="730"/>
      <c r="P70" s="730"/>
      <c r="Q70" s="730"/>
      <c r="R70" s="730"/>
      <c r="S70" s="730"/>
      <c r="T70" s="730"/>
      <c r="U70" s="730"/>
      <c r="V70" s="730"/>
      <c r="W70" s="730"/>
      <c r="X70" s="730"/>
      <c r="Y70" s="730"/>
      <c r="Z70" s="730"/>
      <c r="AA70" s="730"/>
      <c r="AB70" s="730"/>
    </row>
    <row r="71" spans="2:28" ht="18" customHeight="1">
      <c r="B71" s="1079" t="s">
        <v>234</v>
      </c>
      <c r="C71" s="1003"/>
      <c r="D71" s="1003"/>
      <c r="E71" s="1003"/>
      <c r="F71" s="1003"/>
      <c r="G71" s="1003"/>
      <c r="H71" s="1003"/>
      <c r="I71" s="1003"/>
      <c r="J71" s="1003"/>
      <c r="K71" s="1080"/>
      <c r="L71" s="828"/>
      <c r="M71" s="728"/>
      <c r="N71" s="728"/>
      <c r="O71" s="728"/>
      <c r="P71" s="728"/>
      <c r="Q71" s="728"/>
      <c r="R71" s="728"/>
      <c r="S71" s="728"/>
      <c r="T71" s="728"/>
      <c r="U71" s="728"/>
      <c r="V71" s="728"/>
      <c r="W71" s="728"/>
      <c r="X71" s="728"/>
      <c r="Y71" s="728"/>
      <c r="Z71" s="728"/>
      <c r="AA71" s="728"/>
      <c r="AB71" s="728"/>
    </row>
    <row r="72" spans="2:28" ht="19.5" customHeight="1">
      <c r="B72" s="1081" t="s">
        <v>14</v>
      </c>
      <c r="C72" s="1004"/>
      <c r="D72" s="1004"/>
      <c r="E72" s="1005" t="s">
        <v>15</v>
      </c>
      <c r="F72" s="1005" t="s">
        <v>17</v>
      </c>
      <c r="G72" s="1005" t="s">
        <v>18</v>
      </c>
      <c r="H72" s="1006" t="s">
        <v>19</v>
      </c>
      <c r="I72" s="1007"/>
      <c r="J72" s="1007"/>
      <c r="K72" s="1082"/>
      <c r="L72" s="828"/>
      <c r="M72" s="728"/>
      <c r="N72" s="728"/>
      <c r="O72" s="728"/>
      <c r="P72" s="728"/>
      <c r="Q72" s="728"/>
      <c r="R72" s="728"/>
      <c r="S72" s="728"/>
      <c r="T72" s="728"/>
      <c r="U72" s="728"/>
      <c r="V72" s="728"/>
      <c r="W72" s="728"/>
      <c r="X72" s="728"/>
      <c r="Y72" s="728"/>
      <c r="Z72" s="728"/>
      <c r="AA72" s="728"/>
      <c r="AB72" s="728"/>
    </row>
    <row r="73" spans="2:28" ht="153" customHeight="1">
      <c r="B73" s="1073" t="s">
        <v>403</v>
      </c>
      <c r="C73" s="1008"/>
      <c r="D73" s="1008"/>
      <c r="E73" s="1009" t="s">
        <v>69</v>
      </c>
      <c r="F73" s="1009" t="s">
        <v>32</v>
      </c>
      <c r="G73" s="1012"/>
      <c r="H73" s="1010">
        <v>1</v>
      </c>
      <c r="I73" s="745" t="s">
        <v>404</v>
      </c>
      <c r="J73" s="745"/>
      <c r="K73" s="814"/>
      <c r="L73" s="831"/>
      <c r="M73" s="730"/>
      <c r="N73" s="730"/>
      <c r="O73" s="730"/>
      <c r="P73" s="730"/>
      <c r="Q73" s="730"/>
      <c r="R73" s="730"/>
      <c r="S73" s="730"/>
      <c r="T73" s="730"/>
      <c r="U73" s="730"/>
      <c r="V73" s="730"/>
      <c r="W73" s="730"/>
      <c r="X73" s="730"/>
      <c r="Y73" s="730"/>
      <c r="Z73" s="730"/>
      <c r="AA73" s="730"/>
      <c r="AB73" s="730"/>
    </row>
    <row r="74" spans="2:28" ht="18.75" customHeight="1">
      <c r="B74" s="1079" t="s">
        <v>237</v>
      </c>
      <c r="C74" s="1011"/>
      <c r="D74" s="1011"/>
      <c r="E74" s="1011"/>
      <c r="F74" s="1011"/>
      <c r="G74" s="1011"/>
      <c r="H74" s="1011"/>
      <c r="I74" s="1011"/>
      <c r="J74" s="1011"/>
      <c r="K74" s="1084"/>
      <c r="L74" s="828"/>
      <c r="M74" s="728"/>
      <c r="N74" s="728"/>
      <c r="O74" s="728"/>
      <c r="P74" s="728"/>
      <c r="Q74" s="728"/>
      <c r="R74" s="728"/>
      <c r="S74" s="728"/>
      <c r="T74" s="728"/>
      <c r="U74" s="728"/>
      <c r="V74" s="728"/>
      <c r="W74" s="728"/>
      <c r="X74" s="728"/>
      <c r="Y74" s="728"/>
      <c r="Z74" s="728"/>
      <c r="AA74" s="728"/>
      <c r="AB74" s="728"/>
    </row>
    <row r="75" spans="2:28" ht="21" customHeight="1">
      <c r="B75" s="1081" t="s">
        <v>14</v>
      </c>
      <c r="C75" s="1011"/>
      <c r="D75" s="1011"/>
      <c r="E75" s="1005" t="s">
        <v>15</v>
      </c>
      <c r="F75" s="1005" t="s">
        <v>17</v>
      </c>
      <c r="G75" s="1005" t="s">
        <v>18</v>
      </c>
      <c r="H75" s="1006" t="s">
        <v>19</v>
      </c>
      <c r="I75" s="1007"/>
      <c r="J75" s="1011"/>
      <c r="K75" s="1084"/>
      <c r="L75" s="828"/>
      <c r="M75" s="728"/>
      <c r="N75" s="728"/>
      <c r="O75" s="728"/>
      <c r="P75" s="728"/>
      <c r="Q75" s="728"/>
      <c r="R75" s="728"/>
      <c r="S75" s="728"/>
      <c r="T75" s="728"/>
      <c r="U75" s="728"/>
      <c r="V75" s="728"/>
      <c r="W75" s="728"/>
      <c r="X75" s="728"/>
      <c r="Y75" s="728"/>
      <c r="Z75" s="728"/>
      <c r="AA75" s="728"/>
      <c r="AB75" s="728"/>
    </row>
    <row r="76" spans="2:28" ht="115.5" customHeight="1">
      <c r="B76" s="1086" t="s">
        <v>405</v>
      </c>
      <c r="C76" s="1015"/>
      <c r="D76" s="1015"/>
      <c r="E76" s="1009" t="s">
        <v>32</v>
      </c>
      <c r="F76" s="1009" t="s">
        <v>32</v>
      </c>
      <c r="G76" s="1009" t="s">
        <v>69</v>
      </c>
      <c r="H76" s="1010">
        <v>0</v>
      </c>
      <c r="I76" s="745" t="s">
        <v>406</v>
      </c>
      <c r="J76" s="745"/>
      <c r="K76" s="814"/>
      <c r="L76" s="831"/>
      <c r="M76" s="730"/>
      <c r="N76" s="730"/>
      <c r="O76" s="730"/>
      <c r="P76" s="730"/>
      <c r="Q76" s="730"/>
      <c r="R76" s="730"/>
      <c r="S76" s="730"/>
      <c r="T76" s="730"/>
      <c r="U76" s="730"/>
      <c r="V76" s="730"/>
      <c r="W76" s="730"/>
      <c r="X76" s="730"/>
      <c r="Y76" s="730"/>
      <c r="Z76" s="730"/>
      <c r="AA76" s="730"/>
      <c r="AB76" s="730"/>
    </row>
    <row r="77" spans="2:28" ht="19.5" customHeight="1">
      <c r="B77" s="1079" t="s">
        <v>240</v>
      </c>
      <c r="C77" s="1011"/>
      <c r="D77" s="1011"/>
      <c r="E77" s="1011"/>
      <c r="F77" s="1011"/>
      <c r="G77" s="1011"/>
      <c r="H77" s="1011"/>
      <c r="I77" s="1011"/>
      <c r="J77" s="1011"/>
      <c r="K77" s="1084"/>
      <c r="L77" s="828"/>
      <c r="M77" s="728"/>
      <c r="N77" s="728"/>
      <c r="O77" s="728"/>
      <c r="P77" s="728"/>
      <c r="Q77" s="728"/>
      <c r="R77" s="728"/>
      <c r="S77" s="728"/>
      <c r="T77" s="728"/>
      <c r="U77" s="728"/>
      <c r="V77" s="728"/>
      <c r="W77" s="728"/>
      <c r="X77" s="728"/>
      <c r="Y77" s="728"/>
      <c r="Z77" s="728"/>
      <c r="AA77" s="728"/>
      <c r="AB77" s="728"/>
    </row>
    <row r="78" spans="2:28" ht="19.5" customHeight="1">
      <c r="B78" s="1081" t="s">
        <v>14</v>
      </c>
      <c r="C78" s="1011"/>
      <c r="D78" s="1011"/>
      <c r="E78" s="1005" t="s">
        <v>15</v>
      </c>
      <c r="F78" s="1005" t="s">
        <v>17</v>
      </c>
      <c r="G78" s="1005" t="s">
        <v>18</v>
      </c>
      <c r="H78" s="1006" t="s">
        <v>19</v>
      </c>
      <c r="I78" s="1007"/>
      <c r="J78" s="1011"/>
      <c r="K78" s="1084"/>
      <c r="L78" s="828"/>
      <c r="M78" s="728"/>
      <c r="N78" s="728"/>
      <c r="O78" s="728"/>
      <c r="P78" s="728"/>
      <c r="Q78" s="728"/>
      <c r="R78" s="728"/>
      <c r="S78" s="728"/>
      <c r="T78" s="728"/>
      <c r="U78" s="728"/>
      <c r="V78" s="728"/>
      <c r="W78" s="728"/>
      <c r="X78" s="728"/>
      <c r="Y78" s="728"/>
      <c r="Z78" s="728"/>
      <c r="AA78" s="728"/>
      <c r="AB78" s="728"/>
    </row>
    <row r="79" spans="2:28" ht="95.25" customHeight="1">
      <c r="B79" s="1086" t="s">
        <v>407</v>
      </c>
      <c r="C79" s="1015"/>
      <c r="D79" s="1015"/>
      <c r="E79" s="1009" t="s">
        <v>69</v>
      </c>
      <c r="F79" s="1009" t="s">
        <v>32</v>
      </c>
      <c r="G79" s="1012"/>
      <c r="H79" s="1010">
        <v>1</v>
      </c>
      <c r="I79" s="745" t="s">
        <v>408</v>
      </c>
      <c r="J79" s="745"/>
      <c r="K79" s="814"/>
      <c r="L79" s="831"/>
      <c r="M79" s="730"/>
      <c r="N79" s="730"/>
      <c r="O79" s="730"/>
      <c r="P79" s="730"/>
      <c r="Q79" s="730"/>
      <c r="R79" s="730"/>
      <c r="S79" s="730"/>
      <c r="T79" s="730"/>
      <c r="U79" s="730"/>
      <c r="V79" s="730"/>
      <c r="W79" s="730"/>
      <c r="X79" s="730"/>
      <c r="Y79" s="730"/>
      <c r="Z79" s="730"/>
      <c r="AA79" s="730"/>
      <c r="AB79" s="730"/>
    </row>
    <row r="80" spans="2:28" ht="21.75" customHeight="1">
      <c r="B80" s="1079" t="s">
        <v>243</v>
      </c>
      <c r="C80" s="1011"/>
      <c r="D80" s="1011"/>
      <c r="E80" s="1011"/>
      <c r="F80" s="1011"/>
      <c r="G80" s="1011"/>
      <c r="H80" s="1011"/>
      <c r="I80" s="1011"/>
      <c r="J80" s="1011"/>
      <c r="K80" s="1084"/>
      <c r="L80" s="828"/>
      <c r="M80" s="728"/>
      <c r="N80" s="728"/>
      <c r="O80" s="728"/>
      <c r="P80" s="728"/>
      <c r="Q80" s="728"/>
      <c r="R80" s="728"/>
      <c r="S80" s="728"/>
      <c r="T80" s="728"/>
      <c r="U80" s="728"/>
      <c r="V80" s="728"/>
      <c r="W80" s="728"/>
      <c r="X80" s="728"/>
      <c r="Y80" s="728"/>
      <c r="Z80" s="728"/>
      <c r="AA80" s="728"/>
      <c r="AB80" s="728"/>
    </row>
    <row r="81" spans="2:28" ht="19.5" customHeight="1">
      <c r="B81" s="1081" t="s">
        <v>14</v>
      </c>
      <c r="C81" s="1011"/>
      <c r="D81" s="1011"/>
      <c r="E81" s="1005" t="s">
        <v>15</v>
      </c>
      <c r="F81" s="1005" t="s">
        <v>17</v>
      </c>
      <c r="G81" s="1005" t="s">
        <v>18</v>
      </c>
      <c r="H81" s="1006" t="s">
        <v>19</v>
      </c>
      <c r="I81" s="1007"/>
      <c r="J81" s="1011"/>
      <c r="K81" s="1084"/>
      <c r="L81" s="828"/>
      <c r="M81" s="728"/>
      <c r="N81" s="728"/>
      <c r="O81" s="728"/>
      <c r="P81" s="728"/>
      <c r="Q81" s="728"/>
      <c r="R81" s="728"/>
      <c r="S81" s="728"/>
      <c r="T81" s="728"/>
      <c r="U81" s="728"/>
      <c r="V81" s="728"/>
      <c r="W81" s="728"/>
      <c r="X81" s="728"/>
      <c r="Y81" s="728"/>
      <c r="Z81" s="728"/>
      <c r="AA81" s="728"/>
      <c r="AB81" s="728"/>
    </row>
    <row r="82" spans="2:28" ht="81" customHeight="1">
      <c r="B82" s="1073" t="s">
        <v>409</v>
      </c>
      <c r="C82" s="1008"/>
      <c r="D82" s="1008"/>
      <c r="E82" s="1009" t="s">
        <v>69</v>
      </c>
      <c r="F82" s="1012"/>
      <c r="G82" s="1012"/>
      <c r="H82" s="1010">
        <v>1</v>
      </c>
      <c r="I82" s="745" t="s">
        <v>410</v>
      </c>
      <c r="J82" s="745"/>
      <c r="K82" s="814"/>
      <c r="L82" s="831"/>
      <c r="M82" s="730"/>
      <c r="N82" s="730"/>
      <c r="O82" s="730"/>
      <c r="P82" s="730"/>
      <c r="Q82" s="730"/>
      <c r="R82" s="730"/>
      <c r="S82" s="730"/>
      <c r="T82" s="730"/>
      <c r="U82" s="730"/>
      <c r="V82" s="730"/>
      <c r="W82" s="730"/>
      <c r="X82" s="730"/>
      <c r="Y82" s="730"/>
      <c r="Z82" s="730"/>
      <c r="AA82" s="730"/>
      <c r="AB82" s="730"/>
    </row>
    <row r="83" spans="2:28" ht="19.5" customHeight="1">
      <c r="B83" s="1079" t="s">
        <v>246</v>
      </c>
      <c r="C83" s="1011"/>
      <c r="D83" s="1011"/>
      <c r="E83" s="1011"/>
      <c r="F83" s="1011"/>
      <c r="G83" s="1011"/>
      <c r="H83" s="1011"/>
      <c r="I83" s="1011"/>
      <c r="J83" s="1011"/>
      <c r="K83" s="1084"/>
      <c r="L83" s="828"/>
      <c r="M83" s="728"/>
      <c r="N83" s="728"/>
      <c r="O83" s="728"/>
      <c r="P83" s="728"/>
      <c r="Q83" s="728"/>
      <c r="R83" s="728"/>
      <c r="S83" s="728"/>
      <c r="T83" s="728"/>
      <c r="U83" s="728"/>
      <c r="V83" s="728"/>
      <c r="W83" s="728"/>
      <c r="X83" s="728"/>
      <c r="Y83" s="728"/>
      <c r="Z83" s="728"/>
      <c r="AA83" s="728"/>
      <c r="AB83" s="728"/>
    </row>
    <row r="84" spans="2:28" ht="16.5" customHeight="1">
      <c r="B84" s="1081" t="s">
        <v>14</v>
      </c>
      <c r="C84" s="1011"/>
      <c r="D84" s="1011"/>
      <c r="E84" s="1005" t="s">
        <v>15</v>
      </c>
      <c r="F84" s="1005" t="s">
        <v>17</v>
      </c>
      <c r="G84" s="1005" t="s">
        <v>18</v>
      </c>
      <c r="H84" s="1006" t="s">
        <v>19</v>
      </c>
      <c r="I84" s="1007"/>
      <c r="J84" s="1011"/>
      <c r="K84" s="1084"/>
      <c r="L84" s="828"/>
      <c r="M84" s="728"/>
      <c r="N84" s="728"/>
      <c r="O84" s="728"/>
      <c r="P84" s="728"/>
      <c r="Q84" s="728"/>
      <c r="R84" s="728"/>
      <c r="S84" s="728"/>
      <c r="T84" s="728"/>
      <c r="U84" s="728"/>
      <c r="V84" s="728"/>
      <c r="W84" s="728"/>
      <c r="X84" s="728"/>
      <c r="Y84" s="728"/>
      <c r="Z84" s="728"/>
      <c r="AA84" s="728"/>
      <c r="AB84" s="728"/>
    </row>
    <row r="85" spans="2:28" ht="78.75" customHeight="1">
      <c r="B85" s="1073" t="s">
        <v>411</v>
      </c>
      <c r="C85" s="1008"/>
      <c r="D85" s="1008"/>
      <c r="E85" s="1009" t="s">
        <v>69</v>
      </c>
      <c r="F85" s="1012"/>
      <c r="G85" s="1012"/>
      <c r="H85" s="1010">
        <v>1</v>
      </c>
      <c r="I85" s="745" t="s">
        <v>412</v>
      </c>
      <c r="J85" s="1008"/>
      <c r="K85" s="1083"/>
      <c r="L85" s="831"/>
      <c r="M85" s="730"/>
      <c r="N85" s="730"/>
      <c r="O85" s="730"/>
      <c r="P85" s="730"/>
      <c r="Q85" s="730"/>
      <c r="R85" s="730"/>
      <c r="S85" s="730"/>
      <c r="T85" s="730"/>
      <c r="U85" s="730"/>
      <c r="V85" s="730"/>
      <c r="W85" s="730"/>
      <c r="X85" s="730"/>
      <c r="Y85" s="730"/>
      <c r="Z85" s="730"/>
      <c r="AA85" s="730"/>
      <c r="AB85" s="730"/>
    </row>
    <row r="86" spans="2:28" ht="16.5" customHeight="1">
      <c r="B86" s="1079" t="s">
        <v>249</v>
      </c>
      <c r="C86" s="1011"/>
      <c r="D86" s="1011"/>
      <c r="E86" s="1011"/>
      <c r="F86" s="1011"/>
      <c r="G86" s="1011"/>
      <c r="H86" s="1011"/>
      <c r="I86" s="1011"/>
      <c r="J86" s="1011"/>
      <c r="K86" s="1084"/>
      <c r="L86" s="828"/>
      <c r="M86" s="728"/>
      <c r="N86" s="728"/>
      <c r="O86" s="728"/>
      <c r="P86" s="728"/>
      <c r="Q86" s="728"/>
      <c r="R86" s="728"/>
      <c r="S86" s="728"/>
      <c r="T86" s="728"/>
      <c r="U86" s="728"/>
      <c r="V86" s="728"/>
      <c r="W86" s="728"/>
      <c r="X86" s="728"/>
      <c r="Y86" s="728"/>
      <c r="Z86" s="728"/>
      <c r="AA86" s="728"/>
      <c r="AB86" s="728"/>
    </row>
    <row r="87" spans="2:28" ht="15.75" customHeight="1">
      <c r="B87" s="1081" t="s">
        <v>14</v>
      </c>
      <c r="C87" s="1011"/>
      <c r="D87" s="1011"/>
      <c r="E87" s="1005" t="s">
        <v>15</v>
      </c>
      <c r="F87" s="1005" t="s">
        <v>17</v>
      </c>
      <c r="G87" s="1005" t="s">
        <v>18</v>
      </c>
      <c r="H87" s="1006" t="s">
        <v>19</v>
      </c>
      <c r="I87" s="1007"/>
      <c r="J87" s="1011"/>
      <c r="K87" s="1084"/>
      <c r="L87" s="828"/>
      <c r="M87" s="728"/>
      <c r="N87" s="728"/>
      <c r="O87" s="728"/>
      <c r="P87" s="728"/>
      <c r="Q87" s="728"/>
      <c r="R87" s="728"/>
      <c r="S87" s="728"/>
      <c r="T87" s="728"/>
      <c r="U87" s="728"/>
      <c r="V87" s="728"/>
      <c r="W87" s="728"/>
      <c r="X87" s="728"/>
      <c r="Y87" s="728"/>
      <c r="Z87" s="728"/>
      <c r="AA87" s="728"/>
      <c r="AB87" s="728"/>
    </row>
    <row r="88" spans="2:28" ht="99.75" customHeight="1">
      <c r="B88" s="1073" t="s">
        <v>413</v>
      </c>
      <c r="C88" s="1008"/>
      <c r="D88" s="1008"/>
      <c r="E88" s="1009" t="s">
        <v>69</v>
      </c>
      <c r="F88" s="1012"/>
      <c r="G88" s="1012"/>
      <c r="H88" s="1010">
        <v>1</v>
      </c>
      <c r="I88" s="745" t="s">
        <v>414</v>
      </c>
      <c r="J88" s="1008"/>
      <c r="K88" s="1083"/>
      <c r="L88" s="831"/>
      <c r="M88" s="730"/>
      <c r="N88" s="730"/>
      <c r="O88" s="730"/>
      <c r="P88" s="730"/>
      <c r="Q88" s="730"/>
      <c r="R88" s="730"/>
      <c r="S88" s="730"/>
      <c r="T88" s="730"/>
      <c r="U88" s="730"/>
      <c r="V88" s="730"/>
      <c r="W88" s="730"/>
      <c r="X88" s="730"/>
      <c r="Y88" s="730"/>
      <c r="Z88" s="730"/>
      <c r="AA88" s="730"/>
      <c r="AB88" s="730"/>
    </row>
    <row r="89" spans="2:28" ht="19.5" customHeight="1">
      <c r="B89" s="1079" t="s">
        <v>252</v>
      </c>
      <c r="C89" s="1011"/>
      <c r="D89" s="1011"/>
      <c r="E89" s="1011"/>
      <c r="F89" s="1011"/>
      <c r="G89" s="1011"/>
      <c r="H89" s="1011"/>
      <c r="I89" s="1011"/>
      <c r="J89" s="1011"/>
      <c r="K89" s="1084"/>
      <c r="L89" s="828"/>
      <c r="M89" s="728"/>
      <c r="N89" s="728"/>
      <c r="O89" s="728"/>
      <c r="P89" s="728"/>
      <c r="Q89" s="728"/>
      <c r="R89" s="728"/>
      <c r="S89" s="728"/>
      <c r="T89" s="728"/>
      <c r="U89" s="728"/>
      <c r="V89" s="728"/>
      <c r="W89" s="728"/>
      <c r="X89" s="728"/>
      <c r="Y89" s="728"/>
      <c r="Z89" s="728"/>
      <c r="AA89" s="728"/>
      <c r="AB89" s="728"/>
    </row>
    <row r="90" spans="2:28" ht="19.5" customHeight="1">
      <c r="B90" s="1081" t="s">
        <v>14</v>
      </c>
      <c r="C90" s="1011"/>
      <c r="D90" s="1011"/>
      <c r="E90" s="1005" t="s">
        <v>15</v>
      </c>
      <c r="F90" s="1005" t="s">
        <v>17</v>
      </c>
      <c r="G90" s="1005" t="s">
        <v>18</v>
      </c>
      <c r="H90" s="1006" t="s">
        <v>19</v>
      </c>
      <c r="I90" s="1007"/>
      <c r="J90" s="1011"/>
      <c r="K90" s="1084"/>
      <c r="L90" s="828"/>
      <c r="M90" s="728"/>
      <c r="N90" s="728"/>
      <c r="O90" s="728"/>
      <c r="P90" s="728"/>
      <c r="Q90" s="728"/>
      <c r="R90" s="728"/>
      <c r="S90" s="728"/>
      <c r="T90" s="728"/>
      <c r="U90" s="728"/>
      <c r="V90" s="728"/>
      <c r="W90" s="728"/>
      <c r="X90" s="728"/>
      <c r="Y90" s="728"/>
      <c r="Z90" s="728"/>
      <c r="AA90" s="728"/>
      <c r="AB90" s="728"/>
    </row>
    <row r="91" spans="2:28" ht="76.5" customHeight="1">
      <c r="B91" s="1073" t="s">
        <v>415</v>
      </c>
      <c r="C91" s="1016"/>
      <c r="D91" s="1016"/>
      <c r="E91" s="1009" t="s">
        <v>32</v>
      </c>
      <c r="F91" s="1012"/>
      <c r="G91" s="1009" t="s">
        <v>69</v>
      </c>
      <c r="H91" s="1010">
        <v>0</v>
      </c>
      <c r="I91" s="745" t="s">
        <v>416</v>
      </c>
      <c r="J91" s="745"/>
      <c r="K91" s="814"/>
      <c r="L91" s="830" t="s">
        <v>30</v>
      </c>
      <c r="M91" s="730"/>
      <c r="N91" s="730"/>
      <c r="O91" s="730"/>
      <c r="P91" s="730"/>
      <c r="Q91" s="730"/>
      <c r="R91" s="730"/>
      <c r="S91" s="730"/>
      <c r="T91" s="730"/>
      <c r="U91" s="730"/>
      <c r="V91" s="730"/>
      <c r="W91" s="730"/>
      <c r="X91" s="730"/>
      <c r="Y91" s="730"/>
      <c r="Z91" s="730"/>
      <c r="AA91" s="730"/>
      <c r="AB91" s="730"/>
    </row>
    <row r="92" spans="2:28" ht="24" customHeight="1">
      <c r="B92" s="1075" t="s">
        <v>25</v>
      </c>
      <c r="C92" s="1017"/>
      <c r="D92" s="1017"/>
      <c r="E92" s="1017"/>
      <c r="F92" s="1017"/>
      <c r="G92" s="1017"/>
      <c r="H92" s="1017"/>
      <c r="I92" s="1000">
        <f>AVERAGE(H37:H91)</f>
        <v>0.36842105263157893</v>
      </c>
      <c r="J92" s="1000"/>
      <c r="K92" s="1076">
        <f>(I92*I33)</f>
        <v>3.6842105263157891E-2</v>
      </c>
      <c r="L92" s="828" t="s">
        <v>32</v>
      </c>
      <c r="M92" s="728"/>
      <c r="N92" s="728"/>
      <c r="O92" s="728"/>
      <c r="P92" s="728"/>
      <c r="Q92" s="728"/>
      <c r="R92" s="728"/>
      <c r="S92" s="728"/>
      <c r="T92" s="728"/>
      <c r="U92" s="728"/>
      <c r="V92" s="728"/>
      <c r="W92" s="728"/>
      <c r="X92" s="728"/>
      <c r="Y92" s="728"/>
      <c r="Z92" s="728"/>
      <c r="AA92" s="728"/>
      <c r="AB92" s="728"/>
    </row>
    <row r="93" spans="2:28" ht="20.100000000000001" customHeight="1">
      <c r="B93" s="797" t="s">
        <v>27</v>
      </c>
      <c r="C93" s="1018"/>
      <c r="D93" s="1018"/>
      <c r="E93" s="1018"/>
      <c r="F93" s="1018"/>
      <c r="G93" s="1018"/>
      <c r="H93" s="1018"/>
      <c r="I93" s="1019">
        <v>0.2</v>
      </c>
      <c r="J93" s="1019"/>
      <c r="K93" s="1087"/>
      <c r="L93" s="828"/>
      <c r="M93" s="728"/>
      <c r="N93" s="728"/>
      <c r="O93" s="728"/>
      <c r="P93" s="728"/>
      <c r="Q93" s="728"/>
      <c r="R93" s="728"/>
      <c r="S93" s="728"/>
      <c r="T93" s="728"/>
      <c r="U93" s="728"/>
      <c r="V93" s="728"/>
      <c r="W93" s="728"/>
      <c r="X93" s="728"/>
      <c r="Y93" s="728"/>
      <c r="Z93" s="728"/>
      <c r="AA93" s="728"/>
      <c r="AB93" s="728"/>
    </row>
    <row r="94" spans="2:28" ht="20.100000000000001" customHeight="1">
      <c r="B94" s="1088" t="s">
        <v>28</v>
      </c>
      <c r="C94" s="1020"/>
      <c r="D94" s="1020"/>
      <c r="E94" s="1020"/>
      <c r="F94" s="1020"/>
      <c r="G94" s="1020"/>
      <c r="H94" s="1020"/>
      <c r="I94" s="1020"/>
      <c r="J94" s="1021"/>
      <c r="K94" s="1089">
        <v>0.5</v>
      </c>
      <c r="L94" s="828"/>
      <c r="M94" s="1022"/>
      <c r="N94" s="728"/>
      <c r="O94" s="728"/>
      <c r="P94" s="728"/>
      <c r="Q94" s="728"/>
      <c r="R94" s="728"/>
      <c r="S94" s="728"/>
      <c r="T94" s="728"/>
      <c r="U94" s="728"/>
      <c r="V94" s="728"/>
      <c r="W94" s="728"/>
      <c r="X94" s="728"/>
      <c r="Y94" s="728"/>
      <c r="Z94" s="728"/>
      <c r="AA94" s="728"/>
      <c r="AB94" s="728"/>
    </row>
    <row r="95" spans="2:28" ht="328.5" customHeight="1">
      <c r="B95" s="1090" t="s">
        <v>417</v>
      </c>
      <c r="C95" s="745"/>
      <c r="D95" s="745"/>
      <c r="E95" s="745"/>
      <c r="F95" s="745"/>
      <c r="G95" s="745"/>
      <c r="H95" s="1023">
        <v>0.85</v>
      </c>
      <c r="I95" s="1024" t="s">
        <v>418</v>
      </c>
      <c r="J95" s="1024"/>
      <c r="K95" s="1091"/>
      <c r="L95" s="828" t="s">
        <v>32</v>
      </c>
      <c r="M95" s="728"/>
      <c r="N95" s="728"/>
      <c r="O95" s="728"/>
      <c r="P95" s="728"/>
      <c r="Q95" s="728"/>
      <c r="R95" s="728"/>
      <c r="S95" s="728"/>
      <c r="T95" s="728"/>
      <c r="U95" s="728"/>
      <c r="V95" s="728"/>
      <c r="W95" s="728"/>
      <c r="X95" s="728"/>
      <c r="Y95" s="728"/>
      <c r="Z95" s="728"/>
      <c r="AA95" s="728"/>
      <c r="AB95" s="728"/>
    </row>
    <row r="96" spans="2:28" ht="328.5" customHeight="1">
      <c r="B96" s="1090"/>
      <c r="C96" s="745"/>
      <c r="D96" s="745"/>
      <c r="E96" s="745"/>
      <c r="F96" s="745"/>
      <c r="G96" s="745"/>
      <c r="H96" s="1023"/>
      <c r="I96" s="1024"/>
      <c r="J96" s="1024"/>
      <c r="K96" s="1091"/>
      <c r="L96" s="828"/>
      <c r="M96" s="728"/>
      <c r="N96" s="728"/>
      <c r="O96" s="728"/>
      <c r="P96" s="728"/>
      <c r="Q96" s="728"/>
      <c r="R96" s="728"/>
      <c r="S96" s="728"/>
      <c r="T96" s="728"/>
      <c r="U96" s="728"/>
      <c r="V96" s="728"/>
      <c r="W96" s="728"/>
      <c r="X96" s="728"/>
      <c r="Y96" s="728"/>
      <c r="Z96" s="728"/>
      <c r="AA96" s="728"/>
      <c r="AB96" s="728"/>
    </row>
    <row r="97" spans="1:28" ht="320.25" customHeight="1">
      <c r="B97" s="1090"/>
      <c r="C97" s="745"/>
      <c r="D97" s="745"/>
      <c r="E97" s="745"/>
      <c r="F97" s="745"/>
      <c r="G97" s="745"/>
      <c r="H97" s="1023"/>
      <c r="I97" s="1024"/>
      <c r="J97" s="1024"/>
      <c r="K97" s="1091"/>
      <c r="L97" s="828"/>
      <c r="M97" s="728"/>
      <c r="N97" s="728"/>
      <c r="O97" s="728"/>
      <c r="P97" s="728"/>
      <c r="Q97" s="728"/>
      <c r="R97" s="728"/>
      <c r="S97" s="728"/>
      <c r="T97" s="728"/>
      <c r="U97" s="728"/>
      <c r="V97" s="728"/>
      <c r="W97" s="728"/>
      <c r="X97" s="728"/>
      <c r="Y97" s="728"/>
      <c r="Z97" s="728"/>
      <c r="AA97" s="728"/>
      <c r="AB97" s="728"/>
    </row>
    <row r="98" spans="1:28">
      <c r="B98" s="1090"/>
      <c r="C98" s="745"/>
      <c r="D98" s="745"/>
      <c r="E98" s="745"/>
      <c r="F98" s="745"/>
      <c r="G98" s="745"/>
      <c r="H98" s="1023"/>
      <c r="I98" s="1024"/>
      <c r="J98" s="1024"/>
      <c r="K98" s="1091"/>
      <c r="L98" s="828"/>
      <c r="M98" s="728"/>
      <c r="N98" s="728"/>
      <c r="O98" s="728"/>
      <c r="P98" s="728"/>
      <c r="Q98" s="728"/>
      <c r="R98" s="728"/>
      <c r="S98" s="728"/>
      <c r="T98" s="728"/>
      <c r="U98" s="728"/>
      <c r="V98" s="728"/>
      <c r="W98" s="728"/>
      <c r="X98" s="728"/>
      <c r="Y98" s="728"/>
      <c r="Z98" s="728"/>
      <c r="AA98" s="728"/>
      <c r="AB98" s="728"/>
    </row>
    <row r="99" spans="1:28" s="727" customFormat="1" ht="20.100000000000001" customHeight="1">
      <c r="A99" s="833"/>
      <c r="B99" s="1092" t="s">
        <v>33</v>
      </c>
      <c r="C99" s="668"/>
      <c r="D99" s="668"/>
      <c r="E99" s="668"/>
      <c r="F99" s="668"/>
      <c r="G99" s="668"/>
      <c r="H99" s="668"/>
      <c r="I99" s="668"/>
      <c r="J99" s="761">
        <f>+H95</f>
        <v>0.85</v>
      </c>
      <c r="K99" s="807">
        <f>+J99*K94</f>
        <v>0.42499999999999999</v>
      </c>
      <c r="L99" s="718"/>
      <c r="M99" s="730"/>
      <c r="N99" s="730"/>
      <c r="O99" s="730"/>
      <c r="P99" s="730"/>
      <c r="Q99" s="730"/>
      <c r="R99" s="730"/>
      <c r="S99" s="730"/>
      <c r="T99" s="730"/>
      <c r="U99" s="730"/>
      <c r="V99" s="730"/>
      <c r="W99" s="730"/>
      <c r="X99" s="730"/>
      <c r="Y99" s="730"/>
      <c r="Z99" s="730"/>
      <c r="AA99" s="730"/>
      <c r="AB99" s="730"/>
    </row>
    <row r="100" spans="1:28" ht="20.100000000000001" customHeight="1">
      <c r="B100" s="1093" t="s">
        <v>35</v>
      </c>
      <c r="C100" s="1025"/>
      <c r="D100" s="1025"/>
      <c r="E100" s="1025"/>
      <c r="F100" s="1025"/>
      <c r="G100" s="1025"/>
      <c r="H100" s="1026"/>
      <c r="I100" s="1027"/>
      <c r="J100" s="1028"/>
      <c r="K100" s="1094">
        <v>0.2</v>
      </c>
      <c r="L100" s="831"/>
      <c r="M100" s="1029"/>
      <c r="N100" s="730"/>
      <c r="O100" s="730"/>
      <c r="P100" s="730"/>
      <c r="Q100" s="730"/>
      <c r="R100" s="730"/>
      <c r="S100" s="730"/>
      <c r="T100" s="730"/>
      <c r="U100" s="730"/>
      <c r="V100" s="730"/>
      <c r="W100" s="730"/>
      <c r="X100" s="730"/>
      <c r="Y100" s="730"/>
      <c r="Z100" s="730"/>
      <c r="AA100" s="730"/>
      <c r="AB100" s="730"/>
    </row>
    <row r="101" spans="1:28" ht="409.5" customHeight="1">
      <c r="B101" s="1095" t="s">
        <v>419</v>
      </c>
      <c r="C101" s="1024"/>
      <c r="D101" s="1024"/>
      <c r="E101" s="1024"/>
      <c r="F101" s="1024"/>
      <c r="G101" s="1024"/>
      <c r="H101" s="1023">
        <f>31/61</f>
        <v>0.50819672131147542</v>
      </c>
      <c r="I101" s="745" t="s">
        <v>420</v>
      </c>
      <c r="J101" s="745"/>
      <c r="K101" s="814"/>
      <c r="L101" s="828"/>
      <c r="M101" s="728"/>
      <c r="N101" s="728"/>
      <c r="O101" s="728"/>
      <c r="P101" s="728"/>
      <c r="Q101" s="728"/>
      <c r="R101" s="728"/>
      <c r="S101" s="728"/>
      <c r="T101" s="728"/>
      <c r="U101" s="728"/>
      <c r="V101" s="728"/>
      <c r="W101" s="728"/>
      <c r="X101" s="728"/>
      <c r="Y101" s="728"/>
      <c r="Z101" s="728"/>
      <c r="AA101" s="728"/>
      <c r="AB101" s="728"/>
    </row>
    <row r="102" spans="1:28" ht="409.5" customHeight="1">
      <c r="B102" s="1095"/>
      <c r="C102" s="1024"/>
      <c r="D102" s="1024"/>
      <c r="E102" s="1024"/>
      <c r="F102" s="1024"/>
      <c r="G102" s="1024"/>
      <c r="H102" s="1023"/>
      <c r="I102" s="745"/>
      <c r="J102" s="745"/>
      <c r="K102" s="814"/>
      <c r="L102" s="828"/>
      <c r="M102" s="728"/>
      <c r="N102" s="728"/>
      <c r="O102" s="728"/>
      <c r="P102" s="728"/>
      <c r="Q102" s="728"/>
      <c r="R102" s="728"/>
      <c r="S102" s="728"/>
      <c r="T102" s="728"/>
      <c r="U102" s="728"/>
      <c r="V102" s="728"/>
      <c r="W102" s="728"/>
      <c r="X102" s="728"/>
      <c r="Y102" s="728"/>
      <c r="Z102" s="728"/>
      <c r="AA102" s="728"/>
      <c r="AB102" s="728"/>
    </row>
    <row r="103" spans="1:28" ht="275.25" customHeight="1">
      <c r="B103" s="1095"/>
      <c r="C103" s="1024"/>
      <c r="D103" s="1024"/>
      <c r="E103" s="1024"/>
      <c r="F103" s="1024"/>
      <c r="G103" s="1024"/>
      <c r="H103" s="1023"/>
      <c r="I103" s="745"/>
      <c r="J103" s="745"/>
      <c r="K103" s="814"/>
      <c r="L103" s="828"/>
      <c r="M103" s="728"/>
      <c r="N103" s="728"/>
      <c r="O103" s="728"/>
      <c r="P103" s="728"/>
      <c r="Q103" s="728"/>
      <c r="R103" s="728"/>
      <c r="S103" s="728"/>
      <c r="T103" s="728"/>
      <c r="U103" s="728"/>
      <c r="V103" s="728"/>
      <c r="W103" s="728"/>
      <c r="X103" s="728"/>
      <c r="Y103" s="728"/>
      <c r="Z103" s="728"/>
      <c r="AA103" s="728"/>
      <c r="AB103" s="728"/>
    </row>
    <row r="104" spans="1:28" ht="20.100000000000001" customHeight="1">
      <c r="B104" s="1092" t="s">
        <v>33</v>
      </c>
      <c r="C104" s="1030"/>
      <c r="D104" s="1030"/>
      <c r="E104" s="1030"/>
      <c r="F104" s="1030"/>
      <c r="G104" s="1030"/>
      <c r="H104" s="1030"/>
      <c r="I104" s="1030"/>
      <c r="J104" s="761">
        <f>SUM(H101)</f>
        <v>0.50819672131147542</v>
      </c>
      <c r="K104" s="807">
        <f>+(H101*K100)/100%</f>
        <v>0.10163934426229509</v>
      </c>
      <c r="L104" s="831"/>
      <c r="M104" s="730"/>
      <c r="N104" s="730"/>
      <c r="O104" s="730"/>
      <c r="P104" s="730"/>
      <c r="Q104" s="730"/>
      <c r="R104" s="730"/>
      <c r="S104" s="730"/>
      <c r="T104" s="730"/>
      <c r="U104" s="730"/>
      <c r="V104" s="730"/>
      <c r="W104" s="730"/>
      <c r="X104" s="730"/>
      <c r="Y104" s="730"/>
      <c r="Z104" s="730"/>
      <c r="AA104" s="730"/>
      <c r="AB104" s="730"/>
    </row>
    <row r="105" spans="1:28" ht="20.100000000000001" customHeight="1">
      <c r="B105" s="803" t="s">
        <v>38</v>
      </c>
      <c r="C105" s="1031"/>
      <c r="D105" s="1031"/>
      <c r="E105" s="1031"/>
      <c r="F105" s="1031"/>
      <c r="G105" s="1031"/>
      <c r="H105" s="1032">
        <v>0.15</v>
      </c>
      <c r="I105" s="758"/>
      <c r="J105" s="757"/>
      <c r="K105" s="808">
        <v>0.15</v>
      </c>
      <c r="L105" s="831"/>
      <c r="M105" s="730"/>
      <c r="N105" s="730"/>
      <c r="O105" s="730"/>
      <c r="P105" s="730"/>
      <c r="Q105" s="730"/>
      <c r="R105" s="730"/>
      <c r="S105" s="730"/>
      <c r="T105" s="730"/>
      <c r="U105" s="730"/>
      <c r="V105" s="730"/>
      <c r="W105" s="730"/>
      <c r="X105" s="730"/>
      <c r="Y105" s="730"/>
      <c r="Z105" s="730"/>
      <c r="AA105" s="730"/>
      <c r="AB105" s="730"/>
    </row>
    <row r="106" spans="1:28" ht="40.5" customHeight="1">
      <c r="B106" s="1096" t="s">
        <v>39</v>
      </c>
      <c r="C106" s="1033"/>
      <c r="D106" s="1034"/>
      <c r="E106" s="772" t="s">
        <v>40</v>
      </c>
      <c r="F106" s="1035"/>
      <c r="G106" s="1036"/>
      <c r="H106" s="1037" t="s">
        <v>41</v>
      </c>
      <c r="I106" s="772" t="s">
        <v>42</v>
      </c>
      <c r="J106" s="1035"/>
      <c r="K106" s="1097"/>
      <c r="L106" s="828"/>
      <c r="M106" s="728"/>
      <c r="N106" s="728"/>
      <c r="O106" s="728"/>
      <c r="P106" s="728"/>
      <c r="Q106" s="728"/>
      <c r="R106" s="728"/>
      <c r="S106" s="728"/>
      <c r="T106" s="728"/>
      <c r="U106" s="728"/>
      <c r="V106" s="728"/>
      <c r="W106" s="728"/>
      <c r="X106" s="728"/>
      <c r="Y106" s="728"/>
      <c r="Z106" s="728"/>
      <c r="AA106" s="728"/>
      <c r="AB106" s="728"/>
    </row>
    <row r="107" spans="1:28" ht="409.5" customHeight="1">
      <c r="B107" s="1098" t="s">
        <v>43</v>
      </c>
      <c r="C107" s="1038"/>
      <c r="D107" s="1038"/>
      <c r="E107" s="1038" t="s">
        <v>44</v>
      </c>
      <c r="F107" s="1038"/>
      <c r="G107" s="1038"/>
      <c r="H107" s="1023">
        <v>0.78</v>
      </c>
      <c r="I107" s="1039" t="s">
        <v>421</v>
      </c>
      <c r="J107" s="1039"/>
      <c r="K107" s="1099"/>
      <c r="L107" s="828"/>
      <c r="M107" s="728"/>
      <c r="N107" s="728"/>
      <c r="O107" s="728"/>
      <c r="P107" s="728"/>
      <c r="Q107" s="728"/>
      <c r="R107" s="728"/>
      <c r="S107" s="728"/>
      <c r="T107" s="728"/>
      <c r="U107" s="728"/>
      <c r="V107" s="728"/>
      <c r="W107" s="728"/>
      <c r="X107" s="728"/>
      <c r="Y107" s="728"/>
      <c r="Z107" s="728"/>
      <c r="AA107" s="728"/>
      <c r="AB107" s="728"/>
    </row>
    <row r="108" spans="1:28" ht="234.75" customHeight="1">
      <c r="B108" s="1098"/>
      <c r="C108" s="1038"/>
      <c r="D108" s="1038"/>
      <c r="E108" s="1038"/>
      <c r="F108" s="1038"/>
      <c r="G108" s="1038"/>
      <c r="H108" s="1023"/>
      <c r="I108" s="1039"/>
      <c r="J108" s="1039"/>
      <c r="K108" s="1099"/>
      <c r="L108" s="828"/>
      <c r="M108" s="728"/>
      <c r="N108" s="728"/>
      <c r="O108" s="728"/>
      <c r="P108" s="728"/>
      <c r="Q108" s="728"/>
      <c r="R108" s="728"/>
      <c r="S108" s="728"/>
      <c r="T108" s="728"/>
      <c r="U108" s="728"/>
      <c r="V108" s="728"/>
      <c r="W108" s="728"/>
      <c r="X108" s="728"/>
      <c r="Y108" s="728"/>
      <c r="Z108" s="728"/>
      <c r="AA108" s="728"/>
      <c r="AB108" s="728"/>
    </row>
    <row r="109" spans="1:28" ht="380.25" customHeight="1">
      <c r="B109" s="1098"/>
      <c r="C109" s="1038"/>
      <c r="D109" s="1038"/>
      <c r="E109" s="1038"/>
      <c r="F109" s="1038"/>
      <c r="G109" s="1038"/>
      <c r="H109" s="1023"/>
      <c r="I109" s="1039"/>
      <c r="J109" s="1039"/>
      <c r="K109" s="1099"/>
      <c r="L109" s="828"/>
      <c r="M109" s="728"/>
      <c r="N109" s="728"/>
      <c r="O109" s="728"/>
      <c r="P109" s="728"/>
      <c r="Q109" s="728"/>
      <c r="R109" s="728"/>
      <c r="S109" s="728"/>
      <c r="T109" s="728"/>
      <c r="U109" s="728"/>
      <c r="V109" s="728"/>
      <c r="W109" s="728"/>
      <c r="X109" s="728"/>
      <c r="Y109" s="728"/>
      <c r="Z109" s="728"/>
      <c r="AA109" s="728"/>
      <c r="AB109" s="728"/>
    </row>
    <row r="110" spans="1:28" ht="279.75" customHeight="1">
      <c r="B110" s="1098" t="s">
        <v>45</v>
      </c>
      <c r="C110" s="1008"/>
      <c r="D110" s="1008"/>
      <c r="E110" s="1038" t="s">
        <v>46</v>
      </c>
      <c r="F110" s="1008"/>
      <c r="G110" s="1008"/>
      <c r="H110" s="1040">
        <f>11/18</f>
        <v>0.61111111111111116</v>
      </c>
      <c r="I110" s="1038" t="s">
        <v>422</v>
      </c>
      <c r="J110" s="1013"/>
      <c r="K110" s="1100"/>
      <c r="L110" s="828"/>
      <c r="M110" s="728"/>
      <c r="N110" s="728"/>
      <c r="O110" s="728"/>
      <c r="P110" s="728"/>
      <c r="Q110" s="728"/>
      <c r="R110" s="728"/>
      <c r="S110" s="728"/>
      <c r="T110" s="728"/>
      <c r="U110" s="728"/>
      <c r="V110" s="728"/>
      <c r="W110" s="728"/>
      <c r="X110" s="728"/>
      <c r="Y110" s="728"/>
      <c r="Z110" s="728"/>
      <c r="AA110" s="728"/>
      <c r="AB110" s="728"/>
    </row>
    <row r="111" spans="1:28" ht="249.75" customHeight="1">
      <c r="B111" s="1098" t="s">
        <v>47</v>
      </c>
      <c r="C111" s="1008"/>
      <c r="D111" s="1008"/>
      <c r="E111" s="1038" t="s">
        <v>48</v>
      </c>
      <c r="F111" s="1008"/>
      <c r="G111" s="1008"/>
      <c r="H111" s="1040">
        <v>0.5</v>
      </c>
      <c r="I111" s="1038" t="s">
        <v>423</v>
      </c>
      <c r="J111" s="1013"/>
      <c r="K111" s="1100"/>
      <c r="L111" s="828"/>
      <c r="M111" s="728"/>
      <c r="N111" s="728"/>
      <c r="O111" s="728"/>
      <c r="P111" s="728"/>
      <c r="Q111" s="728"/>
      <c r="R111" s="728"/>
      <c r="S111" s="728"/>
      <c r="T111" s="728"/>
      <c r="U111" s="728"/>
      <c r="V111" s="728"/>
      <c r="W111" s="728"/>
      <c r="X111" s="728"/>
      <c r="Y111" s="728"/>
      <c r="Z111" s="728"/>
      <c r="AA111" s="728"/>
      <c r="AB111" s="728"/>
    </row>
    <row r="112" spans="1:28" ht="20.100000000000001" customHeight="1">
      <c r="B112" s="1092" t="s">
        <v>49</v>
      </c>
      <c r="C112" s="1030"/>
      <c r="D112" s="1030"/>
      <c r="E112" s="1030"/>
      <c r="F112" s="1030"/>
      <c r="G112" s="1030"/>
      <c r="H112" s="1030"/>
      <c r="I112" s="1030"/>
      <c r="J112" s="761">
        <f>AVERAGEA(H107:H111)</f>
        <v>0.63037037037037036</v>
      </c>
      <c r="K112" s="807">
        <f>+(J112*K105)/100%</f>
        <v>9.4555555555555545E-2</v>
      </c>
      <c r="L112" s="831"/>
      <c r="M112" s="730"/>
      <c r="N112" s="730"/>
      <c r="O112" s="730"/>
      <c r="P112" s="730"/>
      <c r="Q112" s="730"/>
      <c r="R112" s="730"/>
      <c r="S112" s="730"/>
      <c r="T112" s="730"/>
      <c r="U112" s="730"/>
      <c r="V112" s="730"/>
      <c r="W112" s="730"/>
      <c r="X112" s="730"/>
      <c r="Y112" s="730"/>
      <c r="Z112" s="730"/>
      <c r="AA112" s="730"/>
      <c r="AB112" s="730"/>
    </row>
    <row r="113" spans="2:28" ht="20.100000000000001" customHeight="1">
      <c r="B113" s="803" t="s">
        <v>50</v>
      </c>
      <c r="C113" s="1031"/>
      <c r="D113" s="1031"/>
      <c r="E113" s="1031"/>
      <c r="F113" s="1031"/>
      <c r="G113" s="1031"/>
      <c r="H113" s="1031"/>
      <c r="I113" s="1031"/>
      <c r="J113" s="1031"/>
      <c r="K113" s="808">
        <v>0.1</v>
      </c>
      <c r="L113" s="831"/>
      <c r="M113" s="730"/>
      <c r="N113" s="730"/>
      <c r="O113" s="730"/>
      <c r="P113" s="730"/>
      <c r="Q113" s="730"/>
      <c r="R113" s="730"/>
      <c r="S113" s="730"/>
      <c r="T113" s="730"/>
      <c r="U113" s="730"/>
      <c r="V113" s="730"/>
      <c r="W113" s="730"/>
      <c r="X113" s="730"/>
      <c r="Y113" s="730"/>
      <c r="Z113" s="730"/>
      <c r="AA113" s="730"/>
      <c r="AB113" s="730"/>
    </row>
    <row r="114" spans="2:28" ht="16.5" customHeight="1">
      <c r="B114" s="1096" t="s">
        <v>39</v>
      </c>
      <c r="C114" s="1033"/>
      <c r="D114" s="1034"/>
      <c r="E114" s="772" t="s">
        <v>40</v>
      </c>
      <c r="F114" s="1035"/>
      <c r="G114" s="1036"/>
      <c r="H114" s="1037" t="s">
        <v>41</v>
      </c>
      <c r="I114" s="772" t="s">
        <v>42</v>
      </c>
      <c r="J114" s="1035"/>
      <c r="K114" s="1097"/>
      <c r="L114" s="828"/>
      <c r="M114" s="728"/>
      <c r="N114" s="728"/>
      <c r="O114" s="728"/>
      <c r="P114" s="728"/>
      <c r="Q114" s="728"/>
      <c r="R114" s="728"/>
      <c r="S114" s="728"/>
      <c r="T114" s="728"/>
      <c r="U114" s="728"/>
      <c r="V114" s="728"/>
      <c r="W114" s="728"/>
      <c r="X114" s="728"/>
      <c r="Y114" s="728"/>
      <c r="Z114" s="728"/>
      <c r="AA114" s="728"/>
      <c r="AB114" s="728"/>
    </row>
    <row r="115" spans="2:28" ht="315.75" customHeight="1">
      <c r="B115" s="1101" t="s">
        <v>51</v>
      </c>
      <c r="C115" s="1011"/>
      <c r="D115" s="1011"/>
      <c r="E115" s="1039" t="s">
        <v>424</v>
      </c>
      <c r="F115" s="1039"/>
      <c r="G115" s="1039"/>
      <c r="H115" s="1023">
        <v>0.7</v>
      </c>
      <c r="I115" s="1039" t="s">
        <v>425</v>
      </c>
      <c r="J115" s="1015"/>
      <c r="K115" s="1102"/>
      <c r="L115" s="828"/>
      <c r="M115" s="728">
        <f>5/9</f>
        <v>0.55555555555555558</v>
      </c>
      <c r="N115" s="728">
        <f>4/5</f>
        <v>0.8</v>
      </c>
      <c r="O115" s="728">
        <f>5/8</f>
        <v>0.625</v>
      </c>
      <c r="P115" s="728">
        <f>4/5</f>
        <v>0.8</v>
      </c>
      <c r="Q115" s="728"/>
      <c r="R115" s="728"/>
      <c r="S115" s="728"/>
      <c r="T115" s="728"/>
      <c r="U115" s="728"/>
      <c r="V115" s="728"/>
      <c r="W115" s="728"/>
      <c r="X115" s="728"/>
      <c r="Y115" s="728"/>
      <c r="Z115" s="728"/>
      <c r="AA115" s="728"/>
      <c r="AB115" s="728"/>
    </row>
    <row r="116" spans="2:28" ht="378.75" customHeight="1">
      <c r="B116" s="1101" t="s">
        <v>93</v>
      </c>
      <c r="C116" s="1011"/>
      <c r="D116" s="1011"/>
      <c r="E116" s="1039"/>
      <c r="F116" s="1039"/>
      <c r="G116" s="1039"/>
      <c r="H116" s="1023"/>
      <c r="I116" s="1015"/>
      <c r="J116" s="1015"/>
      <c r="K116" s="1102"/>
      <c r="L116" s="828"/>
      <c r="M116" s="728">
        <v>9</v>
      </c>
      <c r="N116" s="728">
        <v>5</v>
      </c>
      <c r="O116" s="728">
        <v>8</v>
      </c>
      <c r="P116" s="728">
        <v>5</v>
      </c>
      <c r="Q116" s="728"/>
      <c r="R116" s="728"/>
      <c r="S116" s="728"/>
      <c r="T116" s="728"/>
      <c r="U116" s="728"/>
      <c r="V116" s="728"/>
      <c r="W116" s="728"/>
      <c r="X116" s="728"/>
      <c r="Y116" s="728"/>
      <c r="Z116" s="728"/>
      <c r="AA116" s="728"/>
      <c r="AB116" s="728"/>
    </row>
    <row r="117" spans="2:28" ht="247.5" customHeight="1">
      <c r="B117" s="1101" t="s">
        <v>53</v>
      </c>
      <c r="C117" s="1011"/>
      <c r="D117" s="1011"/>
      <c r="E117" s="1039"/>
      <c r="F117" s="1039"/>
      <c r="G117" s="1039"/>
      <c r="H117" s="1040">
        <v>1</v>
      </c>
      <c r="I117" s="1038" t="s">
        <v>426</v>
      </c>
      <c r="J117" s="1008"/>
      <c r="K117" s="1083"/>
      <c r="L117" s="828"/>
      <c r="M117" s="728"/>
      <c r="N117" s="728"/>
      <c r="O117" s="728"/>
      <c r="P117" s="728"/>
      <c r="Q117" s="728"/>
      <c r="R117" s="728"/>
      <c r="S117" s="728"/>
      <c r="T117" s="728"/>
      <c r="U117" s="728"/>
      <c r="V117" s="728"/>
      <c r="W117" s="728"/>
      <c r="X117" s="728"/>
      <c r="Y117" s="728"/>
      <c r="Z117" s="728"/>
      <c r="AA117" s="728"/>
      <c r="AB117" s="728"/>
    </row>
    <row r="118" spans="2:28" ht="20.100000000000001" customHeight="1">
      <c r="B118" s="1092" t="s">
        <v>54</v>
      </c>
      <c r="C118" s="1030"/>
      <c r="D118" s="1030"/>
      <c r="E118" s="1030"/>
      <c r="F118" s="1030"/>
      <c r="G118" s="1030"/>
      <c r="H118" s="1030"/>
      <c r="I118" s="1030"/>
      <c r="J118" s="761">
        <f>AVERAGEA(H115:H117)</f>
        <v>0.85</v>
      </c>
      <c r="K118" s="807">
        <f>+(J118*K113)/100%</f>
        <v>8.5000000000000006E-2</v>
      </c>
      <c r="L118" s="831"/>
      <c r="M118" s="730"/>
      <c r="N118" s="730"/>
      <c r="O118" s="730"/>
      <c r="P118" s="730"/>
      <c r="Q118" s="730"/>
      <c r="R118" s="730"/>
      <c r="S118" s="730"/>
      <c r="T118" s="730"/>
      <c r="U118" s="730"/>
      <c r="V118" s="730"/>
      <c r="W118" s="730"/>
      <c r="X118" s="730"/>
      <c r="Y118" s="730"/>
      <c r="Z118" s="730"/>
      <c r="AA118" s="730"/>
      <c r="AB118" s="730"/>
    </row>
    <row r="119" spans="2:28" ht="20.100000000000001" customHeight="1">
      <c r="B119" s="803" t="s">
        <v>55</v>
      </c>
      <c r="C119" s="1031"/>
      <c r="D119" s="1031"/>
      <c r="E119" s="1031"/>
      <c r="F119" s="1031"/>
      <c r="G119" s="1031"/>
      <c r="H119" s="1031"/>
      <c r="I119" s="1031"/>
      <c r="J119" s="1031"/>
      <c r="K119" s="808">
        <v>0.05</v>
      </c>
      <c r="L119" s="832"/>
      <c r="M119" s="731"/>
      <c r="N119" s="731"/>
      <c r="O119" s="730"/>
      <c r="P119" s="730"/>
      <c r="Q119" s="730"/>
      <c r="R119" s="730"/>
      <c r="S119" s="730"/>
      <c r="T119" s="730"/>
      <c r="U119" s="730"/>
      <c r="V119" s="730"/>
      <c r="W119" s="730"/>
      <c r="X119" s="730"/>
      <c r="Y119" s="730"/>
      <c r="Z119" s="730"/>
      <c r="AA119" s="730"/>
      <c r="AB119" s="730"/>
    </row>
    <row r="120" spans="2:28" ht="15" customHeight="1">
      <c r="B120" s="816" t="s">
        <v>39</v>
      </c>
      <c r="C120" s="770"/>
      <c r="D120" s="1041"/>
      <c r="E120" s="737" t="s">
        <v>56</v>
      </c>
      <c r="F120" s="1042"/>
      <c r="G120" s="1042"/>
      <c r="H120" s="1043"/>
      <c r="I120" s="737" t="s">
        <v>57</v>
      </c>
      <c r="J120" s="1042"/>
      <c r="K120" s="1103"/>
      <c r="L120" s="828"/>
      <c r="M120" s="728"/>
      <c r="N120" s="728"/>
      <c r="O120" s="728"/>
      <c r="P120" s="728"/>
      <c r="Q120" s="728"/>
      <c r="R120" s="728"/>
      <c r="S120" s="728"/>
      <c r="T120" s="728"/>
      <c r="U120" s="728"/>
      <c r="V120" s="728"/>
      <c r="W120" s="728"/>
      <c r="X120" s="728"/>
      <c r="Y120" s="728"/>
      <c r="Z120" s="728"/>
      <c r="AA120" s="728"/>
      <c r="AB120" s="728"/>
    </row>
    <row r="121" spans="2:28" ht="114.75" customHeight="1">
      <c r="B121" s="812" t="s">
        <v>55</v>
      </c>
      <c r="C121" s="1044"/>
      <c r="D121" s="1045"/>
      <c r="E121" s="735">
        <f>126/154</f>
        <v>0.81818181818181823</v>
      </c>
      <c r="F121" s="1044"/>
      <c r="G121" s="1044"/>
      <c r="H121" s="1045"/>
      <c r="I121" s="1046" t="s">
        <v>427</v>
      </c>
      <c r="J121" s="1047"/>
      <c r="K121" s="1104"/>
      <c r="L121" s="828"/>
      <c r="M121" s="728"/>
      <c r="N121" s="1049"/>
      <c r="O121" s="728"/>
      <c r="P121" s="728"/>
      <c r="Q121" s="728"/>
      <c r="R121" s="728"/>
      <c r="S121" s="728"/>
      <c r="T121" s="728"/>
      <c r="U121" s="728"/>
      <c r="V121" s="728"/>
      <c r="W121" s="728"/>
      <c r="X121" s="728"/>
      <c r="Y121" s="728"/>
      <c r="Z121" s="728"/>
      <c r="AA121" s="728"/>
      <c r="AB121" s="728"/>
    </row>
    <row r="122" spans="2:28" ht="15.75" customHeight="1">
      <c r="B122" s="806" t="s">
        <v>60</v>
      </c>
      <c r="C122" s="623"/>
      <c r="D122" s="623"/>
      <c r="E122" s="623"/>
      <c r="F122" s="623"/>
      <c r="G122" s="623"/>
      <c r="H122" s="623"/>
      <c r="I122" s="623"/>
      <c r="J122" s="1050">
        <f>E121</f>
        <v>0.81818181818181823</v>
      </c>
      <c r="K122" s="1105">
        <f>+(J122*K119)/100%</f>
        <v>4.0909090909090916E-2</v>
      </c>
      <c r="L122" s="828"/>
      <c r="M122" s="728"/>
      <c r="N122" s="728"/>
      <c r="O122" s="728"/>
      <c r="P122" s="728"/>
      <c r="Q122" s="728"/>
      <c r="R122" s="728"/>
      <c r="S122" s="728"/>
      <c r="T122" s="728"/>
      <c r="U122" s="728"/>
      <c r="V122" s="728"/>
      <c r="W122" s="728"/>
      <c r="X122" s="728"/>
      <c r="Y122" s="728"/>
      <c r="Z122" s="728"/>
      <c r="AA122" s="728"/>
      <c r="AB122" s="728"/>
    </row>
    <row r="123" spans="2:28" ht="15.75" customHeight="1">
      <c r="B123" s="801" t="s">
        <v>58</v>
      </c>
      <c r="C123" s="623"/>
      <c r="D123" s="623"/>
      <c r="E123" s="623"/>
      <c r="F123" s="623"/>
      <c r="G123" s="623"/>
      <c r="H123" s="623"/>
      <c r="I123" s="623"/>
      <c r="J123" s="729">
        <f>+K99+K104+K112+K118+K122</f>
        <v>0.74710399072694145</v>
      </c>
      <c r="K123" s="817">
        <f>J123*I93</f>
        <v>0.14942079814538831</v>
      </c>
      <c r="L123" s="828"/>
      <c r="M123" s="728"/>
      <c r="N123" s="728"/>
      <c r="O123" s="728"/>
      <c r="P123" s="728"/>
      <c r="Q123" s="728"/>
      <c r="R123" s="728"/>
      <c r="S123" s="728"/>
      <c r="T123" s="728"/>
      <c r="U123" s="728"/>
      <c r="V123" s="728"/>
      <c r="W123" s="728"/>
      <c r="X123" s="728"/>
      <c r="Y123" s="728"/>
      <c r="Z123" s="728"/>
      <c r="AA123" s="728"/>
      <c r="AB123" s="728"/>
    </row>
    <row r="124" spans="2:28" ht="15.75" customHeight="1" thickBot="1">
      <c r="B124" s="818" t="s">
        <v>61</v>
      </c>
      <c r="C124" s="819"/>
      <c r="D124" s="819"/>
      <c r="E124" s="819"/>
      <c r="F124" s="819"/>
      <c r="G124" s="819"/>
      <c r="H124" s="819"/>
      <c r="I124" s="819"/>
      <c r="J124" s="819"/>
      <c r="K124" s="820">
        <f>+K32+K92+K123</f>
        <v>0.84198090340854626</v>
      </c>
      <c r="L124" s="828"/>
      <c r="M124" s="728"/>
      <c r="N124" s="728"/>
      <c r="O124" s="728"/>
      <c r="P124" s="728"/>
      <c r="Q124" s="728"/>
      <c r="R124" s="728"/>
      <c r="S124" s="728"/>
      <c r="T124" s="728"/>
      <c r="U124" s="728"/>
      <c r="V124" s="728"/>
      <c r="W124" s="728"/>
      <c r="X124" s="728"/>
      <c r="Y124" s="728"/>
      <c r="Z124" s="728"/>
      <c r="AA124" s="728"/>
      <c r="AB124" s="728"/>
    </row>
    <row r="125" spans="2:28" ht="15.75" customHeight="1">
      <c r="B125" s="1106" t="s">
        <v>428</v>
      </c>
      <c r="C125" s="1107"/>
      <c r="D125" s="1107"/>
      <c r="E125" s="1107"/>
      <c r="F125" s="1107"/>
      <c r="G125" s="1107"/>
      <c r="H125" s="1107"/>
      <c r="I125" s="1107"/>
      <c r="J125" s="1107"/>
      <c r="K125" s="1108"/>
      <c r="L125" s="828"/>
      <c r="M125" s="728"/>
      <c r="N125" s="728"/>
      <c r="O125" s="728"/>
      <c r="P125" s="728"/>
      <c r="Q125" s="728"/>
      <c r="R125" s="728"/>
      <c r="S125" s="728"/>
      <c r="T125" s="728"/>
      <c r="U125" s="728"/>
      <c r="V125" s="728"/>
      <c r="W125" s="728"/>
      <c r="X125" s="728"/>
      <c r="Y125" s="728"/>
      <c r="Z125" s="728"/>
      <c r="AA125" s="728"/>
      <c r="AB125" s="728"/>
    </row>
    <row r="126" spans="2:28" ht="15.75" customHeight="1">
      <c r="B126" s="1109"/>
      <c r="C126" s="1051"/>
      <c r="D126" s="1051"/>
      <c r="E126" s="1051"/>
      <c r="F126" s="1051"/>
      <c r="G126" s="1051"/>
      <c r="H126" s="1051"/>
      <c r="I126" s="1051"/>
      <c r="J126" s="1051"/>
      <c r="K126" s="1074"/>
      <c r="L126" s="828"/>
      <c r="M126" s="728"/>
      <c r="N126" s="728"/>
      <c r="O126" s="728"/>
      <c r="P126" s="728"/>
      <c r="Q126" s="728"/>
      <c r="R126" s="728"/>
      <c r="S126" s="728"/>
      <c r="T126" s="728"/>
      <c r="U126" s="728"/>
      <c r="V126" s="728"/>
      <c r="W126" s="728"/>
      <c r="X126" s="728"/>
      <c r="Y126" s="728"/>
      <c r="Z126" s="728"/>
      <c r="AA126" s="728"/>
      <c r="AB126" s="728"/>
    </row>
    <row r="127" spans="2:28" ht="15.75" customHeight="1">
      <c r="B127" s="1109"/>
      <c r="C127" s="1051"/>
      <c r="D127" s="1051"/>
      <c r="E127" s="1051"/>
      <c r="F127" s="1051"/>
      <c r="G127" s="1051"/>
      <c r="H127" s="1051"/>
      <c r="I127" s="1051"/>
      <c r="J127" s="1051"/>
      <c r="K127" s="1074"/>
      <c r="L127" s="828"/>
      <c r="M127" s="728"/>
      <c r="N127" s="728"/>
      <c r="O127" s="728"/>
      <c r="P127" s="728"/>
      <c r="Q127" s="728"/>
      <c r="R127" s="728"/>
      <c r="S127" s="728"/>
      <c r="T127" s="728"/>
      <c r="U127" s="728"/>
      <c r="V127" s="728"/>
      <c r="W127" s="728"/>
      <c r="X127" s="728"/>
      <c r="Y127" s="728"/>
      <c r="Z127" s="728"/>
      <c r="AA127" s="728"/>
      <c r="AB127" s="728"/>
    </row>
    <row r="128" spans="2:28" ht="15.75" customHeight="1">
      <c r="B128" s="1109"/>
      <c r="C128" s="1051"/>
      <c r="D128" s="1051"/>
      <c r="E128" s="1051"/>
      <c r="F128" s="1051"/>
      <c r="G128" s="1051"/>
      <c r="H128" s="1051"/>
      <c r="I128" s="1051"/>
      <c r="J128" s="1051"/>
      <c r="K128" s="1074"/>
      <c r="L128" s="828"/>
      <c r="M128" s="728"/>
      <c r="N128" s="728"/>
      <c r="O128" s="728"/>
      <c r="P128" s="728"/>
      <c r="Q128" s="728"/>
      <c r="R128" s="728"/>
      <c r="S128" s="728"/>
      <c r="T128" s="728"/>
      <c r="U128" s="728"/>
      <c r="V128" s="728"/>
      <c r="W128" s="728"/>
      <c r="X128" s="728"/>
      <c r="Y128" s="728"/>
      <c r="Z128" s="728"/>
      <c r="AA128" s="728"/>
      <c r="AB128" s="728"/>
    </row>
    <row r="129" spans="2:28" ht="15.75" customHeight="1">
      <c r="B129" s="1109"/>
      <c r="C129" s="1051"/>
      <c r="D129" s="1051"/>
      <c r="E129" s="1051"/>
      <c r="F129" s="1051"/>
      <c r="G129" s="1051"/>
      <c r="H129" s="1051"/>
      <c r="I129" s="1051"/>
      <c r="J129" s="1051"/>
      <c r="K129" s="1074"/>
      <c r="L129" s="828"/>
      <c r="M129" s="728"/>
      <c r="N129" s="728"/>
      <c r="O129" s="728"/>
      <c r="P129" s="728"/>
      <c r="Q129" s="728"/>
      <c r="R129" s="728"/>
      <c r="S129" s="728"/>
      <c r="T129" s="728"/>
      <c r="U129" s="728"/>
      <c r="V129" s="728"/>
      <c r="W129" s="728"/>
      <c r="X129" s="728"/>
      <c r="Y129" s="728"/>
      <c r="Z129" s="728"/>
      <c r="AA129" s="728"/>
      <c r="AB129" s="728"/>
    </row>
    <row r="130" spans="2:28" ht="12.75" customHeight="1">
      <c r="B130" s="1109"/>
      <c r="C130" s="1051"/>
      <c r="D130" s="1051"/>
      <c r="E130" s="1051"/>
      <c r="F130" s="1051"/>
      <c r="G130" s="1051"/>
      <c r="H130" s="1051"/>
      <c r="I130" s="1051"/>
      <c r="J130" s="1051"/>
      <c r="K130" s="1074"/>
      <c r="L130" s="828"/>
      <c r="M130" s="728"/>
      <c r="N130" s="728"/>
      <c r="O130" s="728"/>
      <c r="P130" s="728"/>
      <c r="Q130" s="728"/>
      <c r="R130" s="728"/>
      <c r="S130" s="728"/>
      <c r="T130" s="728"/>
      <c r="U130" s="728"/>
      <c r="V130" s="728"/>
      <c r="W130" s="728"/>
      <c r="X130" s="728"/>
      <c r="Y130" s="728"/>
      <c r="Z130" s="728"/>
      <c r="AA130" s="728"/>
      <c r="AB130" s="728"/>
    </row>
    <row r="131" spans="2:28" ht="12.75" customHeight="1" thickBot="1">
      <c r="B131" s="1110"/>
      <c r="C131" s="1111"/>
      <c r="D131" s="1111"/>
      <c r="E131" s="1111"/>
      <c r="F131" s="1111"/>
      <c r="G131" s="1111"/>
      <c r="H131" s="1111"/>
      <c r="I131" s="1111"/>
      <c r="J131" s="1111"/>
      <c r="K131" s="1112"/>
      <c r="L131" s="828"/>
      <c r="M131" s="728"/>
      <c r="N131" s="728"/>
      <c r="O131" s="728"/>
      <c r="P131" s="728"/>
      <c r="Q131" s="728"/>
      <c r="R131" s="728"/>
      <c r="S131" s="728"/>
      <c r="T131" s="728"/>
      <c r="U131" s="728"/>
      <c r="V131" s="728"/>
      <c r="W131" s="728"/>
      <c r="X131" s="728"/>
      <c r="Y131" s="728"/>
      <c r="Z131" s="728"/>
      <c r="AA131" s="728"/>
      <c r="AB131" s="728"/>
    </row>
    <row r="132" spans="2:28" ht="12.75" customHeight="1">
      <c r="B132" s="1113" t="s">
        <v>429</v>
      </c>
      <c r="C132" s="1107"/>
      <c r="D132" s="1107"/>
      <c r="E132" s="1107"/>
      <c r="F132" s="1107"/>
      <c r="G132" s="1107"/>
      <c r="H132" s="1107"/>
      <c r="I132" s="1107"/>
      <c r="J132" s="1107"/>
      <c r="K132" s="1108"/>
      <c r="L132" s="828"/>
      <c r="M132" s="728"/>
      <c r="N132" s="728"/>
      <c r="O132" s="728"/>
      <c r="P132" s="728"/>
      <c r="Q132" s="728"/>
      <c r="R132" s="728"/>
      <c r="S132" s="728"/>
      <c r="T132" s="728"/>
      <c r="U132" s="728"/>
      <c r="V132" s="728"/>
      <c r="W132" s="728"/>
      <c r="X132" s="728"/>
      <c r="Y132" s="728"/>
      <c r="Z132" s="728"/>
      <c r="AA132" s="728"/>
      <c r="AB132" s="728"/>
    </row>
    <row r="133" spans="2:28" ht="12.75" customHeight="1">
      <c r="B133" s="1109"/>
      <c r="C133" s="1051"/>
      <c r="D133" s="1051"/>
      <c r="E133" s="1051"/>
      <c r="F133" s="1051"/>
      <c r="G133" s="1051"/>
      <c r="H133" s="1051"/>
      <c r="I133" s="1051"/>
      <c r="J133" s="1051"/>
      <c r="K133" s="1074"/>
      <c r="L133" s="828"/>
      <c r="M133" s="728"/>
      <c r="N133" s="728"/>
      <c r="O133" s="728"/>
      <c r="P133" s="728"/>
      <c r="Q133" s="728"/>
      <c r="R133" s="728"/>
      <c r="S133" s="728"/>
      <c r="T133" s="728"/>
      <c r="U133" s="728"/>
      <c r="V133" s="728"/>
      <c r="W133" s="728"/>
      <c r="X133" s="728"/>
      <c r="Y133" s="728"/>
      <c r="Z133" s="728"/>
      <c r="AA133" s="728"/>
      <c r="AB133" s="728"/>
    </row>
    <row r="134" spans="2:28" ht="12.75" customHeight="1">
      <c r="B134" s="1109"/>
      <c r="C134" s="1051"/>
      <c r="D134" s="1051"/>
      <c r="E134" s="1051"/>
      <c r="F134" s="1051"/>
      <c r="G134" s="1051"/>
      <c r="H134" s="1051"/>
      <c r="I134" s="1051"/>
      <c r="J134" s="1051"/>
      <c r="K134" s="1074"/>
      <c r="L134" s="828"/>
      <c r="M134" s="728"/>
      <c r="N134" s="728"/>
      <c r="O134" s="728"/>
      <c r="P134" s="728"/>
      <c r="Q134" s="728"/>
      <c r="R134" s="728"/>
      <c r="S134" s="728"/>
      <c r="T134" s="728"/>
      <c r="U134" s="728"/>
      <c r="V134" s="728"/>
      <c r="W134" s="728"/>
      <c r="X134" s="728"/>
      <c r="Y134" s="728"/>
      <c r="Z134" s="728"/>
      <c r="AA134" s="728"/>
      <c r="AB134" s="728"/>
    </row>
    <row r="135" spans="2:28" ht="12.75" customHeight="1">
      <c r="B135" s="1109"/>
      <c r="C135" s="1051"/>
      <c r="D135" s="1051"/>
      <c r="E135" s="1051"/>
      <c r="F135" s="1051"/>
      <c r="G135" s="1051"/>
      <c r="H135" s="1051"/>
      <c r="I135" s="1051"/>
      <c r="J135" s="1051"/>
      <c r="K135" s="1074"/>
      <c r="L135" s="828"/>
      <c r="M135" s="728"/>
      <c r="N135" s="728"/>
      <c r="O135" s="728"/>
      <c r="P135" s="728"/>
      <c r="Q135" s="728"/>
      <c r="R135" s="728"/>
      <c r="S135" s="728"/>
      <c r="T135" s="728"/>
      <c r="U135" s="728"/>
      <c r="V135" s="728"/>
      <c r="W135" s="728"/>
      <c r="X135" s="728"/>
      <c r="Y135" s="728"/>
      <c r="Z135" s="728"/>
      <c r="AA135" s="728"/>
      <c r="AB135" s="728"/>
    </row>
    <row r="136" spans="2:28" ht="15.75" customHeight="1">
      <c r="B136" s="1109"/>
      <c r="C136" s="1051"/>
      <c r="D136" s="1051"/>
      <c r="E136" s="1051"/>
      <c r="F136" s="1051"/>
      <c r="G136" s="1051"/>
      <c r="H136" s="1051"/>
      <c r="I136" s="1051"/>
      <c r="J136" s="1051"/>
      <c r="K136" s="1074"/>
      <c r="L136" s="828"/>
      <c r="M136" s="728"/>
      <c r="N136" s="728"/>
      <c r="O136" s="728"/>
      <c r="P136" s="728"/>
      <c r="Q136" s="728"/>
      <c r="R136" s="728"/>
      <c r="S136" s="728"/>
      <c r="T136" s="728"/>
      <c r="U136" s="728"/>
      <c r="V136" s="728"/>
      <c r="W136" s="728"/>
      <c r="X136" s="728"/>
      <c r="Y136" s="728"/>
      <c r="Z136" s="728"/>
      <c r="AA136" s="728"/>
      <c r="AB136" s="728"/>
    </row>
    <row r="137" spans="2:28" ht="12.75" customHeight="1">
      <c r="B137" s="1109"/>
      <c r="C137" s="1051"/>
      <c r="D137" s="1051"/>
      <c r="E137" s="1051"/>
      <c r="F137" s="1051"/>
      <c r="G137" s="1051"/>
      <c r="H137" s="1051"/>
      <c r="I137" s="1051"/>
      <c r="J137" s="1051"/>
      <c r="K137" s="1074"/>
      <c r="L137" s="828"/>
      <c r="M137" s="728"/>
      <c r="N137" s="728"/>
      <c r="O137" s="728"/>
      <c r="P137" s="728"/>
      <c r="Q137" s="728"/>
      <c r="R137" s="728"/>
      <c r="S137" s="728"/>
      <c r="T137" s="728"/>
      <c r="U137" s="728"/>
      <c r="V137" s="728"/>
      <c r="W137" s="728"/>
      <c r="X137" s="728"/>
      <c r="Y137" s="728"/>
      <c r="Z137" s="728"/>
      <c r="AA137" s="728"/>
      <c r="AB137" s="728"/>
    </row>
    <row r="138" spans="2:28" ht="12.75" customHeight="1">
      <c r="B138" s="1109"/>
      <c r="C138" s="1051"/>
      <c r="D138" s="1051"/>
      <c r="E138" s="1051"/>
      <c r="F138" s="1051"/>
      <c r="G138" s="1051"/>
      <c r="H138" s="1051"/>
      <c r="I138" s="1051"/>
      <c r="J138" s="1051"/>
      <c r="K138" s="1074"/>
      <c r="L138" s="828"/>
      <c r="M138" s="728"/>
      <c r="N138" s="728"/>
      <c r="O138" s="728"/>
      <c r="P138" s="728"/>
      <c r="Q138" s="728"/>
      <c r="R138" s="728"/>
      <c r="S138" s="728"/>
      <c r="T138" s="728"/>
      <c r="U138" s="728"/>
      <c r="V138" s="728"/>
      <c r="W138" s="728"/>
      <c r="X138" s="728"/>
      <c r="Y138" s="728"/>
      <c r="Z138" s="728"/>
      <c r="AA138" s="728"/>
      <c r="AB138" s="728"/>
    </row>
    <row r="139" spans="2:28">
      <c r="B139" s="1109"/>
      <c r="C139" s="1051"/>
      <c r="D139" s="1051"/>
      <c r="E139" s="1051"/>
      <c r="F139" s="1051"/>
      <c r="G139" s="1051"/>
      <c r="H139" s="1051"/>
      <c r="I139" s="1051"/>
      <c r="J139" s="1051"/>
      <c r="K139" s="1074"/>
      <c r="L139" s="828"/>
      <c r="M139" s="728"/>
      <c r="N139" s="728"/>
      <c r="O139" s="728"/>
      <c r="P139" s="728"/>
      <c r="Q139" s="728"/>
      <c r="R139" s="728"/>
      <c r="S139" s="728"/>
      <c r="T139" s="728"/>
      <c r="U139" s="728"/>
      <c r="V139" s="728"/>
      <c r="W139" s="728"/>
      <c r="X139" s="728"/>
      <c r="Y139" s="728"/>
      <c r="Z139" s="728"/>
      <c r="AA139" s="728"/>
      <c r="AB139" s="728"/>
    </row>
    <row r="140" spans="2:28">
      <c r="B140" s="1109"/>
      <c r="C140" s="1051"/>
      <c r="D140" s="1051"/>
      <c r="E140" s="1051"/>
      <c r="F140" s="1051"/>
      <c r="G140" s="1051"/>
      <c r="H140" s="1051"/>
      <c r="I140" s="1051"/>
      <c r="J140" s="1051"/>
      <c r="K140" s="1074"/>
      <c r="L140" s="828"/>
      <c r="M140" s="728"/>
      <c r="N140" s="728"/>
      <c r="O140" s="728"/>
      <c r="P140" s="728"/>
      <c r="Q140" s="728"/>
      <c r="R140" s="728"/>
      <c r="S140" s="728"/>
      <c r="T140" s="728"/>
      <c r="U140" s="728"/>
      <c r="V140" s="728"/>
      <c r="W140" s="728"/>
      <c r="X140" s="728"/>
      <c r="Y140" s="728"/>
      <c r="Z140" s="728"/>
      <c r="AA140" s="728"/>
      <c r="AB140" s="728"/>
    </row>
    <row r="141" spans="2:28">
      <c r="B141" s="1109"/>
      <c r="C141" s="1051"/>
      <c r="D141" s="1051"/>
      <c r="E141" s="1051"/>
      <c r="F141" s="1051"/>
      <c r="G141" s="1051"/>
      <c r="H141" s="1051"/>
      <c r="I141" s="1051"/>
      <c r="J141" s="1051"/>
      <c r="K141" s="1074"/>
      <c r="L141" s="828"/>
      <c r="M141" s="728"/>
      <c r="N141" s="728"/>
      <c r="O141" s="728"/>
      <c r="P141" s="728"/>
      <c r="Q141" s="728"/>
      <c r="R141" s="728"/>
      <c r="S141" s="728"/>
      <c r="T141" s="728"/>
      <c r="U141" s="728"/>
      <c r="V141" s="728"/>
      <c r="W141" s="728"/>
      <c r="X141" s="728"/>
      <c r="Y141" s="728"/>
      <c r="Z141" s="728"/>
      <c r="AA141" s="728"/>
      <c r="AB141" s="728"/>
    </row>
    <row r="142" spans="2:28">
      <c r="B142" s="1109"/>
      <c r="C142" s="1051"/>
      <c r="D142" s="1051"/>
      <c r="E142" s="1051"/>
      <c r="F142" s="1051"/>
      <c r="G142" s="1051"/>
      <c r="H142" s="1051"/>
      <c r="I142" s="1051"/>
      <c r="J142" s="1051"/>
      <c r="K142" s="1074"/>
      <c r="L142" s="828"/>
      <c r="M142" s="728"/>
      <c r="N142" s="728"/>
      <c r="O142" s="728"/>
      <c r="P142" s="728"/>
      <c r="Q142" s="728"/>
      <c r="R142" s="728"/>
      <c r="S142" s="728"/>
      <c r="T142" s="728"/>
      <c r="U142" s="728"/>
      <c r="V142" s="728"/>
      <c r="W142" s="728"/>
      <c r="X142" s="728"/>
      <c r="Y142" s="728"/>
      <c r="Z142" s="728"/>
      <c r="AA142" s="728"/>
      <c r="AB142" s="728"/>
    </row>
    <row r="143" spans="2:28">
      <c r="B143" s="1109"/>
      <c r="C143" s="1051"/>
      <c r="D143" s="1051"/>
      <c r="E143" s="1051"/>
      <c r="F143" s="1051"/>
      <c r="G143" s="1051"/>
      <c r="H143" s="1051"/>
      <c r="I143" s="1051"/>
      <c r="J143" s="1051"/>
      <c r="K143" s="1074"/>
      <c r="L143" s="828"/>
      <c r="M143" s="728"/>
      <c r="N143" s="728"/>
      <c r="O143" s="728"/>
      <c r="P143" s="728"/>
      <c r="Q143" s="728"/>
      <c r="R143" s="728"/>
      <c r="S143" s="728"/>
      <c r="T143" s="728"/>
      <c r="U143" s="728"/>
      <c r="V143" s="728"/>
      <c r="W143" s="728"/>
      <c r="X143" s="728"/>
      <c r="Y143" s="728"/>
      <c r="Z143" s="728"/>
      <c r="AA143" s="728"/>
      <c r="AB143" s="728"/>
    </row>
    <row r="144" spans="2:28">
      <c r="B144" s="1109"/>
      <c r="C144" s="1051"/>
      <c r="D144" s="1051"/>
      <c r="E144" s="1051"/>
      <c r="F144" s="1051"/>
      <c r="G144" s="1051"/>
      <c r="H144" s="1051"/>
      <c r="I144" s="1051"/>
      <c r="J144" s="1051"/>
      <c r="K144" s="1074"/>
      <c r="L144" s="828"/>
      <c r="M144" s="728"/>
      <c r="N144" s="728"/>
      <c r="O144" s="728"/>
      <c r="P144" s="728"/>
      <c r="Q144" s="728"/>
      <c r="R144" s="728"/>
      <c r="S144" s="728"/>
      <c r="T144" s="728"/>
      <c r="U144" s="728"/>
      <c r="V144" s="728"/>
      <c r="W144" s="728"/>
      <c r="X144" s="728"/>
      <c r="Y144" s="728"/>
      <c r="Z144" s="728"/>
      <c r="AA144" s="728"/>
      <c r="AB144" s="728"/>
    </row>
    <row r="145" spans="2:28" ht="12.75" customHeight="1" thickBot="1">
      <c r="B145" s="1110"/>
      <c r="C145" s="1111"/>
      <c r="D145" s="1111"/>
      <c r="E145" s="1111"/>
      <c r="F145" s="1111"/>
      <c r="G145" s="1111"/>
      <c r="H145" s="1111"/>
      <c r="I145" s="1111"/>
      <c r="J145" s="1111"/>
      <c r="K145" s="1112"/>
      <c r="L145" s="828"/>
      <c r="M145" s="728"/>
      <c r="N145" s="728"/>
      <c r="O145" s="728"/>
      <c r="P145" s="728"/>
      <c r="Q145" s="728"/>
      <c r="R145" s="728"/>
      <c r="S145" s="728"/>
      <c r="T145" s="728"/>
      <c r="U145" s="728"/>
      <c r="V145" s="728"/>
      <c r="W145" s="728"/>
      <c r="X145" s="728"/>
      <c r="Y145" s="728"/>
      <c r="Z145" s="728"/>
      <c r="AA145" s="728"/>
      <c r="AB145" s="728"/>
    </row>
    <row r="146" spans="2:28" ht="12.75" customHeight="1">
      <c r="B146" s="1114" t="s">
        <v>82</v>
      </c>
      <c r="C146" s="1065"/>
      <c r="D146" s="1065"/>
      <c r="E146" s="1065"/>
      <c r="F146" s="1065"/>
      <c r="G146" s="1065"/>
      <c r="H146" s="1065"/>
      <c r="I146" s="1065"/>
      <c r="J146" s="1065"/>
      <c r="K146" s="1067"/>
      <c r="L146" s="828"/>
      <c r="M146" s="728"/>
      <c r="N146" s="728"/>
      <c r="O146" s="728"/>
      <c r="P146" s="728"/>
      <c r="Q146" s="728"/>
      <c r="R146" s="728"/>
      <c r="S146" s="728"/>
      <c r="T146" s="728"/>
      <c r="U146" s="728"/>
      <c r="V146" s="728"/>
      <c r="W146" s="728"/>
      <c r="X146" s="728"/>
      <c r="Y146" s="728"/>
      <c r="Z146" s="728"/>
      <c r="AA146" s="728"/>
      <c r="AB146" s="728"/>
    </row>
    <row r="147" spans="2:28" ht="12.75" customHeight="1" thickBot="1">
      <c r="B147" s="1115"/>
      <c r="C147" s="1116"/>
      <c r="D147" s="1116"/>
      <c r="E147" s="1116"/>
      <c r="F147" s="1116"/>
      <c r="G147" s="1116"/>
      <c r="H147" s="1116"/>
      <c r="I147" s="1116"/>
      <c r="J147" s="1116"/>
      <c r="K147" s="1117"/>
      <c r="L147" s="828"/>
      <c r="M147" s="728"/>
      <c r="N147" s="728"/>
      <c r="O147" s="728"/>
      <c r="P147" s="728"/>
      <c r="Q147" s="728"/>
      <c r="R147" s="728"/>
      <c r="S147" s="728"/>
      <c r="T147" s="728"/>
      <c r="U147" s="728"/>
      <c r="V147" s="728"/>
      <c r="W147" s="728"/>
      <c r="X147" s="728"/>
      <c r="Y147" s="728"/>
      <c r="Z147" s="728"/>
      <c r="AA147" s="728"/>
      <c r="AB147" s="728"/>
    </row>
    <row r="148" spans="2:28" ht="12.75" customHeight="1">
      <c r="B148" s="1114" t="s">
        <v>62</v>
      </c>
      <c r="C148" s="1118" t="s">
        <v>430</v>
      </c>
      <c r="D148" s="1107"/>
      <c r="E148" s="1107"/>
      <c r="F148" s="1107"/>
      <c r="G148" s="1107"/>
      <c r="H148" s="1107"/>
      <c r="I148" s="1107"/>
      <c r="J148" s="1107"/>
      <c r="K148" s="1108"/>
      <c r="L148" s="828"/>
      <c r="M148" s="728"/>
      <c r="N148" s="728"/>
      <c r="O148" s="728"/>
      <c r="P148" s="728"/>
      <c r="Q148" s="728"/>
      <c r="R148" s="728"/>
      <c r="S148" s="728"/>
      <c r="T148" s="728"/>
      <c r="U148" s="728"/>
      <c r="V148" s="728"/>
      <c r="W148" s="728"/>
      <c r="X148" s="728"/>
      <c r="Y148" s="728"/>
      <c r="Z148" s="728"/>
      <c r="AA148" s="728"/>
      <c r="AB148" s="728"/>
    </row>
    <row r="149" spans="2:28" ht="12.75" customHeight="1">
      <c r="B149" s="1068"/>
      <c r="C149" s="997"/>
      <c r="D149" s="1051"/>
      <c r="E149" s="1051"/>
      <c r="F149" s="1051"/>
      <c r="G149" s="1051"/>
      <c r="H149" s="1051"/>
      <c r="I149" s="1051"/>
      <c r="J149" s="1051"/>
      <c r="K149" s="1074"/>
      <c r="L149" s="828"/>
      <c r="M149" s="728"/>
      <c r="N149" s="728"/>
      <c r="O149" s="728"/>
      <c r="P149" s="728"/>
      <c r="Q149" s="728"/>
      <c r="R149" s="728"/>
      <c r="S149" s="728"/>
      <c r="T149" s="728"/>
      <c r="U149" s="728"/>
      <c r="V149" s="728"/>
      <c r="W149" s="728"/>
      <c r="X149" s="728"/>
      <c r="Y149" s="728"/>
      <c r="Z149" s="728"/>
      <c r="AA149" s="728"/>
      <c r="AB149" s="728"/>
    </row>
    <row r="150" spans="2:28" ht="12.75" customHeight="1">
      <c r="B150" s="1068"/>
      <c r="C150" s="997"/>
      <c r="D150" s="1051"/>
      <c r="E150" s="1051"/>
      <c r="F150" s="1051"/>
      <c r="G150" s="1051"/>
      <c r="H150" s="1051"/>
      <c r="I150" s="1051"/>
      <c r="J150" s="1051"/>
      <c r="K150" s="1074"/>
      <c r="L150" s="828"/>
      <c r="M150" s="728"/>
      <c r="N150" s="728"/>
      <c r="O150" s="728"/>
      <c r="P150" s="728"/>
      <c r="Q150" s="728"/>
      <c r="R150" s="728"/>
      <c r="S150" s="728"/>
      <c r="T150" s="728"/>
      <c r="U150" s="728"/>
      <c r="V150" s="728"/>
      <c r="W150" s="728"/>
      <c r="X150" s="728"/>
      <c r="Y150" s="728"/>
      <c r="Z150" s="728"/>
      <c r="AA150" s="728"/>
      <c r="AB150" s="728"/>
    </row>
    <row r="151" spans="2:28" ht="12.75" customHeight="1">
      <c r="B151" s="1068"/>
      <c r="C151" s="997"/>
      <c r="D151" s="1051"/>
      <c r="E151" s="1051"/>
      <c r="F151" s="1051"/>
      <c r="G151" s="1051"/>
      <c r="H151" s="1051"/>
      <c r="I151" s="1051"/>
      <c r="J151" s="1051"/>
      <c r="K151" s="1074"/>
      <c r="L151" s="828"/>
      <c r="M151" s="728"/>
      <c r="N151" s="728"/>
      <c r="O151" s="728"/>
      <c r="P151" s="728"/>
      <c r="Q151" s="728"/>
      <c r="R151" s="728"/>
      <c r="S151" s="728"/>
      <c r="T151" s="728"/>
      <c r="U151" s="728"/>
      <c r="V151" s="728"/>
      <c r="W151" s="728"/>
      <c r="X151" s="728"/>
      <c r="Y151" s="728"/>
      <c r="Z151" s="728"/>
      <c r="AA151" s="728"/>
      <c r="AB151" s="728"/>
    </row>
    <row r="152" spans="2:28" ht="12.75" customHeight="1">
      <c r="B152" s="1068"/>
      <c r="C152" s="997"/>
      <c r="D152" s="1051"/>
      <c r="E152" s="1051"/>
      <c r="F152" s="1051"/>
      <c r="G152" s="1051"/>
      <c r="H152" s="1051"/>
      <c r="I152" s="1051"/>
      <c r="J152" s="1051"/>
      <c r="K152" s="1074"/>
      <c r="L152" s="828"/>
      <c r="M152" s="728"/>
      <c r="N152" s="728"/>
      <c r="O152" s="728"/>
      <c r="P152" s="728"/>
      <c r="Q152" s="728"/>
      <c r="R152" s="728"/>
      <c r="S152" s="728"/>
      <c r="T152" s="728"/>
      <c r="U152" s="728"/>
      <c r="V152" s="728"/>
      <c r="W152" s="728"/>
      <c r="X152" s="728"/>
      <c r="Y152" s="728"/>
      <c r="Z152" s="728"/>
      <c r="AA152" s="728"/>
      <c r="AB152" s="728"/>
    </row>
    <row r="153" spans="2:28" ht="12.75" customHeight="1">
      <c r="B153" s="1068"/>
      <c r="C153" s="997"/>
      <c r="D153" s="1051"/>
      <c r="E153" s="1051"/>
      <c r="F153" s="1051"/>
      <c r="G153" s="1051"/>
      <c r="H153" s="1051"/>
      <c r="I153" s="1051"/>
      <c r="J153" s="1051"/>
      <c r="K153" s="1074"/>
      <c r="L153" s="828"/>
      <c r="M153" s="728"/>
      <c r="N153" s="728"/>
      <c r="O153" s="728"/>
      <c r="P153" s="728"/>
      <c r="Q153" s="728"/>
      <c r="R153" s="728"/>
      <c r="S153" s="728"/>
      <c r="T153" s="728"/>
      <c r="U153" s="728"/>
      <c r="V153" s="728"/>
      <c r="W153" s="728"/>
      <c r="X153" s="728"/>
      <c r="Y153" s="728"/>
      <c r="Z153" s="728"/>
      <c r="AA153" s="728"/>
      <c r="AB153" s="728"/>
    </row>
    <row r="154" spans="2:28" ht="12.75" customHeight="1" thickBot="1">
      <c r="B154" s="1115"/>
      <c r="C154" s="1111"/>
      <c r="D154" s="1111"/>
      <c r="E154" s="1111"/>
      <c r="F154" s="1111"/>
      <c r="G154" s="1111"/>
      <c r="H154" s="1111"/>
      <c r="I154" s="1111"/>
      <c r="J154" s="1111"/>
      <c r="K154" s="1112"/>
      <c r="L154" s="828"/>
      <c r="M154" s="728"/>
      <c r="N154" s="728"/>
      <c r="O154" s="728"/>
      <c r="P154" s="728"/>
      <c r="Q154" s="728"/>
      <c r="R154" s="728"/>
      <c r="S154" s="728"/>
      <c r="T154" s="728"/>
      <c r="U154" s="728"/>
      <c r="V154" s="728"/>
      <c r="W154" s="728"/>
      <c r="X154" s="728"/>
      <c r="Y154" s="728"/>
      <c r="Z154" s="728"/>
      <c r="AA154" s="728"/>
      <c r="AB154" s="728"/>
    </row>
    <row r="155" spans="2:28" ht="12.75" customHeight="1">
      <c r="B155" s="828"/>
      <c r="C155" s="828"/>
      <c r="D155" s="828"/>
      <c r="E155" s="828"/>
      <c r="F155" s="828"/>
      <c r="G155" s="828"/>
      <c r="H155" s="828"/>
      <c r="I155" s="828"/>
      <c r="J155" s="828"/>
      <c r="K155" s="828"/>
      <c r="L155" s="828"/>
      <c r="M155" s="728"/>
      <c r="N155" s="728"/>
      <c r="O155" s="728"/>
      <c r="P155" s="728"/>
      <c r="Q155" s="728"/>
      <c r="R155" s="728"/>
      <c r="S155" s="728"/>
      <c r="T155" s="728"/>
      <c r="U155" s="728"/>
      <c r="V155" s="728"/>
      <c r="W155" s="728"/>
      <c r="X155" s="728"/>
      <c r="Y155" s="728"/>
      <c r="Z155" s="728"/>
      <c r="AA155" s="728"/>
      <c r="AB155" s="728"/>
    </row>
    <row r="156" spans="2:28" ht="12.75" hidden="1" customHeight="1">
      <c r="B156" s="828"/>
      <c r="C156" s="828"/>
      <c r="D156" s="828"/>
      <c r="E156" s="828"/>
      <c r="F156" s="828"/>
      <c r="G156" s="828"/>
      <c r="H156" s="828"/>
      <c r="I156" s="828"/>
      <c r="J156" s="828"/>
      <c r="K156" s="828"/>
      <c r="L156" s="828"/>
      <c r="M156" s="728"/>
      <c r="N156" s="728"/>
      <c r="O156" s="728"/>
      <c r="P156" s="728"/>
      <c r="Q156" s="728"/>
      <c r="R156" s="728"/>
      <c r="S156" s="728"/>
      <c r="T156" s="728"/>
      <c r="U156" s="728"/>
      <c r="V156" s="728"/>
      <c r="W156" s="728"/>
      <c r="X156" s="728"/>
      <c r="Y156" s="728"/>
      <c r="Z156" s="728"/>
      <c r="AA156" s="728"/>
      <c r="AB156" s="728"/>
    </row>
    <row r="157" spans="2:28" ht="12.75" hidden="1" customHeight="1">
      <c r="B157" s="828"/>
      <c r="C157" s="828"/>
      <c r="D157" s="828"/>
      <c r="E157" s="828"/>
      <c r="F157" s="828"/>
      <c r="G157" s="828"/>
      <c r="H157" s="828"/>
      <c r="I157" s="828"/>
      <c r="J157" s="828"/>
      <c r="K157" s="828"/>
      <c r="L157" s="828"/>
      <c r="M157" s="728"/>
      <c r="N157" s="728"/>
      <c r="O157" s="728"/>
      <c r="P157" s="728"/>
      <c r="Q157" s="728"/>
      <c r="R157" s="728"/>
      <c r="S157" s="728"/>
      <c r="T157" s="728"/>
      <c r="U157" s="728"/>
      <c r="V157" s="728"/>
      <c r="W157" s="728"/>
      <c r="X157" s="728"/>
      <c r="Y157" s="728"/>
      <c r="Z157" s="728"/>
      <c r="AA157" s="728"/>
      <c r="AB157" s="728"/>
    </row>
    <row r="158" spans="2:28" ht="12.75" hidden="1" customHeight="1">
      <c r="B158" s="828"/>
      <c r="C158" s="828"/>
      <c r="D158" s="828"/>
      <c r="E158" s="828"/>
      <c r="F158" s="828"/>
      <c r="G158" s="828"/>
      <c r="H158" s="828"/>
      <c r="I158" s="828"/>
      <c r="J158" s="828"/>
      <c r="K158" s="828"/>
      <c r="L158" s="828"/>
      <c r="M158" s="728"/>
      <c r="N158" s="728"/>
      <c r="O158" s="728"/>
      <c r="P158" s="728"/>
      <c r="Q158" s="728"/>
      <c r="R158" s="728"/>
      <c r="S158" s="728"/>
      <c r="T158" s="728"/>
      <c r="U158" s="728"/>
      <c r="V158" s="728"/>
      <c r="W158" s="728"/>
      <c r="X158" s="728"/>
      <c r="Y158" s="728"/>
      <c r="Z158" s="728"/>
      <c r="AA158" s="728"/>
      <c r="AB158" s="728"/>
    </row>
    <row r="159" spans="2:28" ht="12.75" hidden="1" customHeight="1">
      <c r="B159" s="828"/>
      <c r="C159" s="828"/>
      <c r="D159" s="828"/>
      <c r="E159" s="828"/>
      <c r="F159" s="828"/>
      <c r="G159" s="828"/>
      <c r="H159" s="828"/>
      <c r="I159" s="828"/>
      <c r="J159" s="828"/>
      <c r="K159" s="828"/>
      <c r="L159" s="828"/>
      <c r="M159" s="728"/>
      <c r="N159" s="728"/>
      <c r="O159" s="728"/>
      <c r="P159" s="728"/>
      <c r="Q159" s="728"/>
      <c r="R159" s="728"/>
      <c r="S159" s="728"/>
      <c r="T159" s="728"/>
      <c r="U159" s="728"/>
      <c r="V159" s="728"/>
      <c r="W159" s="728"/>
      <c r="X159" s="728"/>
      <c r="Y159" s="728"/>
      <c r="Z159" s="728"/>
      <c r="AA159" s="728"/>
      <c r="AB159" s="728"/>
    </row>
    <row r="160" spans="2:28" ht="12.75" hidden="1" customHeight="1">
      <c r="B160" s="828"/>
      <c r="C160" s="828"/>
      <c r="D160" s="828"/>
      <c r="E160" s="828"/>
      <c r="F160" s="828"/>
      <c r="G160" s="828"/>
      <c r="H160" s="828"/>
      <c r="I160" s="828"/>
      <c r="J160" s="828"/>
      <c r="K160" s="828"/>
      <c r="L160" s="828"/>
      <c r="M160" s="728"/>
      <c r="N160" s="728"/>
      <c r="O160" s="728"/>
      <c r="P160" s="728"/>
      <c r="Q160" s="728"/>
      <c r="R160" s="728"/>
      <c r="S160" s="728"/>
      <c r="T160" s="728"/>
      <c r="U160" s="728"/>
      <c r="V160" s="728"/>
      <c r="W160" s="728"/>
      <c r="X160" s="728"/>
      <c r="Y160" s="728"/>
      <c r="Z160" s="728"/>
      <c r="AA160" s="728"/>
      <c r="AB160" s="728"/>
    </row>
    <row r="161" spans="2:28" ht="12.75" hidden="1" customHeight="1">
      <c r="B161" s="828"/>
      <c r="C161" s="828"/>
      <c r="D161" s="828"/>
      <c r="E161" s="828"/>
      <c r="F161" s="828"/>
      <c r="G161" s="828"/>
      <c r="H161" s="828"/>
      <c r="I161" s="828"/>
      <c r="J161" s="828"/>
      <c r="K161" s="828"/>
      <c r="L161" s="828"/>
      <c r="M161" s="728"/>
      <c r="N161" s="728"/>
      <c r="O161" s="728"/>
      <c r="P161" s="728"/>
      <c r="Q161" s="728"/>
      <c r="R161" s="728"/>
      <c r="S161" s="728"/>
      <c r="T161" s="728"/>
      <c r="U161" s="728"/>
      <c r="V161" s="728"/>
      <c r="W161" s="728"/>
      <c r="X161" s="728"/>
      <c r="Y161" s="728"/>
      <c r="Z161" s="728"/>
      <c r="AA161" s="728"/>
      <c r="AB161" s="728"/>
    </row>
    <row r="162" spans="2:28" ht="12.75" hidden="1" customHeight="1">
      <c r="B162" s="828"/>
      <c r="C162" s="828"/>
      <c r="D162" s="828"/>
      <c r="E162" s="828"/>
      <c r="F162" s="828"/>
      <c r="G162" s="828"/>
      <c r="H162" s="828"/>
      <c r="I162" s="828"/>
      <c r="J162" s="828"/>
      <c r="K162" s="828"/>
      <c r="L162" s="828"/>
      <c r="M162" s="728"/>
      <c r="N162" s="728"/>
      <c r="O162" s="728"/>
      <c r="P162" s="728"/>
      <c r="Q162" s="728"/>
      <c r="R162" s="728"/>
      <c r="S162" s="728"/>
      <c r="T162" s="728"/>
      <c r="U162" s="728"/>
      <c r="V162" s="728"/>
      <c r="W162" s="728"/>
      <c r="X162" s="728"/>
      <c r="Y162" s="728"/>
      <c r="Z162" s="728"/>
      <c r="AA162" s="728"/>
      <c r="AB162" s="728"/>
    </row>
    <row r="163" spans="2:28" ht="12.75" hidden="1" customHeight="1">
      <c r="B163" s="828"/>
      <c r="C163" s="828"/>
      <c r="D163" s="828"/>
      <c r="E163" s="828"/>
      <c r="F163" s="828"/>
      <c r="G163" s="828"/>
      <c r="H163" s="828"/>
      <c r="I163" s="828"/>
      <c r="J163" s="828"/>
      <c r="K163" s="828"/>
      <c r="L163" s="828"/>
      <c r="M163" s="728"/>
      <c r="N163" s="728"/>
      <c r="O163" s="728"/>
      <c r="P163" s="728"/>
      <c r="Q163" s="728"/>
      <c r="R163" s="728"/>
      <c r="S163" s="728"/>
      <c r="T163" s="728"/>
      <c r="U163" s="728"/>
      <c r="V163" s="728"/>
      <c r="W163" s="728"/>
      <c r="X163" s="728"/>
      <c r="Y163" s="728"/>
      <c r="Z163" s="728"/>
      <c r="AA163" s="728"/>
      <c r="AB163" s="728"/>
    </row>
    <row r="164" spans="2:28" ht="12.75" hidden="1" customHeight="1">
      <c r="B164" s="828"/>
      <c r="C164" s="828"/>
      <c r="D164" s="828"/>
      <c r="E164" s="828"/>
      <c r="F164" s="828"/>
      <c r="G164" s="828"/>
      <c r="H164" s="828"/>
      <c r="I164" s="828"/>
      <c r="J164" s="828"/>
      <c r="K164" s="828"/>
      <c r="L164" s="828"/>
      <c r="M164" s="728"/>
      <c r="N164" s="728"/>
      <c r="O164" s="728"/>
      <c r="P164" s="728"/>
      <c r="Q164" s="728"/>
      <c r="R164" s="728"/>
      <c r="S164" s="728"/>
      <c r="T164" s="728"/>
      <c r="U164" s="728"/>
      <c r="V164" s="728"/>
      <c r="W164" s="728"/>
      <c r="X164" s="728"/>
      <c r="Y164" s="728"/>
      <c r="Z164" s="728"/>
      <c r="AA164" s="728"/>
      <c r="AB164" s="728"/>
    </row>
    <row r="165" spans="2:28" ht="12.75" hidden="1" customHeight="1">
      <c r="B165" s="828"/>
      <c r="C165" s="828"/>
      <c r="D165" s="828"/>
      <c r="E165" s="828"/>
      <c r="F165" s="828"/>
      <c r="G165" s="828"/>
      <c r="H165" s="828"/>
      <c r="I165" s="828"/>
      <c r="J165" s="828"/>
      <c r="K165" s="828"/>
      <c r="L165" s="828"/>
      <c r="M165" s="728"/>
      <c r="N165" s="728"/>
      <c r="O165" s="728"/>
      <c r="P165" s="728"/>
      <c r="Q165" s="728"/>
      <c r="R165" s="728"/>
      <c r="S165" s="728"/>
      <c r="T165" s="728"/>
      <c r="U165" s="728"/>
      <c r="V165" s="728"/>
      <c r="W165" s="728"/>
      <c r="X165" s="728"/>
      <c r="Y165" s="728"/>
      <c r="Z165" s="728"/>
      <c r="AA165" s="728"/>
      <c r="AB165" s="728"/>
    </row>
    <row r="166" spans="2:28" ht="12.75" hidden="1" customHeight="1">
      <c r="B166" s="828"/>
      <c r="C166" s="828"/>
      <c r="D166" s="828"/>
      <c r="E166" s="828"/>
      <c r="F166" s="828"/>
      <c r="G166" s="828"/>
      <c r="H166" s="828"/>
      <c r="I166" s="828"/>
      <c r="J166" s="828"/>
      <c r="K166" s="828"/>
      <c r="L166" s="828"/>
      <c r="M166" s="728"/>
      <c r="N166" s="728"/>
      <c r="O166" s="728"/>
      <c r="P166" s="728"/>
      <c r="Q166" s="728"/>
      <c r="R166" s="728"/>
      <c r="S166" s="728"/>
      <c r="T166" s="728"/>
      <c r="U166" s="728"/>
      <c r="V166" s="728"/>
      <c r="W166" s="728"/>
      <c r="X166" s="728"/>
      <c r="Y166" s="728"/>
      <c r="Z166" s="728"/>
      <c r="AA166" s="728"/>
      <c r="AB166" s="728"/>
    </row>
    <row r="167" spans="2:28" ht="12.75" hidden="1" customHeight="1">
      <c r="B167" s="828"/>
      <c r="C167" s="828"/>
      <c r="D167" s="828"/>
      <c r="E167" s="828"/>
      <c r="F167" s="828"/>
      <c r="G167" s="828"/>
      <c r="H167" s="828"/>
      <c r="I167" s="828"/>
      <c r="J167" s="828"/>
      <c r="K167" s="828"/>
      <c r="L167" s="828"/>
      <c r="M167" s="728"/>
      <c r="N167" s="728"/>
      <c r="O167" s="728"/>
      <c r="P167" s="728"/>
      <c r="Q167" s="728"/>
      <c r="R167" s="728"/>
      <c r="S167" s="728"/>
      <c r="T167" s="728"/>
      <c r="U167" s="728"/>
      <c r="V167" s="728"/>
      <c r="W167" s="728"/>
      <c r="X167" s="728"/>
      <c r="Y167" s="728"/>
      <c r="Z167" s="728"/>
      <c r="AA167" s="728"/>
      <c r="AB167" s="728"/>
    </row>
    <row r="168" spans="2:28" ht="12.75" hidden="1" customHeight="1">
      <c r="B168" s="828"/>
      <c r="C168" s="828"/>
      <c r="D168" s="828"/>
      <c r="E168" s="828"/>
      <c r="F168" s="828"/>
      <c r="G168" s="828"/>
      <c r="H168" s="828"/>
      <c r="I168" s="828"/>
      <c r="J168" s="828"/>
      <c r="K168" s="828"/>
      <c r="L168" s="828"/>
      <c r="M168" s="728"/>
      <c r="N168" s="728"/>
      <c r="O168" s="728"/>
      <c r="P168" s="728"/>
      <c r="Q168" s="728"/>
      <c r="R168" s="728"/>
      <c r="S168" s="728"/>
      <c r="T168" s="728"/>
      <c r="U168" s="728"/>
      <c r="V168" s="728"/>
      <c r="W168" s="728"/>
      <c r="X168" s="728"/>
      <c r="Y168" s="728"/>
      <c r="Z168" s="728"/>
      <c r="AA168" s="728"/>
      <c r="AB168" s="728"/>
    </row>
    <row r="169" spans="2:28" ht="12.75" hidden="1" customHeight="1">
      <c r="B169" s="828"/>
      <c r="C169" s="828"/>
      <c r="D169" s="828"/>
      <c r="E169" s="828"/>
      <c r="F169" s="828"/>
      <c r="G169" s="828"/>
      <c r="H169" s="828"/>
      <c r="I169" s="828"/>
      <c r="J169" s="828"/>
      <c r="K169" s="828"/>
      <c r="L169" s="828"/>
      <c r="M169" s="728"/>
      <c r="N169" s="728"/>
      <c r="O169" s="728"/>
      <c r="P169" s="728"/>
      <c r="Q169" s="728"/>
      <c r="R169" s="728"/>
      <c r="S169" s="728"/>
      <c r="T169" s="728"/>
      <c r="U169" s="728"/>
      <c r="V169" s="728"/>
      <c r="W169" s="728"/>
      <c r="X169" s="728"/>
      <c r="Y169" s="728"/>
      <c r="Z169" s="728"/>
      <c r="AA169" s="728"/>
      <c r="AB169" s="728"/>
    </row>
    <row r="170" spans="2:28" ht="12.75" hidden="1" customHeight="1">
      <c r="B170" s="828"/>
      <c r="C170" s="828"/>
      <c r="D170" s="828"/>
      <c r="E170" s="828"/>
      <c r="F170" s="828"/>
      <c r="G170" s="828"/>
      <c r="H170" s="828"/>
      <c r="I170" s="828"/>
      <c r="J170" s="828"/>
      <c r="K170" s="828"/>
      <c r="L170" s="828"/>
      <c r="M170" s="728"/>
      <c r="N170" s="728"/>
      <c r="O170" s="728"/>
      <c r="P170" s="728"/>
      <c r="Q170" s="728"/>
      <c r="R170" s="728"/>
      <c r="S170" s="728"/>
      <c r="T170" s="728"/>
      <c r="U170" s="728"/>
      <c r="V170" s="728"/>
      <c r="W170" s="728"/>
      <c r="X170" s="728"/>
      <c r="Y170" s="728"/>
      <c r="Z170" s="728"/>
      <c r="AA170" s="728"/>
      <c r="AB170" s="728"/>
    </row>
    <row r="171" spans="2:28" ht="12.75" hidden="1" customHeight="1">
      <c r="B171" s="828"/>
      <c r="C171" s="828"/>
      <c r="D171" s="828"/>
      <c r="E171" s="828"/>
      <c r="F171" s="828"/>
      <c r="G171" s="828"/>
      <c r="H171" s="828"/>
      <c r="I171" s="828"/>
      <c r="J171" s="828"/>
      <c r="K171" s="828"/>
      <c r="L171" s="828"/>
      <c r="M171" s="728"/>
      <c r="N171" s="728"/>
      <c r="O171" s="728"/>
      <c r="P171" s="728"/>
      <c r="Q171" s="728"/>
      <c r="R171" s="728"/>
      <c r="S171" s="728"/>
      <c r="T171" s="728"/>
      <c r="U171" s="728"/>
      <c r="V171" s="728"/>
      <c r="W171" s="728"/>
      <c r="X171" s="728"/>
      <c r="Y171" s="728"/>
      <c r="Z171" s="728"/>
      <c r="AA171" s="728"/>
      <c r="AB171" s="728"/>
    </row>
    <row r="172" spans="2:28" ht="12.75" hidden="1" customHeight="1">
      <c r="B172" s="828"/>
      <c r="C172" s="828"/>
      <c r="D172" s="828"/>
      <c r="E172" s="828"/>
      <c r="F172" s="828"/>
      <c r="G172" s="828"/>
      <c r="H172" s="828"/>
      <c r="I172" s="828"/>
      <c r="J172" s="828"/>
      <c r="K172" s="828"/>
      <c r="L172" s="828"/>
      <c r="M172" s="728"/>
      <c r="N172" s="728"/>
      <c r="O172" s="728"/>
      <c r="P172" s="728"/>
      <c r="Q172" s="728"/>
      <c r="R172" s="728"/>
      <c r="S172" s="728"/>
      <c r="T172" s="728"/>
      <c r="U172" s="728"/>
      <c r="V172" s="728"/>
      <c r="W172" s="728"/>
      <c r="X172" s="728"/>
      <c r="Y172" s="728"/>
      <c r="Z172" s="728"/>
      <c r="AA172" s="728"/>
      <c r="AB172" s="728"/>
    </row>
    <row r="173" spans="2:28" ht="12.75" hidden="1" customHeight="1">
      <c r="B173" s="828"/>
      <c r="C173" s="828"/>
      <c r="D173" s="828"/>
      <c r="E173" s="828"/>
      <c r="F173" s="828"/>
      <c r="G173" s="828"/>
      <c r="H173" s="828"/>
      <c r="I173" s="828"/>
      <c r="J173" s="828"/>
      <c r="K173" s="828"/>
      <c r="L173" s="828"/>
      <c r="M173" s="728"/>
      <c r="N173" s="728"/>
      <c r="O173" s="728"/>
      <c r="P173" s="728"/>
      <c r="Q173" s="728"/>
      <c r="R173" s="728"/>
      <c r="S173" s="728"/>
      <c r="T173" s="728"/>
      <c r="U173" s="728"/>
      <c r="V173" s="728"/>
      <c r="W173" s="728"/>
      <c r="X173" s="728"/>
      <c r="Y173" s="728"/>
      <c r="Z173" s="728"/>
      <c r="AA173" s="728"/>
      <c r="AB173" s="728"/>
    </row>
    <row r="174" spans="2:28" ht="12.75" hidden="1" customHeight="1">
      <c r="B174" s="828"/>
      <c r="C174" s="828"/>
      <c r="D174" s="828"/>
      <c r="E174" s="828"/>
      <c r="F174" s="828"/>
      <c r="G174" s="828"/>
      <c r="H174" s="828"/>
      <c r="I174" s="828"/>
      <c r="J174" s="828"/>
      <c r="K174" s="828"/>
      <c r="L174" s="828"/>
      <c r="M174" s="728"/>
      <c r="N174" s="728"/>
      <c r="O174" s="728"/>
      <c r="P174" s="728"/>
      <c r="Q174" s="728"/>
      <c r="R174" s="728"/>
      <c r="S174" s="728"/>
      <c r="T174" s="728"/>
      <c r="U174" s="728"/>
      <c r="V174" s="728"/>
      <c r="W174" s="728"/>
      <c r="X174" s="728"/>
      <c r="Y174" s="728"/>
      <c r="Z174" s="728"/>
      <c r="AA174" s="728"/>
      <c r="AB174" s="728"/>
    </row>
    <row r="175" spans="2:28" ht="12.75" hidden="1" customHeight="1">
      <c r="B175" s="828"/>
      <c r="C175" s="828"/>
      <c r="D175" s="828"/>
      <c r="E175" s="828"/>
      <c r="F175" s="828"/>
      <c r="G175" s="828"/>
      <c r="H175" s="828"/>
      <c r="I175" s="828"/>
      <c r="J175" s="828"/>
      <c r="K175" s="828"/>
      <c r="L175" s="828"/>
      <c r="M175" s="728"/>
      <c r="N175" s="728"/>
      <c r="O175" s="728"/>
      <c r="P175" s="728"/>
      <c r="Q175" s="728"/>
      <c r="R175" s="728"/>
      <c r="S175" s="728"/>
      <c r="T175" s="728"/>
      <c r="U175" s="728"/>
      <c r="V175" s="728"/>
      <c r="W175" s="728"/>
      <c r="X175" s="728"/>
      <c r="Y175" s="728"/>
      <c r="Z175" s="728"/>
      <c r="AA175" s="728"/>
      <c r="AB175" s="728"/>
    </row>
    <row r="176" spans="2:28" ht="12.75" hidden="1" customHeight="1">
      <c r="B176" s="828"/>
      <c r="C176" s="828"/>
      <c r="D176" s="828"/>
      <c r="E176" s="828"/>
      <c r="F176" s="828"/>
      <c r="G176" s="828"/>
      <c r="H176" s="828"/>
      <c r="I176" s="828"/>
      <c r="J176" s="828"/>
      <c r="K176" s="828"/>
      <c r="L176" s="828"/>
      <c r="M176" s="728"/>
      <c r="N176" s="728"/>
      <c r="O176" s="728"/>
      <c r="P176" s="728"/>
      <c r="Q176" s="728"/>
      <c r="R176" s="728"/>
      <c r="S176" s="728"/>
      <c r="T176" s="728"/>
      <c r="U176" s="728"/>
      <c r="V176" s="728"/>
      <c r="W176" s="728"/>
      <c r="X176" s="728"/>
      <c r="Y176" s="728"/>
      <c r="Z176" s="728"/>
      <c r="AA176" s="728"/>
      <c r="AB176" s="728"/>
    </row>
    <row r="177" spans="2:28" ht="12.75" hidden="1" customHeight="1">
      <c r="B177" s="828"/>
      <c r="C177" s="828"/>
      <c r="D177" s="828"/>
      <c r="E177" s="828"/>
      <c r="F177" s="828"/>
      <c r="G177" s="828"/>
      <c r="H177" s="828"/>
      <c r="I177" s="828"/>
      <c r="J177" s="828"/>
      <c r="K177" s="828"/>
      <c r="L177" s="828"/>
      <c r="M177" s="728"/>
      <c r="N177" s="728"/>
      <c r="O177" s="728"/>
      <c r="P177" s="728"/>
      <c r="Q177" s="728"/>
      <c r="R177" s="728"/>
      <c r="S177" s="728"/>
      <c r="T177" s="728"/>
      <c r="U177" s="728"/>
      <c r="V177" s="728"/>
      <c r="W177" s="728"/>
      <c r="X177" s="728"/>
      <c r="Y177" s="728"/>
      <c r="Z177" s="728"/>
      <c r="AA177" s="728"/>
      <c r="AB177" s="728"/>
    </row>
    <row r="178" spans="2:28" ht="12.75" hidden="1" customHeight="1">
      <c r="B178" s="828"/>
      <c r="C178" s="828"/>
      <c r="D178" s="828"/>
      <c r="E178" s="828"/>
      <c r="F178" s="828"/>
      <c r="G178" s="828"/>
      <c r="H178" s="828"/>
      <c r="I178" s="828"/>
      <c r="J178" s="828"/>
      <c r="K178" s="828"/>
      <c r="L178" s="828"/>
      <c r="M178" s="728"/>
      <c r="N178" s="728"/>
      <c r="O178" s="728"/>
      <c r="P178" s="728"/>
      <c r="Q178" s="728"/>
      <c r="R178" s="728"/>
      <c r="S178" s="728"/>
      <c r="T178" s="728"/>
      <c r="U178" s="728"/>
      <c r="V178" s="728"/>
      <c r="W178" s="728"/>
      <c r="X178" s="728"/>
      <c r="Y178" s="728"/>
      <c r="Z178" s="728"/>
      <c r="AA178" s="728"/>
      <c r="AB178" s="728"/>
    </row>
    <row r="179" spans="2:28" ht="12.75" hidden="1" customHeight="1">
      <c r="B179" s="828"/>
      <c r="C179" s="828"/>
      <c r="D179" s="828"/>
      <c r="E179" s="828"/>
      <c r="F179" s="828"/>
      <c r="G179" s="828"/>
      <c r="H179" s="828"/>
      <c r="I179" s="828"/>
      <c r="J179" s="828"/>
      <c r="K179" s="828"/>
      <c r="L179" s="828"/>
      <c r="M179" s="728"/>
      <c r="N179" s="728"/>
      <c r="O179" s="728"/>
      <c r="P179" s="728"/>
      <c r="Q179" s="728"/>
      <c r="R179" s="728"/>
      <c r="S179" s="728"/>
      <c r="T179" s="728"/>
      <c r="U179" s="728"/>
      <c r="V179" s="728"/>
      <c r="W179" s="728"/>
      <c r="X179" s="728"/>
      <c r="Y179" s="728"/>
      <c r="Z179" s="728"/>
      <c r="AA179" s="728"/>
      <c r="AB179" s="728"/>
    </row>
    <row r="180" spans="2:28" ht="12.75" hidden="1" customHeight="1">
      <c r="B180" s="828"/>
      <c r="C180" s="828"/>
      <c r="D180" s="828"/>
      <c r="E180" s="828"/>
      <c r="F180" s="828"/>
      <c r="G180" s="828"/>
      <c r="H180" s="828"/>
      <c r="I180" s="828"/>
      <c r="J180" s="828"/>
      <c r="K180" s="828"/>
      <c r="L180" s="828"/>
      <c r="M180" s="728"/>
      <c r="N180" s="728"/>
      <c r="O180" s="728"/>
      <c r="P180" s="728"/>
      <c r="Q180" s="728"/>
      <c r="R180" s="728"/>
      <c r="S180" s="728"/>
      <c r="T180" s="728"/>
      <c r="U180" s="728"/>
      <c r="V180" s="728"/>
      <c r="W180" s="728"/>
      <c r="X180" s="728"/>
      <c r="Y180" s="728"/>
      <c r="Z180" s="728"/>
      <c r="AA180" s="728"/>
      <c r="AB180" s="728"/>
    </row>
    <row r="181" spans="2:28" ht="12.75" hidden="1" customHeight="1">
      <c r="B181" s="828"/>
      <c r="C181" s="828"/>
      <c r="D181" s="828"/>
      <c r="E181" s="828"/>
      <c r="F181" s="828"/>
      <c r="G181" s="828"/>
      <c r="H181" s="828"/>
      <c r="I181" s="828"/>
      <c r="J181" s="828"/>
      <c r="K181" s="828"/>
      <c r="L181" s="828"/>
      <c r="M181" s="728"/>
      <c r="N181" s="728"/>
      <c r="O181" s="728"/>
      <c r="P181" s="728"/>
      <c r="Q181" s="728"/>
      <c r="R181" s="728"/>
      <c r="S181" s="728"/>
      <c r="T181" s="728"/>
      <c r="U181" s="728"/>
      <c r="V181" s="728"/>
      <c r="W181" s="728"/>
      <c r="X181" s="728"/>
      <c r="Y181" s="728"/>
      <c r="Z181" s="728"/>
      <c r="AA181" s="728"/>
      <c r="AB181" s="728"/>
    </row>
    <row r="182" spans="2:28" ht="12.75" hidden="1" customHeight="1">
      <c r="B182" s="828"/>
      <c r="C182" s="828"/>
      <c r="D182" s="828"/>
      <c r="E182" s="828"/>
      <c r="F182" s="828"/>
      <c r="G182" s="828"/>
      <c r="H182" s="828"/>
      <c r="I182" s="828"/>
      <c r="J182" s="828"/>
      <c r="K182" s="828"/>
      <c r="L182" s="828"/>
      <c r="M182" s="728"/>
      <c r="N182" s="728"/>
      <c r="O182" s="728"/>
      <c r="P182" s="728"/>
      <c r="Q182" s="728"/>
      <c r="R182" s="728"/>
      <c r="S182" s="728"/>
      <c r="T182" s="728"/>
      <c r="U182" s="728"/>
      <c r="V182" s="728"/>
      <c r="W182" s="728"/>
      <c r="X182" s="728"/>
      <c r="Y182" s="728"/>
      <c r="Z182" s="728"/>
      <c r="AA182" s="728"/>
      <c r="AB182" s="728"/>
    </row>
    <row r="183" spans="2:28" ht="12.75" hidden="1" customHeight="1">
      <c r="B183" s="828"/>
      <c r="C183" s="828"/>
      <c r="D183" s="828"/>
      <c r="E183" s="828"/>
      <c r="F183" s="828"/>
      <c r="G183" s="828"/>
      <c r="H183" s="828"/>
      <c r="I183" s="828"/>
      <c r="J183" s="828"/>
      <c r="K183" s="828"/>
      <c r="L183" s="828"/>
      <c r="M183" s="728"/>
      <c r="N183" s="728"/>
      <c r="O183" s="728"/>
      <c r="P183" s="728"/>
      <c r="Q183" s="728"/>
      <c r="R183" s="728"/>
      <c r="S183" s="728"/>
      <c r="T183" s="728"/>
      <c r="U183" s="728"/>
      <c r="V183" s="728"/>
      <c r="W183" s="728"/>
      <c r="X183" s="728"/>
      <c r="Y183" s="728"/>
      <c r="Z183" s="728"/>
      <c r="AA183" s="728"/>
      <c r="AB183" s="728"/>
    </row>
    <row r="184" spans="2:28" ht="12.75" hidden="1" customHeight="1">
      <c r="B184" s="828"/>
      <c r="C184" s="828"/>
      <c r="D184" s="828"/>
      <c r="E184" s="828"/>
      <c r="F184" s="828"/>
      <c r="G184" s="828"/>
      <c r="H184" s="828"/>
      <c r="I184" s="828"/>
      <c r="J184" s="828"/>
      <c r="K184" s="828"/>
      <c r="L184" s="828"/>
      <c r="M184" s="728"/>
      <c r="N184" s="728"/>
      <c r="O184" s="728"/>
      <c r="P184" s="728"/>
      <c r="Q184" s="728"/>
      <c r="R184" s="728"/>
      <c r="S184" s="728"/>
      <c r="T184" s="728"/>
      <c r="U184" s="728"/>
      <c r="V184" s="728"/>
      <c r="W184" s="728"/>
      <c r="X184" s="728"/>
      <c r="Y184" s="728"/>
      <c r="Z184" s="728"/>
      <c r="AA184" s="728"/>
      <c r="AB184" s="728"/>
    </row>
    <row r="185" spans="2:28" ht="12.75" hidden="1" customHeight="1">
      <c r="B185" s="828"/>
      <c r="C185" s="828"/>
      <c r="D185" s="828"/>
      <c r="E185" s="828"/>
      <c r="F185" s="828"/>
      <c r="G185" s="828"/>
      <c r="H185" s="828"/>
      <c r="I185" s="828"/>
      <c r="J185" s="828"/>
      <c r="K185" s="828"/>
      <c r="L185" s="828"/>
      <c r="M185" s="728"/>
      <c r="N185" s="728"/>
      <c r="O185" s="728"/>
      <c r="P185" s="728"/>
      <c r="Q185" s="728"/>
      <c r="R185" s="728"/>
      <c r="S185" s="728"/>
      <c r="T185" s="728"/>
      <c r="U185" s="728"/>
      <c r="V185" s="728"/>
      <c r="W185" s="728"/>
      <c r="X185" s="728"/>
      <c r="Y185" s="728"/>
      <c r="Z185" s="728"/>
      <c r="AA185" s="728"/>
      <c r="AB185" s="728"/>
    </row>
    <row r="186" spans="2:28" ht="12.75" hidden="1" customHeight="1">
      <c r="B186" s="828"/>
      <c r="C186" s="828"/>
      <c r="D186" s="828"/>
      <c r="E186" s="828"/>
      <c r="F186" s="828"/>
      <c r="G186" s="828"/>
      <c r="H186" s="828"/>
      <c r="I186" s="828"/>
      <c r="J186" s="828"/>
      <c r="K186" s="828"/>
      <c r="L186" s="828"/>
      <c r="M186" s="728"/>
      <c r="N186" s="728"/>
      <c r="O186" s="728"/>
      <c r="P186" s="728"/>
      <c r="Q186" s="728"/>
      <c r="R186" s="728"/>
      <c r="S186" s="728"/>
      <c r="T186" s="728"/>
      <c r="U186" s="728"/>
      <c r="V186" s="728"/>
      <c r="W186" s="728"/>
      <c r="X186" s="728"/>
      <c r="Y186" s="728"/>
      <c r="Z186" s="728"/>
      <c r="AA186" s="728"/>
      <c r="AB186" s="728"/>
    </row>
    <row r="187" spans="2:28" ht="12.75" hidden="1" customHeight="1">
      <c r="B187" s="828"/>
      <c r="C187" s="828"/>
      <c r="D187" s="828"/>
      <c r="E187" s="828"/>
      <c r="F187" s="828"/>
      <c r="G187" s="828"/>
      <c r="H187" s="828"/>
      <c r="I187" s="828"/>
      <c r="J187" s="828"/>
      <c r="K187" s="828"/>
      <c r="L187" s="828"/>
      <c r="M187" s="728"/>
      <c r="N187" s="728"/>
      <c r="O187" s="728"/>
      <c r="P187" s="728"/>
      <c r="Q187" s="728"/>
      <c r="R187" s="728"/>
      <c r="S187" s="728"/>
      <c r="T187" s="728"/>
      <c r="U187" s="728"/>
      <c r="V187" s="728"/>
      <c r="W187" s="728"/>
      <c r="X187" s="728"/>
      <c r="Y187" s="728"/>
      <c r="Z187" s="728"/>
      <c r="AA187" s="728"/>
      <c r="AB187" s="728"/>
    </row>
    <row r="188" spans="2:28" ht="12.75" hidden="1" customHeight="1">
      <c r="B188" s="828"/>
      <c r="C188" s="828"/>
      <c r="D188" s="828"/>
      <c r="E188" s="828"/>
      <c r="F188" s="828"/>
      <c r="G188" s="828"/>
      <c r="H188" s="828"/>
      <c r="I188" s="828"/>
      <c r="J188" s="828"/>
      <c r="K188" s="828"/>
      <c r="L188" s="828"/>
      <c r="M188" s="728"/>
      <c r="N188" s="728"/>
      <c r="O188" s="728"/>
      <c r="P188" s="728"/>
      <c r="Q188" s="728"/>
      <c r="R188" s="728"/>
      <c r="S188" s="728"/>
      <c r="T188" s="728"/>
      <c r="U188" s="728"/>
      <c r="V188" s="728"/>
      <c r="W188" s="728"/>
      <c r="X188" s="728"/>
      <c r="Y188" s="728"/>
      <c r="Z188" s="728"/>
      <c r="AA188" s="728"/>
      <c r="AB188" s="728"/>
    </row>
    <row r="189" spans="2:28" ht="12.75" hidden="1" customHeight="1">
      <c r="B189" s="828"/>
      <c r="C189" s="828"/>
      <c r="D189" s="828"/>
      <c r="E189" s="828"/>
      <c r="F189" s="828"/>
      <c r="G189" s="828"/>
      <c r="H189" s="828"/>
      <c r="I189" s="828"/>
      <c r="J189" s="828"/>
      <c r="K189" s="828"/>
      <c r="L189" s="828"/>
      <c r="M189" s="728"/>
      <c r="N189" s="728"/>
      <c r="O189" s="728"/>
      <c r="P189" s="728"/>
      <c r="Q189" s="728"/>
      <c r="R189" s="728"/>
      <c r="S189" s="728"/>
      <c r="T189" s="728"/>
      <c r="U189" s="728"/>
      <c r="V189" s="728"/>
      <c r="W189" s="728"/>
      <c r="X189" s="728"/>
      <c r="Y189" s="728"/>
      <c r="Z189" s="728"/>
      <c r="AA189" s="728"/>
      <c r="AB189" s="728"/>
    </row>
    <row r="190" spans="2:28" ht="12.75" hidden="1" customHeight="1">
      <c r="B190" s="828"/>
      <c r="C190" s="828"/>
      <c r="D190" s="828"/>
      <c r="E190" s="828"/>
      <c r="F190" s="828"/>
      <c r="G190" s="828"/>
      <c r="H190" s="828"/>
      <c r="I190" s="828"/>
      <c r="J190" s="828"/>
      <c r="K190" s="828"/>
      <c r="L190" s="828"/>
      <c r="M190" s="728"/>
      <c r="N190" s="728"/>
      <c r="O190" s="728"/>
      <c r="P190" s="728"/>
      <c r="Q190" s="728"/>
      <c r="R190" s="728"/>
      <c r="S190" s="728"/>
      <c r="T190" s="728"/>
      <c r="U190" s="728"/>
      <c r="V190" s="728"/>
      <c r="W190" s="728"/>
      <c r="X190" s="728"/>
      <c r="Y190" s="728"/>
      <c r="Z190" s="728"/>
      <c r="AA190" s="728"/>
      <c r="AB190" s="728"/>
    </row>
    <row r="191" spans="2:28" ht="12.75" hidden="1" customHeight="1">
      <c r="B191" s="828"/>
      <c r="C191" s="828"/>
      <c r="D191" s="828"/>
      <c r="E191" s="828"/>
      <c r="F191" s="828"/>
      <c r="G191" s="828"/>
      <c r="H191" s="828"/>
      <c r="I191" s="828"/>
      <c r="J191" s="828"/>
      <c r="K191" s="828"/>
      <c r="L191" s="828"/>
      <c r="M191" s="728"/>
      <c r="N191" s="728"/>
      <c r="O191" s="728"/>
      <c r="P191" s="728"/>
      <c r="Q191" s="728"/>
      <c r="R191" s="728"/>
      <c r="S191" s="728"/>
      <c r="T191" s="728"/>
      <c r="U191" s="728"/>
      <c r="V191" s="728"/>
      <c r="W191" s="728"/>
      <c r="X191" s="728"/>
      <c r="Y191" s="728"/>
      <c r="Z191" s="728"/>
      <c r="AA191" s="728"/>
      <c r="AB191" s="728"/>
    </row>
    <row r="192" spans="2:28" ht="12.75" hidden="1" customHeight="1">
      <c r="B192" s="828"/>
      <c r="C192" s="828"/>
      <c r="D192" s="828"/>
      <c r="E192" s="828"/>
      <c r="F192" s="828"/>
      <c r="G192" s="828"/>
      <c r="H192" s="828"/>
      <c r="I192" s="828"/>
      <c r="J192" s="828"/>
      <c r="K192" s="828"/>
      <c r="L192" s="828"/>
      <c r="M192" s="728"/>
      <c r="N192" s="728"/>
      <c r="O192" s="728"/>
      <c r="P192" s="728"/>
      <c r="Q192" s="728"/>
      <c r="R192" s="728"/>
      <c r="S192" s="728"/>
      <c r="T192" s="728"/>
      <c r="U192" s="728"/>
      <c r="V192" s="728"/>
      <c r="W192" s="728"/>
      <c r="X192" s="728"/>
      <c r="Y192" s="728"/>
      <c r="Z192" s="728"/>
      <c r="AA192" s="728"/>
      <c r="AB192" s="728"/>
    </row>
    <row r="193" spans="2:28" ht="12.75" hidden="1" customHeight="1">
      <c r="B193" s="828"/>
      <c r="C193" s="828"/>
      <c r="D193" s="828"/>
      <c r="E193" s="828"/>
      <c r="F193" s="828"/>
      <c r="G193" s="828"/>
      <c r="H193" s="828"/>
      <c r="I193" s="828"/>
      <c r="J193" s="828"/>
      <c r="K193" s="828"/>
      <c r="L193" s="828"/>
      <c r="M193" s="728"/>
      <c r="N193" s="728"/>
      <c r="O193" s="728"/>
      <c r="P193" s="728"/>
      <c r="Q193" s="728"/>
      <c r="R193" s="728"/>
      <c r="S193" s="728"/>
      <c r="T193" s="728"/>
      <c r="U193" s="728"/>
      <c r="V193" s="728"/>
      <c r="W193" s="728"/>
      <c r="X193" s="728"/>
      <c r="Y193" s="728"/>
      <c r="Z193" s="728"/>
      <c r="AA193" s="728"/>
      <c r="AB193" s="728"/>
    </row>
    <row r="194" spans="2:28" ht="12.75" hidden="1" customHeight="1">
      <c r="B194" s="828"/>
      <c r="C194" s="828"/>
      <c r="D194" s="828"/>
      <c r="E194" s="828"/>
      <c r="F194" s="828"/>
      <c r="G194" s="828"/>
      <c r="H194" s="828"/>
      <c r="I194" s="828"/>
      <c r="J194" s="828"/>
      <c r="K194" s="828"/>
      <c r="L194" s="828"/>
      <c r="M194" s="728"/>
      <c r="N194" s="728"/>
      <c r="O194" s="728"/>
      <c r="P194" s="728"/>
      <c r="Q194" s="728"/>
      <c r="R194" s="728"/>
      <c r="S194" s="728"/>
      <c r="T194" s="728"/>
      <c r="U194" s="728"/>
      <c r="V194" s="728"/>
      <c r="W194" s="728"/>
      <c r="X194" s="728"/>
      <c r="Y194" s="728"/>
      <c r="Z194" s="728"/>
      <c r="AA194" s="728"/>
      <c r="AB194" s="728"/>
    </row>
    <row r="195" spans="2:28" ht="12.75" hidden="1" customHeight="1">
      <c r="B195" s="828"/>
      <c r="C195" s="828"/>
      <c r="D195" s="828"/>
      <c r="E195" s="828"/>
      <c r="F195" s="828"/>
      <c r="G195" s="828"/>
      <c r="H195" s="828"/>
      <c r="I195" s="828"/>
      <c r="J195" s="828"/>
      <c r="K195" s="828"/>
      <c r="L195" s="828"/>
      <c r="M195" s="728"/>
      <c r="N195" s="728"/>
      <c r="O195" s="728"/>
      <c r="P195" s="728"/>
      <c r="Q195" s="728"/>
      <c r="R195" s="728"/>
      <c r="S195" s="728"/>
      <c r="T195" s="728"/>
      <c r="U195" s="728"/>
      <c r="V195" s="728"/>
      <c r="W195" s="728"/>
      <c r="X195" s="728"/>
      <c r="Y195" s="728"/>
      <c r="Z195" s="728"/>
      <c r="AA195" s="728"/>
      <c r="AB195" s="728"/>
    </row>
    <row r="196" spans="2:28" ht="12.75" hidden="1" customHeight="1">
      <c r="B196" s="828"/>
      <c r="C196" s="828"/>
      <c r="D196" s="828"/>
      <c r="E196" s="828"/>
      <c r="F196" s="828"/>
      <c r="G196" s="828"/>
      <c r="H196" s="828"/>
      <c r="I196" s="828"/>
      <c r="J196" s="828"/>
      <c r="K196" s="828"/>
      <c r="L196" s="828"/>
      <c r="M196" s="728"/>
      <c r="N196" s="728"/>
      <c r="O196" s="728"/>
      <c r="P196" s="728"/>
      <c r="Q196" s="728"/>
      <c r="R196" s="728"/>
      <c r="S196" s="728"/>
      <c r="T196" s="728"/>
      <c r="U196" s="728"/>
      <c r="V196" s="728"/>
      <c r="W196" s="728"/>
      <c r="X196" s="728"/>
      <c r="Y196" s="728"/>
      <c r="Z196" s="728"/>
      <c r="AA196" s="728"/>
      <c r="AB196" s="728"/>
    </row>
    <row r="197" spans="2:28" ht="12.75" hidden="1" customHeight="1">
      <c r="B197" s="828"/>
      <c r="C197" s="828"/>
      <c r="D197" s="828"/>
      <c r="E197" s="828"/>
      <c r="F197" s="828"/>
      <c r="G197" s="828"/>
      <c r="H197" s="828"/>
      <c r="I197" s="828"/>
      <c r="J197" s="828"/>
      <c r="K197" s="828"/>
      <c r="L197" s="828"/>
      <c r="M197" s="728"/>
      <c r="N197" s="728"/>
      <c r="O197" s="728"/>
      <c r="P197" s="728"/>
      <c r="Q197" s="728"/>
      <c r="R197" s="728"/>
      <c r="S197" s="728"/>
      <c r="T197" s="728"/>
      <c r="U197" s="728"/>
      <c r="V197" s="728"/>
      <c r="W197" s="728"/>
      <c r="X197" s="728"/>
      <c r="Y197" s="728"/>
      <c r="Z197" s="728"/>
      <c r="AA197" s="728"/>
      <c r="AB197" s="728"/>
    </row>
    <row r="198" spans="2:28" ht="12.75" hidden="1" customHeight="1">
      <c r="B198" s="828"/>
      <c r="C198" s="828"/>
      <c r="D198" s="828"/>
      <c r="E198" s="828"/>
      <c r="F198" s="828"/>
      <c r="G198" s="828"/>
      <c r="H198" s="828"/>
      <c r="I198" s="828"/>
      <c r="J198" s="828"/>
      <c r="K198" s="828"/>
      <c r="L198" s="828"/>
      <c r="M198" s="728"/>
      <c r="N198" s="728"/>
      <c r="O198" s="728"/>
      <c r="P198" s="728"/>
      <c r="Q198" s="728"/>
      <c r="R198" s="728"/>
      <c r="S198" s="728"/>
      <c r="T198" s="728"/>
      <c r="U198" s="728"/>
      <c r="V198" s="728"/>
      <c r="W198" s="728"/>
      <c r="X198" s="728"/>
      <c r="Y198" s="728"/>
      <c r="Z198" s="728"/>
      <c r="AA198" s="728"/>
      <c r="AB198" s="728"/>
    </row>
    <row r="199" spans="2:28" ht="12.75" hidden="1" customHeight="1">
      <c r="B199" s="828"/>
      <c r="C199" s="828"/>
      <c r="D199" s="828"/>
      <c r="E199" s="828"/>
      <c r="F199" s="828"/>
      <c r="G199" s="828"/>
      <c r="H199" s="828"/>
      <c r="I199" s="828"/>
      <c r="J199" s="828"/>
      <c r="K199" s="828"/>
      <c r="L199" s="828"/>
      <c r="M199" s="728"/>
      <c r="N199" s="728"/>
      <c r="O199" s="728"/>
      <c r="P199" s="728"/>
      <c r="Q199" s="728"/>
      <c r="R199" s="728"/>
      <c r="S199" s="728"/>
      <c r="T199" s="728"/>
      <c r="U199" s="728"/>
      <c r="V199" s="728"/>
      <c r="W199" s="728"/>
      <c r="X199" s="728"/>
      <c r="Y199" s="728"/>
      <c r="Z199" s="728"/>
      <c r="AA199" s="728"/>
      <c r="AB199" s="728"/>
    </row>
    <row r="200" spans="2:28" ht="12.75" hidden="1" customHeight="1">
      <c r="B200" s="828"/>
      <c r="C200" s="828"/>
      <c r="D200" s="828"/>
      <c r="E200" s="828"/>
      <c r="F200" s="828"/>
      <c r="G200" s="828"/>
      <c r="H200" s="828"/>
      <c r="I200" s="828"/>
      <c r="J200" s="828"/>
      <c r="K200" s="828"/>
      <c r="L200" s="828"/>
      <c r="M200" s="728"/>
      <c r="N200" s="728"/>
      <c r="O200" s="728"/>
      <c r="P200" s="728"/>
      <c r="Q200" s="728"/>
      <c r="R200" s="728"/>
      <c r="S200" s="728"/>
      <c r="T200" s="728"/>
      <c r="U200" s="728"/>
      <c r="V200" s="728"/>
      <c r="W200" s="728"/>
      <c r="X200" s="728"/>
      <c r="Y200" s="728"/>
      <c r="Z200" s="728"/>
      <c r="AA200" s="728"/>
      <c r="AB200" s="728"/>
    </row>
    <row r="201" spans="2:28" ht="12.75" hidden="1" customHeight="1">
      <c r="B201" s="828"/>
      <c r="C201" s="828"/>
      <c r="D201" s="828"/>
      <c r="E201" s="828"/>
      <c r="F201" s="828"/>
      <c r="G201" s="828"/>
      <c r="H201" s="828"/>
      <c r="I201" s="828"/>
      <c r="J201" s="828"/>
      <c r="K201" s="828"/>
      <c r="L201" s="828"/>
      <c r="M201" s="728"/>
      <c r="N201" s="728"/>
      <c r="O201" s="728"/>
      <c r="P201" s="728"/>
      <c r="Q201" s="728"/>
      <c r="R201" s="728"/>
      <c r="S201" s="728"/>
      <c r="T201" s="728"/>
      <c r="U201" s="728"/>
      <c r="V201" s="728"/>
      <c r="W201" s="728"/>
      <c r="X201" s="728"/>
      <c r="Y201" s="728"/>
      <c r="Z201" s="728"/>
      <c r="AA201" s="728"/>
      <c r="AB201" s="728"/>
    </row>
    <row r="202" spans="2:28" ht="12.75" hidden="1" customHeight="1">
      <c r="B202" s="828"/>
      <c r="C202" s="828"/>
      <c r="D202" s="828"/>
      <c r="E202" s="828"/>
      <c r="F202" s="828"/>
      <c r="G202" s="828"/>
      <c r="H202" s="828"/>
      <c r="I202" s="828"/>
      <c r="J202" s="828"/>
      <c r="K202" s="828"/>
      <c r="L202" s="828"/>
      <c r="M202" s="728"/>
      <c r="N202" s="728"/>
      <c r="O202" s="728"/>
      <c r="P202" s="728"/>
      <c r="Q202" s="728"/>
      <c r="R202" s="728"/>
      <c r="S202" s="728"/>
      <c r="T202" s="728"/>
      <c r="U202" s="728"/>
      <c r="V202" s="728"/>
      <c r="W202" s="728"/>
      <c r="X202" s="728"/>
      <c r="Y202" s="728"/>
      <c r="Z202" s="728"/>
      <c r="AA202" s="728"/>
      <c r="AB202" s="728"/>
    </row>
    <row r="203" spans="2:28" ht="12.75" hidden="1" customHeight="1">
      <c r="B203" s="828"/>
      <c r="C203" s="828"/>
      <c r="D203" s="828"/>
      <c r="E203" s="828"/>
      <c r="F203" s="828"/>
      <c r="G203" s="828"/>
      <c r="H203" s="828"/>
      <c r="I203" s="828"/>
      <c r="J203" s="828"/>
      <c r="K203" s="828"/>
      <c r="L203" s="828"/>
      <c r="M203" s="728"/>
      <c r="N203" s="728"/>
      <c r="O203" s="728"/>
      <c r="P203" s="728"/>
      <c r="Q203" s="728"/>
      <c r="R203" s="728"/>
      <c r="S203" s="728"/>
      <c r="T203" s="728"/>
      <c r="U203" s="728"/>
      <c r="V203" s="728"/>
      <c r="W203" s="728"/>
      <c r="X203" s="728"/>
      <c r="Y203" s="728"/>
      <c r="Z203" s="728"/>
      <c r="AA203" s="728"/>
      <c r="AB203" s="728"/>
    </row>
    <row r="204" spans="2:28" ht="12.75" hidden="1" customHeight="1">
      <c r="B204" s="828"/>
      <c r="C204" s="828"/>
      <c r="D204" s="828"/>
      <c r="E204" s="828"/>
      <c r="F204" s="828"/>
      <c r="G204" s="828"/>
      <c r="H204" s="828"/>
      <c r="I204" s="828"/>
      <c r="J204" s="828"/>
      <c r="K204" s="828"/>
      <c r="L204" s="828"/>
      <c r="M204" s="728"/>
      <c r="N204" s="728"/>
      <c r="O204" s="728"/>
      <c r="P204" s="728"/>
      <c r="Q204" s="728"/>
      <c r="R204" s="728"/>
      <c r="S204" s="728"/>
      <c r="T204" s="728"/>
      <c r="U204" s="728"/>
      <c r="V204" s="728"/>
      <c r="W204" s="728"/>
      <c r="X204" s="728"/>
      <c r="Y204" s="728"/>
      <c r="Z204" s="728"/>
      <c r="AA204" s="728"/>
      <c r="AB204" s="728"/>
    </row>
    <row r="205" spans="2:28" ht="12.75" hidden="1" customHeight="1">
      <c r="B205" s="828"/>
      <c r="C205" s="828"/>
      <c r="D205" s="828"/>
      <c r="E205" s="828"/>
      <c r="F205" s="828"/>
      <c r="G205" s="828"/>
      <c r="H205" s="828"/>
      <c r="I205" s="828"/>
      <c r="J205" s="828"/>
      <c r="K205" s="828"/>
      <c r="L205" s="828"/>
      <c r="M205" s="728"/>
      <c r="N205" s="728"/>
      <c r="O205" s="728"/>
      <c r="P205" s="728"/>
      <c r="Q205" s="728"/>
      <c r="R205" s="728"/>
      <c r="S205" s="728"/>
      <c r="T205" s="728"/>
      <c r="U205" s="728"/>
      <c r="V205" s="728"/>
      <c r="W205" s="728"/>
      <c r="X205" s="728"/>
      <c r="Y205" s="728"/>
      <c r="Z205" s="728"/>
      <c r="AA205" s="728"/>
      <c r="AB205" s="728"/>
    </row>
    <row r="206" spans="2:28" ht="12.75" hidden="1" customHeight="1">
      <c r="B206" s="828"/>
      <c r="C206" s="828"/>
      <c r="D206" s="828"/>
      <c r="E206" s="828"/>
      <c r="F206" s="828"/>
      <c r="G206" s="828"/>
      <c r="H206" s="828"/>
      <c r="I206" s="828"/>
      <c r="J206" s="828"/>
      <c r="K206" s="828"/>
      <c r="L206" s="828"/>
      <c r="M206" s="728"/>
      <c r="N206" s="728"/>
      <c r="O206" s="728"/>
      <c r="P206" s="728"/>
      <c r="Q206" s="728"/>
      <c r="R206" s="728"/>
      <c r="S206" s="728"/>
      <c r="T206" s="728"/>
      <c r="U206" s="728"/>
      <c r="V206" s="728"/>
      <c r="W206" s="728"/>
      <c r="X206" s="728"/>
      <c r="Y206" s="728"/>
      <c r="Z206" s="728"/>
      <c r="AA206" s="728"/>
      <c r="AB206" s="728"/>
    </row>
    <row r="207" spans="2:28" ht="12.75" hidden="1" customHeight="1">
      <c r="B207" s="828"/>
      <c r="C207" s="828"/>
      <c r="D207" s="828"/>
      <c r="E207" s="828"/>
      <c r="F207" s="828"/>
      <c r="G207" s="828"/>
      <c r="H207" s="828"/>
      <c r="I207" s="828"/>
      <c r="J207" s="828"/>
      <c r="K207" s="828"/>
      <c r="L207" s="828"/>
      <c r="M207" s="728"/>
      <c r="N207" s="728"/>
      <c r="O207" s="728"/>
      <c r="P207" s="728"/>
      <c r="Q207" s="728"/>
      <c r="R207" s="728"/>
      <c r="S207" s="728"/>
      <c r="T207" s="728"/>
      <c r="U207" s="728"/>
      <c r="V207" s="728"/>
      <c r="W207" s="728"/>
      <c r="X207" s="728"/>
      <c r="Y207" s="728"/>
      <c r="Z207" s="728"/>
      <c r="AA207" s="728"/>
      <c r="AB207" s="728"/>
    </row>
    <row r="208" spans="2:28" ht="12.75" hidden="1" customHeight="1">
      <c r="B208" s="828"/>
      <c r="C208" s="828"/>
      <c r="D208" s="828"/>
      <c r="E208" s="828"/>
      <c r="F208" s="828"/>
      <c r="G208" s="828"/>
      <c r="H208" s="828"/>
      <c r="I208" s="828"/>
      <c r="J208" s="828"/>
      <c r="K208" s="828"/>
      <c r="L208" s="828"/>
      <c r="M208" s="728"/>
      <c r="N208" s="728"/>
      <c r="O208" s="728"/>
      <c r="P208" s="728"/>
      <c r="Q208" s="728"/>
      <c r="R208" s="728"/>
      <c r="S208" s="728"/>
      <c r="T208" s="728"/>
      <c r="U208" s="728"/>
      <c r="V208" s="728"/>
      <c r="W208" s="728"/>
      <c r="X208" s="728"/>
      <c r="Y208" s="728"/>
      <c r="Z208" s="728"/>
      <c r="AA208" s="728"/>
      <c r="AB208" s="728"/>
    </row>
    <row r="209" spans="2:28" ht="12.75" hidden="1" customHeight="1">
      <c r="B209" s="828"/>
      <c r="C209" s="828"/>
      <c r="D209" s="828"/>
      <c r="E209" s="828"/>
      <c r="F209" s="828"/>
      <c r="G209" s="828"/>
      <c r="H209" s="828"/>
      <c r="I209" s="828"/>
      <c r="J209" s="828"/>
      <c r="K209" s="828"/>
      <c r="L209" s="828"/>
      <c r="M209" s="728"/>
      <c r="N209" s="728"/>
      <c r="O209" s="728"/>
      <c r="P209" s="728"/>
      <c r="Q209" s="728"/>
      <c r="R209" s="728"/>
      <c r="S209" s="728"/>
      <c r="T209" s="728"/>
      <c r="U209" s="728"/>
      <c r="V209" s="728"/>
      <c r="W209" s="728"/>
      <c r="X209" s="728"/>
      <c r="Y209" s="728"/>
      <c r="Z209" s="728"/>
      <c r="AA209" s="728"/>
      <c r="AB209" s="728"/>
    </row>
    <row r="210" spans="2:28" ht="12.75" hidden="1" customHeight="1">
      <c r="B210" s="828"/>
      <c r="C210" s="828"/>
      <c r="D210" s="828"/>
      <c r="E210" s="828"/>
      <c r="F210" s="828"/>
      <c r="G210" s="828"/>
      <c r="H210" s="828"/>
      <c r="I210" s="828"/>
      <c r="J210" s="828"/>
      <c r="K210" s="828"/>
      <c r="L210" s="828"/>
      <c r="M210" s="728"/>
      <c r="N210" s="728"/>
      <c r="O210" s="728"/>
      <c r="P210" s="728"/>
      <c r="Q210" s="728"/>
      <c r="R210" s="728"/>
      <c r="S210" s="728"/>
      <c r="T210" s="728"/>
      <c r="U210" s="728"/>
      <c r="V210" s="728"/>
      <c r="W210" s="728"/>
      <c r="X210" s="728"/>
      <c r="Y210" s="728"/>
      <c r="Z210" s="728"/>
      <c r="AA210" s="728"/>
      <c r="AB210" s="728"/>
    </row>
    <row r="211" spans="2:28" ht="12.75" hidden="1" customHeight="1">
      <c r="B211" s="828"/>
      <c r="C211" s="828"/>
      <c r="D211" s="828"/>
      <c r="E211" s="828"/>
      <c r="F211" s="828"/>
      <c r="G211" s="828"/>
      <c r="H211" s="828"/>
      <c r="I211" s="828"/>
      <c r="J211" s="828"/>
      <c r="K211" s="828"/>
      <c r="L211" s="828"/>
      <c r="M211" s="728"/>
      <c r="N211" s="728"/>
      <c r="O211" s="728"/>
      <c r="P211" s="728"/>
      <c r="Q211" s="728"/>
      <c r="R211" s="728"/>
      <c r="S211" s="728"/>
      <c r="T211" s="728"/>
      <c r="U211" s="728"/>
      <c r="V211" s="728"/>
      <c r="W211" s="728"/>
      <c r="X211" s="728"/>
      <c r="Y211" s="728"/>
      <c r="Z211" s="728"/>
      <c r="AA211" s="728"/>
      <c r="AB211" s="728"/>
    </row>
    <row r="212" spans="2:28" ht="12.75" hidden="1" customHeight="1">
      <c r="B212" s="828"/>
      <c r="C212" s="828"/>
      <c r="D212" s="828"/>
      <c r="E212" s="828"/>
      <c r="F212" s="828"/>
      <c r="G212" s="828"/>
      <c r="H212" s="828"/>
      <c r="I212" s="828"/>
      <c r="J212" s="828"/>
      <c r="K212" s="828"/>
      <c r="L212" s="828"/>
      <c r="M212" s="728"/>
      <c r="N212" s="728"/>
      <c r="O212" s="728"/>
      <c r="P212" s="728"/>
      <c r="Q212" s="728"/>
      <c r="R212" s="728"/>
      <c r="S212" s="728"/>
      <c r="T212" s="728"/>
      <c r="U212" s="728"/>
      <c r="V212" s="728"/>
      <c r="W212" s="728"/>
      <c r="X212" s="728"/>
      <c r="Y212" s="728"/>
      <c r="Z212" s="728"/>
      <c r="AA212" s="728"/>
      <c r="AB212" s="728"/>
    </row>
    <row r="213" spans="2:28" ht="12.75" hidden="1" customHeight="1">
      <c r="B213" s="828"/>
      <c r="C213" s="828"/>
      <c r="D213" s="828"/>
      <c r="E213" s="828"/>
      <c r="F213" s="828"/>
      <c r="G213" s="828"/>
      <c r="H213" s="828"/>
      <c r="I213" s="828"/>
      <c r="J213" s="828"/>
      <c r="K213" s="828"/>
      <c r="L213" s="828"/>
      <c r="M213" s="728"/>
      <c r="N213" s="728"/>
      <c r="O213" s="728"/>
      <c r="P213" s="728"/>
      <c r="Q213" s="728"/>
      <c r="R213" s="728"/>
      <c r="S213" s="728"/>
      <c r="T213" s="728"/>
      <c r="U213" s="728"/>
      <c r="V213" s="728"/>
      <c r="W213" s="728"/>
      <c r="X213" s="728"/>
      <c r="Y213" s="728"/>
      <c r="Z213" s="728"/>
      <c r="AA213" s="728"/>
      <c r="AB213" s="728"/>
    </row>
    <row r="214" spans="2:28" ht="12.75" hidden="1" customHeight="1">
      <c r="B214" s="828"/>
      <c r="C214" s="828"/>
      <c r="D214" s="828"/>
      <c r="E214" s="828"/>
      <c r="F214" s="828"/>
      <c r="G214" s="828"/>
      <c r="H214" s="828"/>
      <c r="I214" s="828"/>
      <c r="J214" s="828"/>
      <c r="K214" s="828"/>
      <c r="L214" s="828"/>
      <c r="M214" s="728"/>
      <c r="N214" s="728"/>
      <c r="O214" s="728"/>
      <c r="P214" s="728"/>
      <c r="Q214" s="728"/>
      <c r="R214" s="728"/>
      <c r="S214" s="728"/>
      <c r="T214" s="728"/>
      <c r="U214" s="728"/>
      <c r="V214" s="728"/>
      <c r="W214" s="728"/>
      <c r="X214" s="728"/>
      <c r="Y214" s="728"/>
      <c r="Z214" s="728"/>
      <c r="AA214" s="728"/>
      <c r="AB214" s="728"/>
    </row>
    <row r="215" spans="2:28" ht="12.75" hidden="1" customHeight="1">
      <c r="B215" s="828"/>
      <c r="C215" s="828"/>
      <c r="D215" s="828"/>
      <c r="E215" s="828"/>
      <c r="F215" s="828"/>
      <c r="G215" s="828"/>
      <c r="H215" s="828"/>
      <c r="I215" s="828"/>
      <c r="J215" s="828"/>
      <c r="K215" s="828"/>
      <c r="L215" s="828"/>
      <c r="M215" s="728"/>
      <c r="N215" s="728"/>
      <c r="O215" s="728"/>
      <c r="P215" s="728"/>
      <c r="Q215" s="728"/>
      <c r="R215" s="728"/>
      <c r="S215" s="728"/>
      <c r="T215" s="728"/>
      <c r="U215" s="728"/>
      <c r="V215" s="728"/>
      <c r="W215" s="728"/>
      <c r="X215" s="728"/>
      <c r="Y215" s="728"/>
      <c r="Z215" s="728"/>
      <c r="AA215" s="728"/>
      <c r="AB215" s="728"/>
    </row>
    <row r="216" spans="2:28" ht="12.75" hidden="1" customHeight="1">
      <c r="B216" s="828"/>
      <c r="C216" s="828"/>
      <c r="D216" s="828"/>
      <c r="E216" s="828"/>
      <c r="F216" s="828"/>
      <c r="G216" s="828"/>
      <c r="H216" s="828"/>
      <c r="I216" s="828"/>
      <c r="J216" s="828"/>
      <c r="K216" s="828"/>
      <c r="L216" s="828"/>
      <c r="M216" s="728"/>
      <c r="N216" s="728"/>
      <c r="O216" s="728"/>
      <c r="P216" s="728"/>
      <c r="Q216" s="728"/>
      <c r="R216" s="728"/>
      <c r="S216" s="728"/>
      <c r="T216" s="728"/>
      <c r="U216" s="728"/>
      <c r="V216" s="728"/>
      <c r="W216" s="728"/>
      <c r="X216" s="728"/>
      <c r="Y216" s="728"/>
      <c r="Z216" s="728"/>
      <c r="AA216" s="728"/>
      <c r="AB216" s="728"/>
    </row>
    <row r="217" spans="2:28" ht="12.75" hidden="1" customHeight="1">
      <c r="B217" s="828"/>
      <c r="C217" s="828"/>
      <c r="D217" s="828"/>
      <c r="E217" s="828"/>
      <c r="F217" s="828"/>
      <c r="G217" s="828"/>
      <c r="H217" s="828"/>
      <c r="I217" s="828"/>
      <c r="J217" s="828"/>
      <c r="K217" s="828"/>
      <c r="L217" s="828"/>
      <c r="M217" s="728"/>
      <c r="N217" s="728"/>
      <c r="O217" s="728"/>
      <c r="P217" s="728"/>
      <c r="Q217" s="728"/>
      <c r="R217" s="728"/>
      <c r="S217" s="728"/>
      <c r="T217" s="728"/>
      <c r="U217" s="728"/>
      <c r="V217" s="728"/>
      <c r="W217" s="728"/>
      <c r="X217" s="728"/>
      <c r="Y217" s="728"/>
      <c r="Z217" s="728"/>
      <c r="AA217" s="728"/>
      <c r="AB217" s="728"/>
    </row>
    <row r="218" spans="2:28" ht="12.75" hidden="1" customHeight="1">
      <c r="B218" s="828"/>
      <c r="C218" s="828"/>
      <c r="D218" s="828"/>
      <c r="E218" s="828"/>
      <c r="F218" s="828"/>
      <c r="G218" s="828"/>
      <c r="H218" s="828"/>
      <c r="I218" s="828"/>
      <c r="J218" s="828"/>
      <c r="K218" s="828"/>
      <c r="L218" s="828"/>
      <c r="M218" s="728"/>
      <c r="N218" s="728"/>
      <c r="O218" s="728"/>
      <c r="P218" s="728"/>
      <c r="Q218" s="728"/>
      <c r="R218" s="728"/>
      <c r="S218" s="728"/>
      <c r="T218" s="728"/>
      <c r="U218" s="728"/>
      <c r="V218" s="728"/>
      <c r="W218" s="728"/>
      <c r="X218" s="728"/>
      <c r="Y218" s="728"/>
      <c r="Z218" s="728"/>
      <c r="AA218" s="728"/>
      <c r="AB218" s="728"/>
    </row>
    <row r="219" spans="2:28" ht="12.75" hidden="1" customHeight="1">
      <c r="B219" s="828"/>
      <c r="C219" s="828"/>
      <c r="D219" s="828"/>
      <c r="E219" s="828"/>
      <c r="F219" s="828"/>
      <c r="G219" s="828"/>
      <c r="H219" s="828"/>
      <c r="I219" s="828"/>
      <c r="J219" s="828"/>
      <c r="K219" s="828"/>
      <c r="L219" s="828"/>
      <c r="M219" s="728"/>
      <c r="N219" s="728"/>
      <c r="O219" s="728"/>
      <c r="P219" s="728"/>
      <c r="Q219" s="728"/>
      <c r="R219" s="728"/>
      <c r="S219" s="728"/>
      <c r="T219" s="728"/>
      <c r="U219" s="728"/>
      <c r="V219" s="728"/>
      <c r="W219" s="728"/>
      <c r="X219" s="728"/>
      <c r="Y219" s="728"/>
      <c r="Z219" s="728"/>
      <c r="AA219" s="728"/>
      <c r="AB219" s="728"/>
    </row>
    <row r="220" spans="2:28" ht="12.75" hidden="1" customHeight="1">
      <c r="B220" s="828"/>
      <c r="C220" s="828"/>
      <c r="D220" s="828"/>
      <c r="E220" s="828"/>
      <c r="F220" s="828"/>
      <c r="G220" s="828"/>
      <c r="H220" s="828"/>
      <c r="I220" s="828"/>
      <c r="J220" s="828"/>
      <c r="K220" s="828"/>
      <c r="L220" s="828"/>
      <c r="M220" s="728"/>
      <c r="N220" s="728"/>
      <c r="O220" s="728"/>
      <c r="P220" s="728"/>
      <c r="Q220" s="728"/>
      <c r="R220" s="728"/>
      <c r="S220" s="728"/>
      <c r="T220" s="728"/>
      <c r="U220" s="728"/>
      <c r="V220" s="728"/>
      <c r="W220" s="728"/>
      <c r="X220" s="728"/>
      <c r="Y220" s="728"/>
      <c r="Z220" s="728"/>
      <c r="AA220" s="728"/>
      <c r="AB220" s="728"/>
    </row>
    <row r="221" spans="2:28" ht="12.75" hidden="1" customHeight="1">
      <c r="B221" s="828"/>
      <c r="C221" s="828"/>
      <c r="D221" s="828"/>
      <c r="E221" s="828"/>
      <c r="F221" s="828"/>
      <c r="G221" s="828"/>
      <c r="H221" s="828"/>
      <c r="I221" s="828"/>
      <c r="J221" s="828"/>
      <c r="K221" s="828"/>
      <c r="L221" s="828"/>
      <c r="M221" s="728"/>
      <c r="N221" s="728"/>
      <c r="O221" s="728"/>
      <c r="P221" s="728"/>
      <c r="Q221" s="728"/>
      <c r="R221" s="728"/>
      <c r="S221" s="728"/>
      <c r="T221" s="728"/>
      <c r="U221" s="728"/>
      <c r="V221" s="728"/>
      <c r="W221" s="728"/>
      <c r="X221" s="728"/>
      <c r="Y221" s="728"/>
      <c r="Z221" s="728"/>
      <c r="AA221" s="728"/>
      <c r="AB221" s="728"/>
    </row>
    <row r="222" spans="2:28" ht="12.75" hidden="1" customHeight="1">
      <c r="B222" s="828"/>
      <c r="C222" s="828"/>
      <c r="D222" s="828"/>
      <c r="E222" s="828"/>
      <c r="F222" s="828"/>
      <c r="G222" s="828"/>
      <c r="H222" s="828"/>
      <c r="I222" s="828"/>
      <c r="J222" s="828"/>
      <c r="K222" s="828"/>
      <c r="L222" s="828"/>
      <c r="M222" s="728"/>
      <c r="N222" s="728"/>
      <c r="O222" s="728"/>
      <c r="P222" s="728"/>
      <c r="Q222" s="728"/>
      <c r="R222" s="728"/>
      <c r="S222" s="728"/>
      <c r="T222" s="728"/>
      <c r="U222" s="728"/>
      <c r="V222" s="728"/>
      <c r="W222" s="728"/>
      <c r="X222" s="728"/>
      <c r="Y222" s="728"/>
      <c r="Z222" s="728"/>
      <c r="AA222" s="728"/>
      <c r="AB222" s="728"/>
    </row>
    <row r="223" spans="2:28" ht="12.75" hidden="1" customHeight="1">
      <c r="B223" s="828"/>
      <c r="C223" s="828"/>
      <c r="D223" s="828"/>
      <c r="E223" s="828"/>
      <c r="F223" s="828"/>
      <c r="G223" s="828"/>
      <c r="H223" s="828"/>
      <c r="I223" s="828"/>
      <c r="J223" s="828"/>
      <c r="K223" s="828"/>
      <c r="L223" s="828"/>
      <c r="M223" s="728"/>
      <c r="N223" s="728"/>
      <c r="O223" s="728"/>
      <c r="P223" s="728"/>
      <c r="Q223" s="728"/>
      <c r="R223" s="728"/>
      <c r="S223" s="728"/>
      <c r="T223" s="728"/>
      <c r="U223" s="728"/>
      <c r="V223" s="728"/>
      <c r="W223" s="728"/>
      <c r="X223" s="728"/>
      <c r="Y223" s="728"/>
      <c r="Z223" s="728"/>
      <c r="AA223" s="728"/>
      <c r="AB223" s="728"/>
    </row>
    <row r="224" spans="2:28" ht="12.75" hidden="1" customHeight="1">
      <c r="B224" s="828"/>
      <c r="C224" s="828"/>
      <c r="D224" s="828"/>
      <c r="E224" s="828"/>
      <c r="F224" s="828"/>
      <c r="G224" s="828"/>
      <c r="H224" s="828"/>
      <c r="I224" s="828"/>
      <c r="J224" s="828"/>
      <c r="K224" s="828"/>
      <c r="L224" s="828"/>
      <c r="M224" s="728"/>
      <c r="N224" s="728"/>
      <c r="O224" s="728"/>
      <c r="P224" s="728"/>
      <c r="Q224" s="728"/>
      <c r="R224" s="728"/>
      <c r="S224" s="728"/>
      <c r="T224" s="728"/>
      <c r="U224" s="728"/>
      <c r="V224" s="728"/>
      <c r="W224" s="728"/>
      <c r="X224" s="728"/>
      <c r="Y224" s="728"/>
      <c r="Z224" s="728"/>
      <c r="AA224" s="728"/>
      <c r="AB224" s="728"/>
    </row>
    <row r="225" spans="2:28" ht="12.75" hidden="1" customHeight="1">
      <c r="B225" s="828"/>
      <c r="C225" s="828"/>
      <c r="D225" s="828"/>
      <c r="E225" s="828"/>
      <c r="F225" s="828"/>
      <c r="G225" s="828"/>
      <c r="H225" s="828"/>
      <c r="I225" s="828"/>
      <c r="J225" s="828"/>
      <c r="K225" s="828"/>
      <c r="L225" s="828"/>
      <c r="M225" s="728"/>
      <c r="N225" s="728"/>
      <c r="O225" s="728"/>
      <c r="P225" s="728"/>
      <c r="Q225" s="728"/>
      <c r="R225" s="728"/>
      <c r="S225" s="728"/>
      <c r="T225" s="728"/>
      <c r="U225" s="728"/>
      <c r="V225" s="728"/>
      <c r="W225" s="728"/>
      <c r="X225" s="728"/>
      <c r="Y225" s="728"/>
      <c r="Z225" s="728"/>
      <c r="AA225" s="728"/>
      <c r="AB225" s="728"/>
    </row>
    <row r="226" spans="2:28" ht="12.75" hidden="1" customHeight="1">
      <c r="B226" s="828"/>
      <c r="C226" s="828"/>
      <c r="D226" s="828"/>
      <c r="E226" s="828"/>
      <c r="F226" s="828"/>
      <c r="G226" s="828"/>
      <c r="H226" s="828"/>
      <c r="I226" s="828"/>
      <c r="J226" s="828"/>
      <c r="K226" s="828"/>
      <c r="L226" s="828"/>
      <c r="M226" s="728"/>
      <c r="N226" s="728"/>
      <c r="O226" s="728"/>
      <c r="P226" s="728"/>
      <c r="Q226" s="728"/>
      <c r="R226" s="728"/>
      <c r="S226" s="728"/>
      <c r="T226" s="728"/>
      <c r="U226" s="728"/>
      <c r="V226" s="728"/>
      <c r="W226" s="728"/>
      <c r="X226" s="728"/>
      <c r="Y226" s="728"/>
      <c r="Z226" s="728"/>
      <c r="AA226" s="728"/>
      <c r="AB226" s="728"/>
    </row>
    <row r="227" spans="2:28" ht="12.75" hidden="1" customHeight="1">
      <c r="B227" s="828"/>
      <c r="C227" s="828"/>
      <c r="D227" s="828"/>
      <c r="E227" s="828"/>
      <c r="F227" s="828"/>
      <c r="G227" s="828"/>
      <c r="H227" s="828"/>
      <c r="I227" s="828"/>
      <c r="J227" s="828"/>
      <c r="K227" s="828"/>
      <c r="L227" s="828"/>
      <c r="M227" s="728"/>
      <c r="N227" s="728"/>
      <c r="O227" s="728"/>
      <c r="P227" s="728"/>
      <c r="Q227" s="728"/>
      <c r="R227" s="728"/>
      <c r="S227" s="728"/>
      <c r="T227" s="728"/>
      <c r="U227" s="728"/>
      <c r="V227" s="728"/>
      <c r="W227" s="728"/>
      <c r="X227" s="728"/>
      <c r="Y227" s="728"/>
      <c r="Z227" s="728"/>
      <c r="AA227" s="728"/>
      <c r="AB227" s="728"/>
    </row>
    <row r="228" spans="2:28" ht="12.75" hidden="1" customHeight="1">
      <c r="B228" s="828"/>
      <c r="C228" s="828"/>
      <c r="D228" s="828"/>
      <c r="E228" s="828"/>
      <c r="F228" s="828"/>
      <c r="G228" s="828"/>
      <c r="H228" s="828"/>
      <c r="I228" s="828"/>
      <c r="J228" s="828"/>
      <c r="K228" s="828"/>
      <c r="L228" s="828"/>
      <c r="M228" s="728"/>
      <c r="N228" s="728"/>
      <c r="O228" s="728"/>
      <c r="P228" s="728"/>
      <c r="Q228" s="728"/>
      <c r="R228" s="728"/>
      <c r="S228" s="728"/>
      <c r="T228" s="728"/>
      <c r="U228" s="728"/>
      <c r="V228" s="728"/>
      <c r="W228" s="728"/>
      <c r="X228" s="728"/>
      <c r="Y228" s="728"/>
      <c r="Z228" s="728"/>
      <c r="AA228" s="728"/>
      <c r="AB228" s="728"/>
    </row>
    <row r="229" spans="2:28" ht="12.75" hidden="1" customHeight="1">
      <c r="B229" s="828"/>
      <c r="C229" s="828"/>
      <c r="D229" s="828"/>
      <c r="E229" s="828"/>
      <c r="F229" s="828"/>
      <c r="G229" s="828"/>
      <c r="H229" s="828"/>
      <c r="I229" s="828"/>
      <c r="J229" s="828"/>
      <c r="K229" s="828"/>
      <c r="L229" s="828"/>
      <c r="M229" s="728"/>
      <c r="N229" s="728"/>
      <c r="O229" s="728"/>
      <c r="P229" s="728"/>
      <c r="Q229" s="728"/>
      <c r="R229" s="728"/>
      <c r="S229" s="728"/>
      <c r="T229" s="728"/>
      <c r="U229" s="728"/>
      <c r="V229" s="728"/>
      <c r="W229" s="728"/>
      <c r="X229" s="728"/>
      <c r="Y229" s="728"/>
      <c r="Z229" s="728"/>
      <c r="AA229" s="728"/>
      <c r="AB229" s="728"/>
    </row>
    <row r="230" spans="2:28" ht="12.75" hidden="1" customHeight="1">
      <c r="B230" s="828"/>
      <c r="C230" s="828"/>
      <c r="D230" s="828"/>
      <c r="E230" s="828"/>
      <c r="F230" s="828"/>
      <c r="G230" s="828"/>
      <c r="H230" s="828"/>
      <c r="I230" s="828"/>
      <c r="J230" s="828"/>
      <c r="K230" s="828"/>
      <c r="L230" s="828"/>
      <c r="M230" s="728"/>
      <c r="N230" s="728"/>
      <c r="O230" s="728"/>
      <c r="P230" s="728"/>
      <c r="Q230" s="728"/>
      <c r="R230" s="728"/>
      <c r="S230" s="728"/>
      <c r="T230" s="728"/>
      <c r="U230" s="728"/>
      <c r="V230" s="728"/>
      <c r="W230" s="728"/>
      <c r="X230" s="728"/>
      <c r="Y230" s="728"/>
      <c r="Z230" s="728"/>
      <c r="AA230" s="728"/>
      <c r="AB230" s="728"/>
    </row>
    <row r="231" spans="2:28" ht="12.75" hidden="1" customHeight="1">
      <c r="B231" s="828"/>
      <c r="C231" s="828"/>
      <c r="D231" s="828"/>
      <c r="E231" s="828"/>
      <c r="F231" s="828"/>
      <c r="G231" s="828"/>
      <c r="H231" s="828"/>
      <c r="I231" s="828"/>
      <c r="J231" s="828"/>
      <c r="K231" s="828"/>
      <c r="L231" s="828"/>
      <c r="M231" s="728"/>
      <c r="N231" s="728"/>
      <c r="O231" s="728"/>
      <c r="P231" s="728"/>
      <c r="Q231" s="728"/>
      <c r="R231" s="728"/>
      <c r="S231" s="728"/>
      <c r="T231" s="728"/>
      <c r="U231" s="728"/>
      <c r="V231" s="728"/>
      <c r="W231" s="728"/>
      <c r="X231" s="728"/>
      <c r="Y231" s="728"/>
      <c r="Z231" s="728"/>
      <c r="AA231" s="728"/>
      <c r="AB231" s="728"/>
    </row>
    <row r="232" spans="2:28" ht="12.75" hidden="1" customHeight="1">
      <c r="B232" s="828"/>
      <c r="C232" s="828"/>
      <c r="D232" s="828"/>
      <c r="E232" s="828"/>
      <c r="F232" s="828"/>
      <c r="G232" s="828"/>
      <c r="H232" s="828"/>
      <c r="I232" s="828"/>
      <c r="J232" s="828"/>
      <c r="K232" s="828"/>
      <c r="L232" s="828"/>
      <c r="M232" s="728"/>
      <c r="N232" s="728"/>
      <c r="O232" s="728"/>
      <c r="P232" s="728"/>
      <c r="Q232" s="728"/>
      <c r="R232" s="728"/>
      <c r="S232" s="728"/>
      <c r="T232" s="728"/>
      <c r="U232" s="728"/>
      <c r="V232" s="728"/>
      <c r="W232" s="728"/>
      <c r="X232" s="728"/>
      <c r="Y232" s="728"/>
      <c r="Z232" s="728"/>
      <c r="AA232" s="728"/>
      <c r="AB232" s="728"/>
    </row>
    <row r="233" spans="2:28" ht="12.75" hidden="1" customHeight="1">
      <c r="B233" s="828"/>
      <c r="C233" s="828"/>
      <c r="D233" s="828"/>
      <c r="E233" s="828"/>
      <c r="F233" s="828"/>
      <c r="G233" s="828"/>
      <c r="H233" s="828"/>
      <c r="I233" s="828"/>
      <c r="J233" s="828"/>
      <c r="K233" s="828"/>
      <c r="L233" s="828"/>
      <c r="M233" s="728"/>
      <c r="N233" s="728"/>
      <c r="O233" s="728"/>
      <c r="P233" s="728"/>
      <c r="Q233" s="728"/>
      <c r="R233" s="728"/>
      <c r="S233" s="728"/>
      <c r="T233" s="728"/>
      <c r="U233" s="728"/>
      <c r="V233" s="728"/>
      <c r="W233" s="728"/>
      <c r="X233" s="728"/>
      <c r="Y233" s="728"/>
      <c r="Z233" s="728"/>
      <c r="AA233" s="728"/>
      <c r="AB233" s="728"/>
    </row>
    <row r="234" spans="2:28" ht="12.75" hidden="1" customHeight="1">
      <c r="B234" s="828"/>
      <c r="C234" s="828"/>
      <c r="D234" s="828"/>
      <c r="E234" s="828"/>
      <c r="F234" s="828"/>
      <c r="G234" s="828"/>
      <c r="H234" s="828"/>
      <c r="I234" s="828"/>
      <c r="J234" s="828"/>
      <c r="K234" s="828"/>
      <c r="L234" s="828"/>
      <c r="M234" s="728"/>
      <c r="N234" s="728"/>
      <c r="O234" s="728"/>
      <c r="P234" s="728"/>
      <c r="Q234" s="728"/>
      <c r="R234" s="728"/>
      <c r="S234" s="728"/>
      <c r="T234" s="728"/>
      <c r="U234" s="728"/>
      <c r="V234" s="728"/>
      <c r="W234" s="728"/>
      <c r="X234" s="728"/>
      <c r="Y234" s="728"/>
      <c r="Z234" s="728"/>
      <c r="AA234" s="728"/>
      <c r="AB234" s="728"/>
    </row>
    <row r="235" spans="2:28" ht="12.75" hidden="1" customHeight="1">
      <c r="B235" s="828"/>
      <c r="C235" s="828"/>
      <c r="D235" s="828"/>
      <c r="E235" s="828"/>
      <c r="F235" s="828"/>
      <c r="G235" s="828"/>
      <c r="H235" s="828"/>
      <c r="I235" s="828"/>
      <c r="J235" s="828"/>
      <c r="K235" s="828"/>
      <c r="L235" s="828"/>
      <c r="M235" s="728"/>
      <c r="N235" s="728"/>
      <c r="O235" s="728"/>
      <c r="P235" s="728"/>
      <c r="Q235" s="728"/>
      <c r="R235" s="728"/>
      <c r="S235" s="728"/>
      <c r="T235" s="728"/>
      <c r="U235" s="728"/>
      <c r="V235" s="728"/>
      <c r="W235" s="728"/>
      <c r="X235" s="728"/>
      <c r="Y235" s="728"/>
      <c r="Z235" s="728"/>
      <c r="AA235" s="728"/>
      <c r="AB235" s="728"/>
    </row>
    <row r="236" spans="2:28" ht="12.75" hidden="1" customHeight="1">
      <c r="B236" s="828"/>
      <c r="C236" s="828"/>
      <c r="D236" s="828"/>
      <c r="E236" s="828"/>
      <c r="F236" s="828"/>
      <c r="G236" s="828"/>
      <c r="H236" s="828"/>
      <c r="I236" s="828"/>
      <c r="J236" s="828"/>
      <c r="K236" s="828"/>
      <c r="L236" s="828"/>
      <c r="M236" s="728"/>
      <c r="N236" s="728"/>
      <c r="O236" s="728"/>
      <c r="P236" s="728"/>
      <c r="Q236" s="728"/>
      <c r="R236" s="728"/>
      <c r="S236" s="728"/>
      <c r="T236" s="728"/>
      <c r="U236" s="728"/>
      <c r="V236" s="728"/>
      <c r="W236" s="728"/>
      <c r="X236" s="728"/>
      <c r="Y236" s="728"/>
      <c r="Z236" s="728"/>
      <c r="AA236" s="728"/>
      <c r="AB236" s="728"/>
    </row>
    <row r="237" spans="2:28" ht="12.75" hidden="1" customHeight="1">
      <c r="B237" s="828"/>
      <c r="C237" s="828"/>
      <c r="D237" s="828"/>
      <c r="E237" s="828"/>
      <c r="F237" s="828"/>
      <c r="G237" s="828"/>
      <c r="H237" s="828"/>
      <c r="I237" s="828"/>
      <c r="J237" s="828"/>
      <c r="K237" s="828"/>
      <c r="L237" s="828"/>
      <c r="M237" s="728"/>
      <c r="N237" s="728"/>
      <c r="O237" s="728"/>
      <c r="P237" s="728"/>
      <c r="Q237" s="728"/>
      <c r="R237" s="728"/>
      <c r="S237" s="728"/>
      <c r="T237" s="728"/>
      <c r="U237" s="728"/>
      <c r="V237" s="728"/>
      <c r="W237" s="728"/>
      <c r="X237" s="728"/>
      <c r="Y237" s="728"/>
      <c r="Z237" s="728"/>
      <c r="AA237" s="728"/>
      <c r="AB237" s="728"/>
    </row>
    <row r="238" spans="2:28" ht="12.75" hidden="1" customHeight="1">
      <c r="B238" s="828"/>
      <c r="C238" s="828"/>
      <c r="D238" s="828"/>
      <c r="E238" s="828"/>
      <c r="F238" s="828"/>
      <c r="G238" s="828"/>
      <c r="H238" s="828"/>
      <c r="I238" s="828"/>
      <c r="J238" s="828"/>
      <c r="K238" s="828"/>
      <c r="L238" s="828"/>
      <c r="M238" s="728"/>
      <c r="N238" s="728"/>
      <c r="O238" s="728"/>
      <c r="P238" s="728"/>
      <c r="Q238" s="728"/>
      <c r="R238" s="728"/>
      <c r="S238" s="728"/>
      <c r="T238" s="728"/>
      <c r="U238" s="728"/>
      <c r="V238" s="728"/>
      <c r="W238" s="728"/>
      <c r="X238" s="728"/>
      <c r="Y238" s="728"/>
      <c r="Z238" s="728"/>
      <c r="AA238" s="728"/>
      <c r="AB238" s="728"/>
    </row>
    <row r="239" spans="2:28" ht="12.75" hidden="1" customHeight="1">
      <c r="B239" s="828"/>
      <c r="C239" s="828"/>
      <c r="D239" s="828"/>
      <c r="E239" s="828"/>
      <c r="F239" s="828"/>
      <c r="G239" s="828"/>
      <c r="H239" s="828"/>
      <c r="I239" s="828"/>
      <c r="J239" s="828"/>
      <c r="K239" s="828"/>
      <c r="L239" s="828"/>
      <c r="M239" s="728"/>
      <c r="N239" s="728"/>
      <c r="O239" s="728"/>
      <c r="P239" s="728"/>
      <c r="Q239" s="728"/>
      <c r="R239" s="728"/>
      <c r="S239" s="728"/>
      <c r="T239" s="728"/>
      <c r="U239" s="728"/>
      <c r="V239" s="728"/>
      <c r="W239" s="728"/>
      <c r="X239" s="728"/>
      <c r="Y239" s="728"/>
      <c r="Z239" s="728"/>
      <c r="AA239" s="728"/>
      <c r="AB239" s="728"/>
    </row>
    <row r="240" spans="2:28" ht="12.75" hidden="1" customHeight="1">
      <c r="B240" s="828"/>
      <c r="C240" s="828"/>
      <c r="D240" s="828"/>
      <c r="E240" s="828"/>
      <c r="F240" s="828"/>
      <c r="G240" s="828"/>
      <c r="H240" s="828"/>
      <c r="I240" s="828"/>
      <c r="J240" s="828"/>
      <c r="K240" s="828"/>
      <c r="L240" s="828"/>
      <c r="M240" s="728"/>
      <c r="N240" s="728"/>
      <c r="O240" s="728"/>
      <c r="P240" s="728"/>
      <c r="Q240" s="728"/>
      <c r="R240" s="728"/>
      <c r="S240" s="728"/>
      <c r="T240" s="728"/>
      <c r="U240" s="728"/>
      <c r="V240" s="728"/>
      <c r="W240" s="728"/>
      <c r="X240" s="728"/>
      <c r="Y240" s="728"/>
      <c r="Z240" s="728"/>
      <c r="AA240" s="728"/>
      <c r="AB240" s="728"/>
    </row>
    <row r="241" spans="2:28" ht="12.75" hidden="1" customHeight="1">
      <c r="B241" s="828"/>
      <c r="C241" s="828"/>
      <c r="D241" s="828"/>
      <c r="E241" s="828"/>
      <c r="F241" s="828"/>
      <c r="G241" s="828"/>
      <c r="H241" s="828"/>
      <c r="I241" s="828"/>
      <c r="J241" s="828"/>
      <c r="K241" s="828"/>
      <c r="L241" s="828"/>
      <c r="M241" s="728"/>
      <c r="N241" s="728"/>
      <c r="O241" s="728"/>
      <c r="P241" s="728"/>
      <c r="Q241" s="728"/>
      <c r="R241" s="728"/>
      <c r="S241" s="728"/>
      <c r="T241" s="728"/>
      <c r="U241" s="728"/>
      <c r="V241" s="728"/>
      <c r="W241" s="728"/>
      <c r="X241" s="728"/>
      <c r="Y241" s="728"/>
      <c r="Z241" s="728"/>
      <c r="AA241" s="728"/>
      <c r="AB241" s="728"/>
    </row>
    <row r="242" spans="2:28" ht="12.75" hidden="1" customHeight="1">
      <c r="B242" s="828"/>
      <c r="C242" s="828"/>
      <c r="D242" s="828"/>
      <c r="E242" s="828"/>
      <c r="F242" s="828"/>
      <c r="G242" s="828"/>
      <c r="H242" s="828"/>
      <c r="I242" s="828"/>
      <c r="J242" s="828"/>
      <c r="K242" s="828"/>
      <c r="L242" s="828"/>
      <c r="M242" s="728"/>
      <c r="N242" s="728"/>
      <c r="O242" s="728"/>
      <c r="P242" s="728"/>
      <c r="Q242" s="728"/>
      <c r="R242" s="728"/>
      <c r="S242" s="728"/>
      <c r="T242" s="728"/>
      <c r="U242" s="728"/>
      <c r="V242" s="728"/>
      <c r="W242" s="728"/>
      <c r="X242" s="728"/>
      <c r="Y242" s="728"/>
      <c r="Z242" s="728"/>
      <c r="AA242" s="728"/>
      <c r="AB242" s="728"/>
    </row>
    <row r="243" spans="2:28" ht="12.75" hidden="1" customHeight="1">
      <c r="B243" s="828"/>
      <c r="C243" s="828"/>
      <c r="D243" s="828"/>
      <c r="E243" s="828"/>
      <c r="F243" s="828"/>
      <c r="G243" s="828"/>
      <c r="H243" s="828"/>
      <c r="I243" s="828"/>
      <c r="J243" s="828"/>
      <c r="K243" s="828"/>
      <c r="L243" s="828"/>
      <c r="M243" s="728"/>
      <c r="N243" s="728"/>
      <c r="O243" s="728"/>
      <c r="P243" s="728"/>
      <c r="Q243" s="728"/>
      <c r="R243" s="728"/>
      <c r="S243" s="728"/>
      <c r="T243" s="728"/>
      <c r="U243" s="728"/>
      <c r="V243" s="728"/>
      <c r="W243" s="728"/>
      <c r="X243" s="728"/>
      <c r="Y243" s="728"/>
      <c r="Z243" s="728"/>
      <c r="AA243" s="728"/>
      <c r="AB243" s="728"/>
    </row>
    <row r="244" spans="2:28" ht="12.75" hidden="1" customHeight="1">
      <c r="B244" s="828"/>
      <c r="C244" s="828"/>
      <c r="D244" s="828"/>
      <c r="E244" s="828"/>
      <c r="F244" s="828"/>
      <c r="G244" s="828"/>
      <c r="H244" s="828"/>
      <c r="I244" s="828"/>
      <c r="J244" s="828"/>
      <c r="K244" s="828"/>
      <c r="L244" s="828"/>
      <c r="M244" s="728"/>
      <c r="N244" s="728"/>
      <c r="O244" s="728"/>
      <c r="P244" s="728"/>
      <c r="Q244" s="728"/>
      <c r="R244" s="728"/>
      <c r="S244" s="728"/>
      <c r="T244" s="728"/>
      <c r="U244" s="728"/>
      <c r="V244" s="728"/>
      <c r="W244" s="728"/>
      <c r="X244" s="728"/>
      <c r="Y244" s="728"/>
      <c r="Z244" s="728"/>
      <c r="AA244" s="728"/>
      <c r="AB244" s="728"/>
    </row>
    <row r="245" spans="2:28" ht="12.75" hidden="1" customHeight="1">
      <c r="B245" s="828"/>
      <c r="C245" s="828"/>
      <c r="D245" s="828"/>
      <c r="E245" s="828"/>
      <c r="F245" s="828"/>
      <c r="G245" s="828"/>
      <c r="H245" s="828"/>
      <c r="I245" s="828"/>
      <c r="J245" s="828"/>
      <c r="K245" s="828"/>
      <c r="L245" s="828"/>
      <c r="M245" s="728"/>
      <c r="N245" s="728"/>
      <c r="O245" s="728"/>
      <c r="P245" s="728"/>
      <c r="Q245" s="728"/>
      <c r="R245" s="728"/>
      <c r="S245" s="728"/>
      <c r="T245" s="728"/>
      <c r="U245" s="728"/>
      <c r="V245" s="728"/>
      <c r="W245" s="728"/>
      <c r="X245" s="728"/>
      <c r="Y245" s="728"/>
      <c r="Z245" s="728"/>
      <c r="AA245" s="728"/>
      <c r="AB245" s="728"/>
    </row>
    <row r="246" spans="2:28" ht="12.75" hidden="1" customHeight="1">
      <c r="B246" s="828"/>
      <c r="C246" s="828"/>
      <c r="D246" s="828"/>
      <c r="E246" s="828"/>
      <c r="F246" s="828"/>
      <c r="G246" s="828"/>
      <c r="H246" s="828"/>
      <c r="I246" s="828"/>
      <c r="J246" s="828"/>
      <c r="K246" s="828"/>
      <c r="L246" s="828"/>
      <c r="M246" s="728"/>
      <c r="N246" s="728"/>
      <c r="O246" s="728"/>
      <c r="P246" s="728"/>
      <c r="Q246" s="728"/>
      <c r="R246" s="728"/>
      <c r="S246" s="728"/>
      <c r="T246" s="728"/>
      <c r="U246" s="728"/>
      <c r="V246" s="728"/>
      <c r="W246" s="728"/>
      <c r="X246" s="728"/>
      <c r="Y246" s="728"/>
      <c r="Z246" s="728"/>
      <c r="AA246" s="728"/>
      <c r="AB246" s="728"/>
    </row>
    <row r="247" spans="2:28" ht="12.75" hidden="1" customHeight="1">
      <c r="B247" s="828"/>
      <c r="C247" s="828"/>
      <c r="D247" s="828"/>
      <c r="E247" s="828"/>
      <c r="F247" s="828"/>
      <c r="G247" s="828"/>
      <c r="H247" s="828"/>
      <c r="I247" s="828"/>
      <c r="J247" s="828"/>
      <c r="K247" s="828"/>
      <c r="L247" s="828"/>
      <c r="M247" s="728"/>
      <c r="N247" s="728"/>
      <c r="O247" s="728"/>
      <c r="P247" s="728"/>
      <c r="Q247" s="728"/>
      <c r="R247" s="728"/>
      <c r="S247" s="728"/>
      <c r="T247" s="728"/>
      <c r="U247" s="728"/>
      <c r="V247" s="728"/>
      <c r="W247" s="728"/>
      <c r="X247" s="728"/>
      <c r="Y247" s="728"/>
      <c r="Z247" s="728"/>
      <c r="AA247" s="728"/>
      <c r="AB247" s="728"/>
    </row>
    <row r="248" spans="2:28" ht="12.75" hidden="1" customHeight="1">
      <c r="B248" s="828"/>
      <c r="C248" s="828"/>
      <c r="D248" s="828"/>
      <c r="E248" s="828"/>
      <c r="F248" s="828"/>
      <c r="G248" s="828"/>
      <c r="H248" s="828"/>
      <c r="I248" s="828"/>
      <c r="J248" s="828"/>
      <c r="K248" s="828"/>
      <c r="L248" s="828"/>
      <c r="M248" s="728"/>
      <c r="N248" s="728"/>
      <c r="O248" s="728"/>
      <c r="P248" s="728"/>
      <c r="Q248" s="728"/>
      <c r="R248" s="728"/>
      <c r="S248" s="728"/>
      <c r="T248" s="728"/>
      <c r="U248" s="728"/>
      <c r="V248" s="728"/>
      <c r="W248" s="728"/>
      <c r="X248" s="728"/>
      <c r="Y248" s="728"/>
      <c r="Z248" s="728"/>
      <c r="AA248" s="728"/>
      <c r="AB248" s="728"/>
    </row>
    <row r="249" spans="2:28" ht="12.75" hidden="1" customHeight="1">
      <c r="B249" s="828"/>
      <c r="C249" s="828"/>
      <c r="D249" s="828"/>
      <c r="E249" s="828"/>
      <c r="F249" s="828"/>
      <c r="G249" s="828"/>
      <c r="H249" s="828"/>
      <c r="I249" s="828"/>
      <c r="J249" s="828"/>
      <c r="K249" s="828"/>
      <c r="L249" s="828"/>
      <c r="M249" s="728"/>
      <c r="N249" s="728"/>
      <c r="O249" s="728"/>
      <c r="P249" s="728"/>
      <c r="Q249" s="728"/>
      <c r="R249" s="728"/>
      <c r="S249" s="728"/>
      <c r="T249" s="728"/>
      <c r="U249" s="728"/>
      <c r="V249" s="728"/>
      <c r="W249" s="728"/>
      <c r="X249" s="728"/>
      <c r="Y249" s="728"/>
      <c r="Z249" s="728"/>
      <c r="AA249" s="728"/>
      <c r="AB249" s="728"/>
    </row>
    <row r="250" spans="2:28" ht="12.75" hidden="1" customHeight="1">
      <c r="B250" s="828"/>
      <c r="C250" s="828"/>
      <c r="D250" s="828"/>
      <c r="E250" s="828"/>
      <c r="F250" s="828"/>
      <c r="G250" s="828"/>
      <c r="H250" s="828"/>
      <c r="I250" s="828"/>
      <c r="J250" s="828"/>
      <c r="K250" s="828"/>
      <c r="L250" s="828"/>
      <c r="M250" s="728"/>
      <c r="N250" s="728"/>
      <c r="O250" s="728"/>
      <c r="P250" s="728"/>
      <c r="Q250" s="728"/>
      <c r="R250" s="728"/>
      <c r="S250" s="728"/>
      <c r="T250" s="728"/>
      <c r="U250" s="728"/>
      <c r="V250" s="728"/>
      <c r="W250" s="728"/>
      <c r="X250" s="728"/>
      <c r="Y250" s="728"/>
      <c r="Z250" s="728"/>
      <c r="AA250" s="728"/>
      <c r="AB250" s="728"/>
    </row>
    <row r="251" spans="2:28" ht="12.75" hidden="1" customHeight="1">
      <c r="B251" s="828"/>
      <c r="C251" s="828"/>
      <c r="D251" s="828"/>
      <c r="E251" s="828"/>
      <c r="F251" s="828"/>
      <c r="G251" s="828"/>
      <c r="H251" s="828"/>
      <c r="I251" s="828"/>
      <c r="J251" s="828"/>
      <c r="K251" s="828"/>
      <c r="L251" s="828"/>
      <c r="M251" s="728"/>
      <c r="N251" s="728"/>
      <c r="O251" s="728"/>
      <c r="P251" s="728"/>
      <c r="Q251" s="728"/>
      <c r="R251" s="728"/>
      <c r="S251" s="728"/>
      <c r="T251" s="728"/>
      <c r="U251" s="728"/>
      <c r="V251" s="728"/>
      <c r="W251" s="728"/>
      <c r="X251" s="728"/>
      <c r="Y251" s="728"/>
      <c r="Z251" s="728"/>
      <c r="AA251" s="728"/>
      <c r="AB251" s="728"/>
    </row>
    <row r="252" spans="2:28" ht="12.75" hidden="1" customHeight="1">
      <c r="B252" s="828"/>
      <c r="C252" s="828"/>
      <c r="D252" s="828"/>
      <c r="E252" s="828"/>
      <c r="F252" s="828"/>
      <c r="G252" s="828"/>
      <c r="H252" s="828"/>
      <c r="I252" s="828"/>
      <c r="J252" s="828"/>
      <c r="K252" s="828"/>
      <c r="L252" s="828"/>
      <c r="M252" s="728"/>
      <c r="N252" s="728"/>
      <c r="O252" s="728"/>
      <c r="P252" s="728"/>
      <c r="Q252" s="728"/>
      <c r="R252" s="728"/>
      <c r="S252" s="728"/>
      <c r="T252" s="728"/>
      <c r="U252" s="728"/>
      <c r="V252" s="728"/>
      <c r="W252" s="728"/>
      <c r="X252" s="728"/>
      <c r="Y252" s="728"/>
      <c r="Z252" s="728"/>
      <c r="AA252" s="728"/>
      <c r="AB252" s="728"/>
    </row>
    <row r="253" spans="2:28" ht="12.75" hidden="1" customHeight="1">
      <c r="B253" s="828"/>
      <c r="C253" s="828"/>
      <c r="D253" s="828"/>
      <c r="E253" s="828"/>
      <c r="F253" s="828"/>
      <c r="G253" s="828"/>
      <c r="H253" s="828"/>
      <c r="I253" s="828"/>
      <c r="J253" s="828"/>
      <c r="K253" s="828"/>
      <c r="L253" s="828"/>
      <c r="M253" s="728"/>
      <c r="N253" s="728"/>
      <c r="O253" s="728"/>
      <c r="P253" s="728"/>
      <c r="Q253" s="728"/>
      <c r="R253" s="728"/>
      <c r="S253" s="728"/>
      <c r="T253" s="728"/>
      <c r="U253" s="728"/>
      <c r="V253" s="728"/>
      <c r="W253" s="728"/>
      <c r="X253" s="728"/>
      <c r="Y253" s="728"/>
      <c r="Z253" s="728"/>
      <c r="AA253" s="728"/>
      <c r="AB253" s="728"/>
    </row>
    <row r="254" spans="2:28" ht="12.75" hidden="1" customHeight="1">
      <c r="B254" s="828"/>
      <c r="C254" s="828"/>
      <c r="D254" s="828"/>
      <c r="E254" s="828"/>
      <c r="F254" s="828"/>
      <c r="G254" s="828"/>
      <c r="H254" s="828"/>
      <c r="I254" s="828"/>
      <c r="J254" s="828"/>
      <c r="K254" s="828"/>
      <c r="L254" s="828"/>
      <c r="M254" s="728"/>
      <c r="N254" s="728"/>
      <c r="O254" s="728"/>
      <c r="P254" s="728"/>
      <c r="Q254" s="728"/>
      <c r="R254" s="728"/>
      <c r="S254" s="728"/>
      <c r="T254" s="728"/>
      <c r="U254" s="728"/>
      <c r="V254" s="728"/>
      <c r="W254" s="728"/>
      <c r="X254" s="728"/>
      <c r="Y254" s="728"/>
      <c r="Z254" s="728"/>
      <c r="AA254" s="728"/>
      <c r="AB254" s="728"/>
    </row>
    <row r="255" spans="2:28" ht="12.75" hidden="1" customHeight="1">
      <c r="B255" s="828"/>
      <c r="C255" s="828"/>
      <c r="D255" s="828"/>
      <c r="E255" s="828"/>
      <c r="F255" s="828"/>
      <c r="G255" s="828"/>
      <c r="H255" s="828"/>
      <c r="I255" s="828"/>
      <c r="J255" s="828"/>
      <c r="K255" s="828"/>
      <c r="L255" s="828"/>
      <c r="M255" s="728"/>
      <c r="N255" s="728"/>
      <c r="O255" s="728"/>
      <c r="P255" s="728"/>
      <c r="Q255" s="728"/>
      <c r="R255" s="728"/>
      <c r="S255" s="728"/>
      <c r="T255" s="728"/>
      <c r="U255" s="728"/>
      <c r="V255" s="728"/>
      <c r="W255" s="728"/>
      <c r="X255" s="728"/>
      <c r="Y255" s="728"/>
      <c r="Z255" s="728"/>
      <c r="AA255" s="728"/>
      <c r="AB255" s="728"/>
    </row>
    <row r="256" spans="2:28" ht="12.75" hidden="1" customHeight="1">
      <c r="B256" s="828"/>
      <c r="C256" s="828"/>
      <c r="D256" s="828"/>
      <c r="E256" s="828"/>
      <c r="F256" s="828"/>
      <c r="G256" s="828"/>
      <c r="H256" s="828"/>
      <c r="I256" s="828"/>
      <c r="J256" s="828"/>
      <c r="K256" s="828"/>
      <c r="L256" s="828"/>
      <c r="M256" s="728"/>
      <c r="N256" s="728"/>
      <c r="O256" s="728"/>
      <c r="P256" s="728"/>
      <c r="Q256" s="728"/>
      <c r="R256" s="728"/>
      <c r="S256" s="728"/>
      <c r="T256" s="728"/>
      <c r="U256" s="728"/>
      <c r="V256" s="728"/>
      <c r="W256" s="728"/>
      <c r="X256" s="728"/>
      <c r="Y256" s="728"/>
      <c r="Z256" s="728"/>
      <c r="AA256" s="728"/>
      <c r="AB256" s="728"/>
    </row>
    <row r="257" spans="2:28" ht="12.75" hidden="1" customHeight="1">
      <c r="B257" s="828"/>
      <c r="C257" s="828"/>
      <c r="D257" s="828"/>
      <c r="E257" s="828"/>
      <c r="F257" s="828"/>
      <c r="G257" s="828"/>
      <c r="H257" s="828"/>
      <c r="I257" s="828"/>
      <c r="J257" s="828"/>
      <c r="K257" s="828"/>
      <c r="L257" s="828"/>
      <c r="M257" s="728"/>
      <c r="N257" s="728"/>
      <c r="O257" s="728"/>
      <c r="P257" s="728"/>
      <c r="Q257" s="728"/>
      <c r="R257" s="728"/>
      <c r="S257" s="728"/>
      <c r="T257" s="728"/>
      <c r="U257" s="728"/>
      <c r="V257" s="728"/>
      <c r="W257" s="728"/>
      <c r="X257" s="728"/>
      <c r="Y257" s="728"/>
      <c r="Z257" s="728"/>
      <c r="AA257" s="728"/>
      <c r="AB257" s="728"/>
    </row>
    <row r="258" spans="2:28" ht="12.75" hidden="1" customHeight="1">
      <c r="B258" s="828"/>
      <c r="C258" s="828"/>
      <c r="D258" s="828"/>
      <c r="E258" s="828"/>
      <c r="F258" s="828"/>
      <c r="G258" s="828"/>
      <c r="H258" s="828"/>
      <c r="I258" s="828"/>
      <c r="J258" s="828"/>
      <c r="K258" s="828"/>
      <c r="L258" s="828"/>
      <c r="M258" s="728"/>
      <c r="N258" s="728"/>
      <c r="O258" s="728"/>
      <c r="P258" s="728"/>
      <c r="Q258" s="728"/>
      <c r="R258" s="728"/>
      <c r="S258" s="728"/>
      <c r="T258" s="728"/>
      <c r="U258" s="728"/>
      <c r="V258" s="728"/>
      <c r="W258" s="728"/>
      <c r="X258" s="728"/>
      <c r="Y258" s="728"/>
      <c r="Z258" s="728"/>
      <c r="AA258" s="728"/>
      <c r="AB258" s="728"/>
    </row>
    <row r="259" spans="2:28" ht="12.75" hidden="1" customHeight="1">
      <c r="B259" s="828"/>
      <c r="C259" s="828"/>
      <c r="D259" s="828"/>
      <c r="E259" s="828"/>
      <c r="F259" s="828"/>
      <c r="G259" s="828"/>
      <c r="H259" s="828"/>
      <c r="I259" s="828"/>
      <c r="J259" s="828"/>
      <c r="K259" s="828"/>
      <c r="L259" s="828"/>
      <c r="M259" s="728"/>
      <c r="N259" s="728"/>
      <c r="O259" s="728"/>
      <c r="P259" s="728"/>
      <c r="Q259" s="728"/>
      <c r="R259" s="728"/>
      <c r="S259" s="728"/>
      <c r="T259" s="728"/>
      <c r="U259" s="728"/>
      <c r="V259" s="728"/>
      <c r="W259" s="728"/>
      <c r="X259" s="728"/>
      <c r="Y259" s="728"/>
      <c r="Z259" s="728"/>
      <c r="AA259" s="728"/>
      <c r="AB259" s="728"/>
    </row>
    <row r="260" spans="2:28" ht="12.75" hidden="1" customHeight="1">
      <c r="B260" s="828"/>
      <c r="C260" s="828"/>
      <c r="D260" s="828"/>
      <c r="E260" s="828"/>
      <c r="F260" s="828"/>
      <c r="G260" s="828"/>
      <c r="H260" s="828"/>
      <c r="I260" s="828"/>
      <c r="J260" s="828"/>
      <c r="K260" s="828"/>
      <c r="L260" s="828"/>
      <c r="M260" s="728"/>
      <c r="N260" s="728"/>
      <c r="O260" s="728"/>
      <c r="P260" s="728"/>
      <c r="Q260" s="728"/>
      <c r="R260" s="728"/>
      <c r="S260" s="728"/>
      <c r="T260" s="728"/>
      <c r="U260" s="728"/>
      <c r="V260" s="728"/>
      <c r="W260" s="728"/>
      <c r="X260" s="728"/>
      <c r="Y260" s="728"/>
      <c r="Z260" s="728"/>
      <c r="AA260" s="728"/>
      <c r="AB260" s="728"/>
    </row>
    <row r="261" spans="2:28" ht="12.75" hidden="1" customHeight="1">
      <c r="B261" s="828"/>
      <c r="C261" s="828"/>
      <c r="D261" s="828"/>
      <c r="E261" s="828"/>
      <c r="F261" s="828"/>
      <c r="G261" s="828"/>
      <c r="H261" s="828"/>
      <c r="I261" s="828"/>
      <c r="J261" s="828"/>
      <c r="K261" s="828"/>
      <c r="L261" s="828"/>
      <c r="M261" s="728"/>
      <c r="N261" s="728"/>
      <c r="O261" s="728"/>
      <c r="P261" s="728"/>
      <c r="Q261" s="728"/>
      <c r="R261" s="728"/>
      <c r="S261" s="728"/>
      <c r="T261" s="728"/>
      <c r="U261" s="728"/>
      <c r="V261" s="728"/>
      <c r="W261" s="728"/>
      <c r="X261" s="728"/>
      <c r="Y261" s="728"/>
      <c r="Z261" s="728"/>
      <c r="AA261" s="728"/>
      <c r="AB261" s="728"/>
    </row>
    <row r="262" spans="2:28" ht="12.75" hidden="1" customHeight="1">
      <c r="B262" s="828"/>
      <c r="C262" s="828"/>
      <c r="D262" s="828"/>
      <c r="E262" s="828"/>
      <c r="F262" s="828"/>
      <c r="G262" s="828"/>
      <c r="H262" s="828"/>
      <c r="I262" s="828"/>
      <c r="J262" s="828"/>
      <c r="K262" s="828"/>
      <c r="L262" s="828"/>
      <c r="M262" s="728"/>
      <c r="N262" s="728"/>
      <c r="O262" s="728"/>
      <c r="P262" s="728"/>
      <c r="Q262" s="728"/>
      <c r="R262" s="728"/>
      <c r="S262" s="728"/>
      <c r="T262" s="728"/>
      <c r="U262" s="728"/>
      <c r="V262" s="728"/>
      <c r="W262" s="728"/>
      <c r="X262" s="728"/>
      <c r="Y262" s="728"/>
      <c r="Z262" s="728"/>
      <c r="AA262" s="728"/>
      <c r="AB262" s="728"/>
    </row>
    <row r="263" spans="2:28" ht="12.75" hidden="1" customHeight="1">
      <c r="B263" s="828"/>
      <c r="C263" s="828"/>
      <c r="D263" s="828"/>
      <c r="E263" s="828"/>
      <c r="F263" s="828"/>
      <c r="G263" s="828"/>
      <c r="H263" s="828"/>
      <c r="I263" s="828"/>
      <c r="J263" s="828"/>
      <c r="K263" s="828"/>
      <c r="L263" s="828"/>
      <c r="M263" s="728"/>
      <c r="N263" s="728"/>
      <c r="O263" s="728"/>
      <c r="P263" s="728"/>
      <c r="Q263" s="728"/>
      <c r="R263" s="728"/>
      <c r="S263" s="728"/>
      <c r="T263" s="728"/>
      <c r="U263" s="728"/>
      <c r="V263" s="728"/>
      <c r="W263" s="728"/>
      <c r="X263" s="728"/>
      <c r="Y263" s="728"/>
      <c r="Z263" s="728"/>
      <c r="AA263" s="728"/>
      <c r="AB263" s="728"/>
    </row>
    <row r="264" spans="2:28" ht="12.75" hidden="1" customHeight="1">
      <c r="B264" s="828"/>
      <c r="C264" s="828"/>
      <c r="D264" s="828"/>
      <c r="E264" s="828"/>
      <c r="F264" s="828"/>
      <c r="G264" s="828"/>
      <c r="H264" s="828"/>
      <c r="I264" s="828"/>
      <c r="J264" s="828"/>
      <c r="K264" s="828"/>
      <c r="L264" s="828"/>
      <c r="M264" s="728"/>
      <c r="N264" s="728"/>
      <c r="O264" s="728"/>
      <c r="P264" s="728"/>
      <c r="Q264" s="728"/>
      <c r="R264" s="728"/>
      <c r="S264" s="728"/>
      <c r="T264" s="728"/>
      <c r="U264" s="728"/>
      <c r="V264" s="728"/>
      <c r="W264" s="728"/>
      <c r="X264" s="728"/>
      <c r="Y264" s="728"/>
      <c r="Z264" s="728"/>
      <c r="AA264" s="728"/>
      <c r="AB264" s="728"/>
    </row>
    <row r="265" spans="2:28" ht="12.75" hidden="1" customHeight="1">
      <c r="B265" s="828"/>
      <c r="C265" s="828"/>
      <c r="D265" s="828"/>
      <c r="E265" s="828"/>
      <c r="F265" s="828"/>
      <c r="G265" s="828"/>
      <c r="H265" s="828"/>
      <c r="I265" s="828"/>
      <c r="J265" s="828"/>
      <c r="K265" s="828"/>
      <c r="L265" s="828"/>
      <c r="M265" s="728"/>
      <c r="N265" s="728"/>
      <c r="O265" s="728"/>
      <c r="P265" s="728"/>
      <c r="Q265" s="728"/>
      <c r="R265" s="728"/>
      <c r="S265" s="728"/>
      <c r="T265" s="728"/>
      <c r="U265" s="728"/>
      <c r="V265" s="728"/>
      <c r="W265" s="728"/>
      <c r="X265" s="728"/>
      <c r="Y265" s="728"/>
      <c r="Z265" s="728"/>
      <c r="AA265" s="728"/>
      <c r="AB265" s="728"/>
    </row>
    <row r="266" spans="2:28" ht="12.75" hidden="1" customHeight="1">
      <c r="B266" s="828"/>
      <c r="C266" s="828"/>
      <c r="D266" s="828"/>
      <c r="E266" s="828"/>
      <c r="F266" s="828"/>
      <c r="G266" s="828"/>
      <c r="H266" s="828"/>
      <c r="I266" s="828"/>
      <c r="J266" s="828"/>
      <c r="K266" s="828"/>
      <c r="L266" s="828"/>
      <c r="M266" s="728"/>
      <c r="N266" s="728"/>
      <c r="O266" s="728"/>
      <c r="P266" s="728"/>
      <c r="Q266" s="728"/>
      <c r="R266" s="728"/>
      <c r="S266" s="728"/>
      <c r="T266" s="728"/>
      <c r="U266" s="728"/>
      <c r="V266" s="728"/>
      <c r="W266" s="728"/>
      <c r="X266" s="728"/>
      <c r="Y266" s="728"/>
      <c r="Z266" s="728"/>
      <c r="AA266" s="728"/>
      <c r="AB266" s="728"/>
    </row>
    <row r="267" spans="2:28" ht="12.75" hidden="1" customHeight="1">
      <c r="B267" s="828"/>
      <c r="C267" s="828"/>
      <c r="D267" s="828"/>
      <c r="E267" s="828"/>
      <c r="F267" s="828"/>
      <c r="G267" s="828"/>
      <c r="H267" s="828"/>
      <c r="I267" s="828"/>
      <c r="J267" s="828"/>
      <c r="K267" s="828"/>
      <c r="L267" s="828"/>
      <c r="M267" s="728"/>
      <c r="N267" s="728"/>
      <c r="O267" s="728"/>
      <c r="P267" s="728"/>
      <c r="Q267" s="728"/>
      <c r="R267" s="728"/>
      <c r="S267" s="728"/>
      <c r="T267" s="728"/>
      <c r="U267" s="728"/>
      <c r="V267" s="728"/>
      <c r="W267" s="728"/>
      <c r="X267" s="728"/>
      <c r="Y267" s="728"/>
      <c r="Z267" s="728"/>
      <c r="AA267" s="728"/>
      <c r="AB267" s="728"/>
    </row>
    <row r="268" spans="2:28" ht="12.75" hidden="1" customHeight="1">
      <c r="B268" s="828"/>
      <c r="C268" s="828"/>
      <c r="D268" s="828"/>
      <c r="E268" s="828"/>
      <c r="F268" s="828"/>
      <c r="G268" s="828"/>
      <c r="H268" s="828"/>
      <c r="I268" s="828"/>
      <c r="J268" s="828"/>
      <c r="K268" s="828"/>
      <c r="L268" s="828"/>
      <c r="M268" s="728"/>
      <c r="N268" s="728"/>
      <c r="O268" s="728"/>
      <c r="P268" s="728"/>
      <c r="Q268" s="728"/>
      <c r="R268" s="728"/>
      <c r="S268" s="728"/>
      <c r="T268" s="728"/>
      <c r="U268" s="728"/>
      <c r="V268" s="728"/>
      <c r="W268" s="728"/>
      <c r="X268" s="728"/>
      <c r="Y268" s="728"/>
      <c r="Z268" s="728"/>
      <c r="AA268" s="728"/>
      <c r="AB268" s="728"/>
    </row>
    <row r="269" spans="2:28" ht="12.75" hidden="1" customHeight="1">
      <c r="B269" s="828"/>
      <c r="C269" s="828"/>
      <c r="D269" s="828"/>
      <c r="E269" s="828"/>
      <c r="F269" s="828"/>
      <c r="G269" s="828"/>
      <c r="H269" s="828"/>
      <c r="I269" s="828"/>
      <c r="J269" s="828"/>
      <c r="K269" s="828"/>
      <c r="L269" s="828"/>
      <c r="M269" s="728"/>
      <c r="N269" s="728"/>
      <c r="O269" s="728"/>
      <c r="P269" s="728"/>
      <c r="Q269" s="728"/>
      <c r="R269" s="728"/>
      <c r="S269" s="728"/>
      <c r="T269" s="728"/>
      <c r="U269" s="728"/>
      <c r="V269" s="728"/>
      <c r="W269" s="728"/>
      <c r="X269" s="728"/>
      <c r="Y269" s="728"/>
      <c r="Z269" s="728"/>
      <c r="AA269" s="728"/>
      <c r="AB269" s="728"/>
    </row>
    <row r="270" spans="2:28" ht="12.75" hidden="1" customHeight="1">
      <c r="B270" s="828"/>
      <c r="C270" s="828"/>
      <c r="D270" s="828"/>
      <c r="E270" s="828"/>
      <c r="F270" s="828"/>
      <c r="G270" s="828"/>
      <c r="H270" s="828"/>
      <c r="I270" s="828"/>
      <c r="J270" s="828"/>
      <c r="K270" s="828"/>
      <c r="L270" s="828"/>
      <c r="M270" s="728"/>
      <c r="N270" s="728"/>
      <c r="O270" s="728"/>
      <c r="P270" s="728"/>
      <c r="Q270" s="728"/>
      <c r="R270" s="728"/>
      <c r="S270" s="728"/>
      <c r="T270" s="728"/>
      <c r="U270" s="728"/>
      <c r="V270" s="728"/>
      <c r="W270" s="728"/>
      <c r="X270" s="728"/>
      <c r="Y270" s="728"/>
      <c r="Z270" s="728"/>
      <c r="AA270" s="728"/>
      <c r="AB270" s="728"/>
    </row>
    <row r="271" spans="2:28" ht="12.75" hidden="1" customHeight="1">
      <c r="B271" s="828"/>
      <c r="C271" s="828"/>
      <c r="D271" s="828"/>
      <c r="E271" s="828"/>
      <c r="F271" s="828"/>
      <c r="G271" s="828"/>
      <c r="H271" s="828"/>
      <c r="I271" s="828"/>
      <c r="J271" s="828"/>
      <c r="K271" s="828"/>
      <c r="L271" s="828"/>
      <c r="M271" s="728"/>
      <c r="N271" s="728"/>
      <c r="O271" s="728"/>
      <c r="P271" s="728"/>
      <c r="Q271" s="728"/>
      <c r="R271" s="728"/>
      <c r="S271" s="728"/>
      <c r="T271" s="728"/>
      <c r="U271" s="728"/>
      <c r="V271" s="728"/>
      <c r="W271" s="728"/>
      <c r="X271" s="728"/>
      <c r="Y271" s="728"/>
      <c r="Z271" s="728"/>
      <c r="AA271" s="728"/>
      <c r="AB271" s="728"/>
    </row>
    <row r="272" spans="2:28" ht="12.75" hidden="1" customHeight="1">
      <c r="B272" s="828"/>
      <c r="C272" s="828"/>
      <c r="D272" s="828"/>
      <c r="E272" s="828"/>
      <c r="F272" s="828"/>
      <c r="G272" s="828"/>
      <c r="H272" s="828"/>
      <c r="I272" s="828"/>
      <c r="J272" s="828"/>
      <c r="K272" s="828"/>
      <c r="L272" s="828"/>
      <c r="M272" s="728"/>
      <c r="N272" s="728"/>
      <c r="O272" s="728"/>
      <c r="P272" s="728"/>
      <c r="Q272" s="728"/>
      <c r="R272" s="728"/>
      <c r="S272" s="728"/>
      <c r="T272" s="728"/>
      <c r="U272" s="728"/>
      <c r="V272" s="728"/>
      <c r="W272" s="728"/>
      <c r="X272" s="728"/>
      <c r="Y272" s="728"/>
      <c r="Z272" s="728"/>
      <c r="AA272" s="728"/>
      <c r="AB272" s="728"/>
    </row>
    <row r="273" spans="2:28" ht="12.75" hidden="1" customHeight="1">
      <c r="B273" s="828"/>
      <c r="C273" s="828"/>
      <c r="D273" s="828"/>
      <c r="E273" s="828"/>
      <c r="F273" s="828"/>
      <c r="G273" s="828"/>
      <c r="H273" s="828"/>
      <c r="I273" s="828"/>
      <c r="J273" s="828"/>
      <c r="K273" s="828"/>
      <c r="L273" s="828"/>
      <c r="M273" s="728"/>
      <c r="N273" s="728"/>
      <c r="O273" s="728"/>
      <c r="P273" s="728"/>
      <c r="Q273" s="728"/>
      <c r="R273" s="728"/>
      <c r="S273" s="728"/>
      <c r="T273" s="728"/>
      <c r="U273" s="728"/>
      <c r="V273" s="728"/>
      <c r="W273" s="728"/>
      <c r="X273" s="728"/>
      <c r="Y273" s="728"/>
      <c r="Z273" s="728"/>
      <c r="AA273" s="728"/>
      <c r="AB273" s="728"/>
    </row>
    <row r="274" spans="2:28" ht="12.75" hidden="1" customHeight="1">
      <c r="B274" s="828"/>
      <c r="C274" s="828"/>
      <c r="D274" s="828"/>
      <c r="E274" s="828"/>
      <c r="F274" s="828"/>
      <c r="G274" s="828"/>
      <c r="H274" s="828"/>
      <c r="I274" s="828"/>
      <c r="J274" s="828"/>
      <c r="K274" s="828"/>
      <c r="L274" s="828"/>
      <c r="M274" s="728"/>
      <c r="N274" s="728"/>
      <c r="O274" s="728"/>
      <c r="P274" s="728"/>
      <c r="Q274" s="728"/>
      <c r="R274" s="728"/>
      <c r="S274" s="728"/>
      <c r="T274" s="728"/>
      <c r="U274" s="728"/>
      <c r="V274" s="728"/>
      <c r="W274" s="728"/>
      <c r="X274" s="728"/>
      <c r="Y274" s="728"/>
      <c r="Z274" s="728"/>
      <c r="AA274" s="728"/>
      <c r="AB274" s="728"/>
    </row>
    <row r="275" spans="2:28" ht="12.75" hidden="1" customHeight="1">
      <c r="B275" s="828"/>
      <c r="C275" s="828"/>
      <c r="D275" s="828"/>
      <c r="E275" s="828"/>
      <c r="F275" s="828"/>
      <c r="G275" s="828"/>
      <c r="H275" s="828"/>
      <c r="I275" s="828"/>
      <c r="J275" s="828"/>
      <c r="K275" s="828"/>
      <c r="L275" s="828"/>
      <c r="M275" s="728"/>
      <c r="N275" s="728"/>
      <c r="O275" s="728"/>
      <c r="P275" s="728"/>
      <c r="Q275" s="728"/>
      <c r="R275" s="728"/>
      <c r="S275" s="728"/>
      <c r="T275" s="728"/>
      <c r="U275" s="728"/>
      <c r="V275" s="728"/>
      <c r="W275" s="728"/>
      <c r="X275" s="728"/>
      <c r="Y275" s="728"/>
      <c r="Z275" s="728"/>
      <c r="AA275" s="728"/>
      <c r="AB275" s="728"/>
    </row>
    <row r="276" spans="2:28" ht="12.75" hidden="1" customHeight="1">
      <c r="B276" s="828"/>
      <c r="C276" s="828"/>
      <c r="D276" s="828"/>
      <c r="E276" s="828"/>
      <c r="F276" s="828"/>
      <c r="G276" s="828"/>
      <c r="H276" s="828"/>
      <c r="I276" s="828"/>
      <c r="J276" s="828"/>
      <c r="K276" s="828"/>
      <c r="L276" s="828"/>
      <c r="M276" s="728"/>
      <c r="N276" s="728"/>
      <c r="O276" s="728"/>
      <c r="P276" s="728"/>
      <c r="Q276" s="728"/>
      <c r="R276" s="728"/>
      <c r="S276" s="728"/>
      <c r="T276" s="728"/>
      <c r="U276" s="728"/>
      <c r="V276" s="728"/>
      <c r="W276" s="728"/>
      <c r="X276" s="728"/>
      <c r="Y276" s="728"/>
      <c r="Z276" s="728"/>
      <c r="AA276" s="728"/>
      <c r="AB276" s="728"/>
    </row>
    <row r="277" spans="2:28" ht="12.75" hidden="1" customHeight="1">
      <c r="B277" s="828"/>
      <c r="C277" s="828"/>
      <c r="D277" s="828"/>
      <c r="E277" s="828"/>
      <c r="F277" s="828"/>
      <c r="G277" s="828"/>
      <c r="H277" s="828"/>
      <c r="I277" s="828"/>
      <c r="J277" s="828"/>
      <c r="K277" s="828"/>
      <c r="L277" s="828"/>
      <c r="M277" s="728"/>
      <c r="N277" s="728"/>
      <c r="O277" s="728"/>
      <c r="P277" s="728"/>
      <c r="Q277" s="728"/>
      <c r="R277" s="728"/>
      <c r="S277" s="728"/>
      <c r="T277" s="728"/>
      <c r="U277" s="728"/>
      <c r="V277" s="728"/>
      <c r="W277" s="728"/>
      <c r="X277" s="728"/>
      <c r="Y277" s="728"/>
      <c r="Z277" s="728"/>
      <c r="AA277" s="728"/>
      <c r="AB277" s="728"/>
    </row>
    <row r="278" spans="2:28" ht="12.75" hidden="1" customHeight="1">
      <c r="B278" s="828"/>
      <c r="C278" s="828"/>
      <c r="D278" s="828"/>
      <c r="E278" s="828"/>
      <c r="F278" s="828"/>
      <c r="G278" s="828"/>
      <c r="H278" s="828"/>
      <c r="I278" s="828"/>
      <c r="J278" s="828"/>
      <c r="K278" s="828"/>
      <c r="L278" s="828"/>
      <c r="M278" s="728"/>
      <c r="N278" s="728"/>
      <c r="O278" s="728"/>
      <c r="P278" s="728"/>
      <c r="Q278" s="728"/>
      <c r="R278" s="728"/>
      <c r="S278" s="728"/>
      <c r="T278" s="728"/>
      <c r="U278" s="728"/>
      <c r="V278" s="728"/>
      <c r="W278" s="728"/>
      <c r="X278" s="728"/>
      <c r="Y278" s="728"/>
      <c r="Z278" s="728"/>
      <c r="AA278" s="728"/>
      <c r="AB278" s="728"/>
    </row>
    <row r="279" spans="2:28" ht="12.75" hidden="1" customHeight="1">
      <c r="B279" s="828"/>
      <c r="C279" s="828"/>
      <c r="D279" s="828"/>
      <c r="E279" s="828"/>
      <c r="F279" s="828"/>
      <c r="G279" s="828"/>
      <c r="H279" s="828"/>
      <c r="I279" s="828"/>
      <c r="J279" s="828"/>
      <c r="K279" s="828"/>
      <c r="L279" s="828"/>
      <c r="M279" s="728"/>
      <c r="N279" s="728"/>
      <c r="O279" s="728"/>
      <c r="P279" s="728"/>
      <c r="Q279" s="728"/>
      <c r="R279" s="728"/>
      <c r="S279" s="728"/>
      <c r="T279" s="728"/>
      <c r="U279" s="728"/>
      <c r="V279" s="728"/>
      <c r="W279" s="728"/>
      <c r="X279" s="728"/>
      <c r="Y279" s="728"/>
      <c r="Z279" s="728"/>
      <c r="AA279" s="728"/>
      <c r="AB279" s="728"/>
    </row>
    <row r="280" spans="2:28" ht="12.75" hidden="1" customHeight="1">
      <c r="B280" s="828"/>
      <c r="C280" s="828"/>
      <c r="D280" s="828"/>
      <c r="E280" s="828"/>
      <c r="F280" s="828"/>
      <c r="G280" s="828"/>
      <c r="H280" s="828"/>
      <c r="I280" s="828"/>
      <c r="J280" s="828"/>
      <c r="K280" s="828"/>
      <c r="L280" s="828"/>
      <c r="M280" s="728"/>
      <c r="N280" s="728"/>
      <c r="O280" s="728"/>
      <c r="P280" s="728"/>
      <c r="Q280" s="728"/>
      <c r="R280" s="728"/>
      <c r="S280" s="728"/>
      <c r="T280" s="728"/>
      <c r="U280" s="728"/>
      <c r="V280" s="728"/>
      <c r="W280" s="728"/>
      <c r="X280" s="728"/>
      <c r="Y280" s="728"/>
      <c r="Z280" s="728"/>
      <c r="AA280" s="728"/>
      <c r="AB280" s="728"/>
    </row>
    <row r="281" spans="2:28" ht="12.75" hidden="1" customHeight="1">
      <c r="B281" s="828"/>
      <c r="C281" s="828"/>
      <c r="D281" s="828"/>
      <c r="E281" s="828"/>
      <c r="F281" s="828"/>
      <c r="G281" s="828"/>
      <c r="H281" s="828"/>
      <c r="I281" s="828"/>
      <c r="J281" s="828"/>
      <c r="K281" s="828"/>
      <c r="L281" s="828"/>
      <c r="M281" s="728"/>
      <c r="N281" s="728"/>
      <c r="O281" s="728"/>
      <c r="P281" s="728"/>
      <c r="Q281" s="728"/>
      <c r="R281" s="728"/>
      <c r="S281" s="728"/>
      <c r="T281" s="728"/>
      <c r="U281" s="728"/>
      <c r="V281" s="728"/>
      <c r="W281" s="728"/>
      <c r="X281" s="728"/>
      <c r="Y281" s="728"/>
      <c r="Z281" s="728"/>
      <c r="AA281" s="728"/>
      <c r="AB281" s="728"/>
    </row>
    <row r="282" spans="2:28" ht="12.75" hidden="1" customHeight="1">
      <c r="B282" s="828"/>
      <c r="C282" s="828"/>
      <c r="D282" s="828"/>
      <c r="E282" s="828"/>
      <c r="F282" s="828"/>
      <c r="G282" s="828"/>
      <c r="H282" s="828"/>
      <c r="I282" s="828"/>
      <c r="J282" s="828"/>
      <c r="K282" s="828"/>
      <c r="L282" s="828"/>
      <c r="M282" s="728"/>
      <c r="N282" s="728"/>
      <c r="O282" s="728"/>
      <c r="P282" s="728"/>
      <c r="Q282" s="728"/>
      <c r="R282" s="728"/>
      <c r="S282" s="728"/>
      <c r="T282" s="728"/>
      <c r="U282" s="728"/>
      <c r="V282" s="728"/>
      <c r="W282" s="728"/>
      <c r="X282" s="728"/>
      <c r="Y282" s="728"/>
      <c r="Z282" s="728"/>
      <c r="AA282" s="728"/>
      <c r="AB282" s="728"/>
    </row>
    <row r="283" spans="2:28" ht="12.75" hidden="1" customHeight="1">
      <c r="B283" s="828"/>
      <c r="C283" s="828"/>
      <c r="D283" s="828"/>
      <c r="E283" s="828"/>
      <c r="F283" s="828"/>
      <c r="G283" s="828"/>
      <c r="H283" s="828"/>
      <c r="I283" s="828"/>
      <c r="J283" s="828"/>
      <c r="K283" s="828"/>
      <c r="L283" s="828"/>
      <c r="M283" s="728"/>
      <c r="N283" s="728"/>
      <c r="O283" s="728"/>
      <c r="P283" s="728"/>
      <c r="Q283" s="728"/>
      <c r="R283" s="728"/>
      <c r="S283" s="728"/>
      <c r="T283" s="728"/>
      <c r="U283" s="728"/>
      <c r="V283" s="728"/>
      <c r="W283" s="728"/>
      <c r="X283" s="728"/>
      <c r="Y283" s="728"/>
      <c r="Z283" s="728"/>
      <c r="AA283" s="728"/>
      <c r="AB283" s="728"/>
    </row>
    <row r="284" spans="2:28" ht="12.75" hidden="1" customHeight="1">
      <c r="B284" s="828"/>
      <c r="C284" s="828"/>
      <c r="D284" s="828"/>
      <c r="E284" s="828"/>
      <c r="F284" s="828"/>
      <c r="G284" s="828"/>
      <c r="H284" s="828"/>
      <c r="I284" s="828"/>
      <c r="J284" s="828"/>
      <c r="K284" s="828"/>
      <c r="L284" s="828"/>
      <c r="M284" s="728"/>
      <c r="N284" s="728"/>
      <c r="O284" s="728"/>
      <c r="P284" s="728"/>
      <c r="Q284" s="728"/>
      <c r="R284" s="728"/>
      <c r="S284" s="728"/>
      <c r="T284" s="728"/>
      <c r="U284" s="728"/>
      <c r="V284" s="728"/>
      <c r="W284" s="728"/>
      <c r="X284" s="728"/>
      <c r="Y284" s="728"/>
      <c r="Z284" s="728"/>
      <c r="AA284" s="728"/>
      <c r="AB284" s="728"/>
    </row>
    <row r="285" spans="2:28" ht="12.75" hidden="1" customHeight="1">
      <c r="B285" s="828"/>
      <c r="C285" s="828"/>
      <c r="D285" s="828"/>
      <c r="E285" s="828"/>
      <c r="F285" s="828"/>
      <c r="G285" s="828"/>
      <c r="H285" s="828"/>
      <c r="I285" s="828"/>
      <c r="J285" s="828"/>
      <c r="K285" s="828"/>
      <c r="L285" s="828"/>
      <c r="M285" s="728"/>
      <c r="N285" s="728"/>
      <c r="O285" s="728"/>
      <c r="P285" s="728"/>
      <c r="Q285" s="728"/>
      <c r="R285" s="728"/>
      <c r="S285" s="728"/>
      <c r="T285" s="728"/>
      <c r="U285" s="728"/>
      <c r="V285" s="728"/>
      <c r="W285" s="728"/>
      <c r="X285" s="728"/>
      <c r="Y285" s="728"/>
      <c r="Z285" s="728"/>
      <c r="AA285" s="728"/>
      <c r="AB285" s="728"/>
    </row>
    <row r="286" spans="2:28" ht="12.75" hidden="1" customHeight="1">
      <c r="B286" s="828"/>
      <c r="C286" s="828"/>
      <c r="D286" s="828"/>
      <c r="E286" s="828"/>
      <c r="F286" s="828"/>
      <c r="G286" s="828"/>
      <c r="H286" s="828"/>
      <c r="I286" s="828"/>
      <c r="J286" s="828"/>
      <c r="K286" s="828"/>
      <c r="L286" s="828"/>
      <c r="M286" s="728"/>
      <c r="N286" s="728"/>
      <c r="O286" s="728"/>
      <c r="P286" s="728"/>
      <c r="Q286" s="728"/>
      <c r="R286" s="728"/>
      <c r="S286" s="728"/>
      <c r="T286" s="728"/>
      <c r="U286" s="728"/>
      <c r="V286" s="728"/>
      <c r="W286" s="728"/>
      <c r="X286" s="728"/>
      <c r="Y286" s="728"/>
      <c r="Z286" s="728"/>
      <c r="AA286" s="728"/>
      <c r="AB286" s="728"/>
    </row>
    <row r="287" spans="2:28" ht="12.75" hidden="1" customHeight="1">
      <c r="B287" s="828"/>
      <c r="C287" s="828"/>
      <c r="D287" s="828"/>
      <c r="E287" s="828"/>
      <c r="F287" s="828"/>
      <c r="G287" s="828"/>
      <c r="H287" s="828"/>
      <c r="I287" s="828"/>
      <c r="J287" s="828"/>
      <c r="K287" s="828"/>
      <c r="L287" s="828"/>
      <c r="M287" s="728"/>
      <c r="N287" s="728"/>
      <c r="O287" s="728"/>
      <c r="P287" s="728"/>
      <c r="Q287" s="728"/>
      <c r="R287" s="728"/>
      <c r="S287" s="728"/>
      <c r="T287" s="728"/>
      <c r="U287" s="728"/>
      <c r="V287" s="728"/>
      <c r="W287" s="728"/>
      <c r="X287" s="728"/>
      <c r="Y287" s="728"/>
      <c r="Z287" s="728"/>
      <c r="AA287" s="728"/>
      <c r="AB287" s="728"/>
    </row>
    <row r="288" spans="2:28" ht="12.75" hidden="1" customHeight="1">
      <c r="B288" s="828"/>
      <c r="C288" s="828"/>
      <c r="D288" s="828"/>
      <c r="E288" s="828"/>
      <c r="F288" s="828"/>
      <c r="G288" s="828"/>
      <c r="H288" s="828"/>
      <c r="I288" s="828"/>
      <c r="J288" s="828"/>
      <c r="K288" s="828"/>
      <c r="L288" s="828"/>
      <c r="M288" s="728"/>
      <c r="N288" s="728"/>
      <c r="O288" s="728"/>
      <c r="P288" s="728"/>
      <c r="Q288" s="728"/>
      <c r="R288" s="728"/>
      <c r="S288" s="728"/>
      <c r="T288" s="728"/>
      <c r="U288" s="728"/>
      <c r="V288" s="728"/>
      <c r="W288" s="728"/>
      <c r="X288" s="728"/>
      <c r="Y288" s="728"/>
      <c r="Z288" s="728"/>
      <c r="AA288" s="728"/>
      <c r="AB288" s="728"/>
    </row>
    <row r="289" spans="2:28" ht="12.75" hidden="1" customHeight="1">
      <c r="B289" s="828"/>
      <c r="C289" s="828"/>
      <c r="D289" s="828"/>
      <c r="E289" s="828"/>
      <c r="F289" s="828"/>
      <c r="G289" s="828"/>
      <c r="H289" s="828"/>
      <c r="I289" s="828"/>
      <c r="J289" s="828"/>
      <c r="K289" s="828"/>
      <c r="L289" s="828"/>
      <c r="M289" s="728"/>
      <c r="N289" s="728"/>
      <c r="O289" s="728"/>
      <c r="P289" s="728"/>
      <c r="Q289" s="728"/>
      <c r="R289" s="728"/>
      <c r="S289" s="728"/>
      <c r="T289" s="728"/>
      <c r="U289" s="728"/>
      <c r="V289" s="728"/>
      <c r="W289" s="728"/>
      <c r="X289" s="728"/>
      <c r="Y289" s="728"/>
      <c r="Z289" s="728"/>
      <c r="AA289" s="728"/>
      <c r="AB289" s="728"/>
    </row>
    <row r="290" spans="2:28" ht="12.75" hidden="1" customHeight="1">
      <c r="B290" s="828"/>
      <c r="C290" s="828"/>
      <c r="D290" s="828"/>
      <c r="E290" s="828"/>
      <c r="F290" s="828"/>
      <c r="G290" s="828"/>
      <c r="H290" s="828"/>
      <c r="I290" s="828"/>
      <c r="J290" s="828"/>
      <c r="K290" s="828"/>
      <c r="L290" s="828"/>
      <c r="M290" s="728"/>
      <c r="N290" s="728"/>
      <c r="O290" s="728"/>
      <c r="P290" s="728"/>
      <c r="Q290" s="728"/>
      <c r="R290" s="728"/>
      <c r="S290" s="728"/>
      <c r="T290" s="728"/>
      <c r="U290" s="728"/>
      <c r="V290" s="728"/>
      <c r="W290" s="728"/>
      <c r="X290" s="728"/>
      <c r="Y290" s="728"/>
      <c r="Z290" s="728"/>
      <c r="AA290" s="728"/>
      <c r="AB290" s="728"/>
    </row>
    <row r="291" spans="2:28" ht="12.75" hidden="1" customHeight="1">
      <c r="B291" s="828"/>
      <c r="C291" s="828"/>
      <c r="D291" s="828"/>
      <c r="E291" s="828"/>
      <c r="F291" s="828"/>
      <c r="G291" s="828"/>
      <c r="H291" s="828"/>
      <c r="I291" s="828"/>
      <c r="J291" s="828"/>
      <c r="K291" s="828"/>
      <c r="L291" s="828"/>
      <c r="M291" s="728"/>
      <c r="N291" s="728"/>
      <c r="O291" s="728"/>
      <c r="P291" s="728"/>
      <c r="Q291" s="728"/>
      <c r="R291" s="728"/>
      <c r="S291" s="728"/>
      <c r="T291" s="728"/>
      <c r="U291" s="728"/>
      <c r="V291" s="728"/>
      <c r="W291" s="728"/>
      <c r="X291" s="728"/>
      <c r="Y291" s="728"/>
      <c r="Z291" s="728"/>
      <c r="AA291" s="728"/>
      <c r="AB291" s="728"/>
    </row>
    <row r="292" spans="2:28" ht="12.75" hidden="1" customHeight="1">
      <c r="B292" s="828"/>
      <c r="C292" s="828"/>
      <c r="D292" s="828"/>
      <c r="E292" s="828"/>
      <c r="F292" s="828"/>
      <c r="G292" s="828"/>
      <c r="H292" s="828"/>
      <c r="I292" s="828"/>
      <c r="J292" s="828"/>
      <c r="K292" s="828"/>
      <c r="L292" s="828"/>
      <c r="M292" s="728"/>
      <c r="N292" s="728"/>
      <c r="O292" s="728"/>
      <c r="P292" s="728"/>
      <c r="Q292" s="728"/>
      <c r="R292" s="728"/>
      <c r="S292" s="728"/>
      <c r="T292" s="728"/>
      <c r="U292" s="728"/>
      <c r="V292" s="728"/>
      <c r="W292" s="728"/>
      <c r="X292" s="728"/>
      <c r="Y292" s="728"/>
      <c r="Z292" s="728"/>
      <c r="AA292" s="728"/>
      <c r="AB292" s="728"/>
    </row>
    <row r="293" spans="2:28" ht="12.75" hidden="1" customHeight="1">
      <c r="B293" s="828"/>
      <c r="C293" s="828"/>
      <c r="D293" s="828"/>
      <c r="E293" s="828"/>
      <c r="F293" s="828"/>
      <c r="G293" s="828"/>
      <c r="H293" s="828"/>
      <c r="I293" s="828"/>
      <c r="J293" s="828"/>
      <c r="K293" s="828"/>
      <c r="L293" s="828"/>
      <c r="M293" s="728"/>
      <c r="N293" s="728"/>
      <c r="O293" s="728"/>
      <c r="P293" s="728"/>
      <c r="Q293" s="728"/>
      <c r="R293" s="728"/>
      <c r="S293" s="728"/>
      <c r="T293" s="728"/>
      <c r="U293" s="728"/>
      <c r="V293" s="728"/>
      <c r="W293" s="728"/>
      <c r="X293" s="728"/>
      <c r="Y293" s="728"/>
      <c r="Z293" s="728"/>
      <c r="AA293" s="728"/>
      <c r="AB293" s="728"/>
    </row>
    <row r="294" spans="2:28" ht="12.75" hidden="1" customHeight="1">
      <c r="B294" s="828"/>
      <c r="C294" s="828"/>
      <c r="D294" s="828"/>
      <c r="E294" s="828"/>
      <c r="F294" s="828"/>
      <c r="G294" s="828"/>
      <c r="H294" s="828"/>
      <c r="I294" s="828"/>
      <c r="J294" s="828"/>
      <c r="K294" s="828"/>
      <c r="L294" s="828"/>
      <c r="M294" s="728"/>
      <c r="N294" s="728"/>
      <c r="O294" s="728"/>
      <c r="P294" s="728"/>
      <c r="Q294" s="728"/>
      <c r="R294" s="728"/>
      <c r="S294" s="728"/>
      <c r="T294" s="728"/>
      <c r="U294" s="728"/>
      <c r="V294" s="728"/>
      <c r="W294" s="728"/>
      <c r="X294" s="728"/>
      <c r="Y294" s="728"/>
      <c r="Z294" s="728"/>
      <c r="AA294" s="728"/>
      <c r="AB294" s="728"/>
    </row>
    <row r="295" spans="2:28" ht="12.75" hidden="1" customHeight="1">
      <c r="B295" s="828"/>
      <c r="C295" s="828"/>
      <c r="D295" s="828"/>
      <c r="E295" s="828"/>
      <c r="F295" s="828"/>
      <c r="G295" s="828"/>
      <c r="H295" s="828"/>
      <c r="I295" s="828"/>
      <c r="J295" s="828"/>
      <c r="K295" s="828"/>
      <c r="L295" s="828"/>
      <c r="M295" s="728"/>
      <c r="N295" s="728"/>
      <c r="O295" s="728"/>
      <c r="P295" s="728"/>
      <c r="Q295" s="728"/>
      <c r="R295" s="728"/>
      <c r="S295" s="728"/>
      <c r="T295" s="728"/>
      <c r="U295" s="728"/>
      <c r="V295" s="728"/>
      <c r="W295" s="728"/>
      <c r="X295" s="728"/>
      <c r="Y295" s="728"/>
      <c r="Z295" s="728"/>
      <c r="AA295" s="728"/>
      <c r="AB295" s="728"/>
    </row>
    <row r="296" spans="2:28" ht="12.75" hidden="1" customHeight="1">
      <c r="B296" s="828"/>
      <c r="C296" s="828"/>
      <c r="D296" s="828"/>
      <c r="E296" s="828"/>
      <c r="F296" s="828"/>
      <c r="G296" s="828"/>
      <c r="H296" s="828"/>
      <c r="I296" s="828"/>
      <c r="J296" s="828"/>
      <c r="K296" s="828"/>
      <c r="L296" s="828"/>
      <c r="M296" s="728"/>
      <c r="N296" s="728"/>
      <c r="O296" s="728"/>
      <c r="P296" s="728"/>
      <c r="Q296" s="728"/>
      <c r="R296" s="728"/>
      <c r="S296" s="728"/>
      <c r="T296" s="728"/>
      <c r="U296" s="728"/>
      <c r="V296" s="728"/>
      <c r="W296" s="728"/>
      <c r="X296" s="728"/>
      <c r="Y296" s="728"/>
      <c r="Z296" s="728"/>
      <c r="AA296" s="728"/>
      <c r="AB296" s="728"/>
    </row>
    <row r="297" spans="2:28" ht="12.75" hidden="1" customHeight="1">
      <c r="B297" s="828"/>
      <c r="C297" s="828"/>
      <c r="D297" s="828"/>
      <c r="E297" s="828"/>
      <c r="F297" s="828"/>
      <c r="G297" s="828"/>
      <c r="H297" s="828"/>
      <c r="I297" s="828"/>
      <c r="J297" s="828"/>
      <c r="K297" s="828"/>
      <c r="L297" s="828"/>
      <c r="M297" s="728"/>
      <c r="N297" s="728"/>
      <c r="O297" s="728"/>
      <c r="P297" s="728"/>
      <c r="Q297" s="728"/>
      <c r="R297" s="728"/>
      <c r="S297" s="728"/>
      <c r="T297" s="728"/>
      <c r="U297" s="728"/>
      <c r="V297" s="728"/>
      <c r="W297" s="728"/>
      <c r="X297" s="728"/>
      <c r="Y297" s="728"/>
      <c r="Z297" s="728"/>
      <c r="AA297" s="728"/>
      <c r="AB297" s="728"/>
    </row>
    <row r="298" spans="2:28" ht="12.75" hidden="1" customHeight="1">
      <c r="B298" s="828"/>
      <c r="C298" s="828"/>
      <c r="D298" s="828"/>
      <c r="E298" s="828"/>
      <c r="F298" s="828"/>
      <c r="G298" s="828"/>
      <c r="H298" s="828"/>
      <c r="I298" s="828"/>
      <c r="J298" s="828"/>
      <c r="K298" s="828"/>
      <c r="L298" s="828"/>
      <c r="M298" s="728"/>
      <c r="N298" s="728"/>
      <c r="O298" s="728"/>
      <c r="P298" s="728"/>
      <c r="Q298" s="728"/>
      <c r="R298" s="728"/>
      <c r="S298" s="728"/>
      <c r="T298" s="728"/>
      <c r="U298" s="728"/>
      <c r="V298" s="728"/>
      <c r="W298" s="728"/>
      <c r="X298" s="728"/>
      <c r="Y298" s="728"/>
      <c r="Z298" s="728"/>
      <c r="AA298" s="728"/>
      <c r="AB298" s="728"/>
    </row>
    <row r="299" spans="2:28" ht="12.75" hidden="1" customHeight="1">
      <c r="B299" s="828"/>
      <c r="C299" s="828"/>
      <c r="D299" s="828"/>
      <c r="E299" s="828"/>
      <c r="F299" s="828"/>
      <c r="G299" s="828"/>
      <c r="H299" s="828"/>
      <c r="I299" s="828"/>
      <c r="J299" s="828"/>
      <c r="K299" s="828"/>
      <c r="L299" s="828"/>
      <c r="M299" s="728"/>
      <c r="N299" s="728"/>
      <c r="O299" s="728"/>
      <c r="P299" s="728"/>
      <c r="Q299" s="728"/>
      <c r="R299" s="728"/>
      <c r="S299" s="728"/>
      <c r="T299" s="728"/>
      <c r="U299" s="728"/>
      <c r="V299" s="728"/>
      <c r="W299" s="728"/>
      <c r="X299" s="728"/>
      <c r="Y299" s="728"/>
      <c r="Z299" s="728"/>
      <c r="AA299" s="728"/>
      <c r="AB299" s="728"/>
    </row>
    <row r="300" spans="2:28" ht="12.75" hidden="1" customHeight="1">
      <c r="B300" s="828"/>
      <c r="C300" s="828"/>
      <c r="D300" s="828"/>
      <c r="E300" s="828"/>
      <c r="F300" s="828"/>
      <c r="G300" s="828"/>
      <c r="H300" s="828"/>
      <c r="I300" s="828"/>
      <c r="J300" s="828"/>
      <c r="K300" s="828"/>
      <c r="L300" s="828"/>
      <c r="M300" s="728"/>
      <c r="N300" s="728"/>
      <c r="O300" s="728"/>
      <c r="P300" s="728"/>
      <c r="Q300" s="728"/>
      <c r="R300" s="728"/>
      <c r="S300" s="728"/>
      <c r="T300" s="728"/>
      <c r="U300" s="728"/>
      <c r="V300" s="728"/>
      <c r="W300" s="728"/>
      <c r="X300" s="728"/>
      <c r="Y300" s="728"/>
      <c r="Z300" s="728"/>
      <c r="AA300" s="728"/>
      <c r="AB300" s="728"/>
    </row>
    <row r="301" spans="2:28" ht="12.75" hidden="1" customHeight="1">
      <c r="B301" s="828"/>
      <c r="C301" s="828"/>
      <c r="D301" s="828"/>
      <c r="E301" s="828"/>
      <c r="F301" s="828"/>
      <c r="G301" s="828"/>
      <c r="H301" s="828"/>
      <c r="I301" s="828"/>
      <c r="J301" s="828"/>
      <c r="K301" s="828"/>
      <c r="L301" s="828"/>
      <c r="M301" s="728"/>
      <c r="N301" s="728"/>
      <c r="O301" s="728"/>
      <c r="P301" s="728"/>
      <c r="Q301" s="728"/>
      <c r="R301" s="728"/>
      <c r="S301" s="728"/>
      <c r="T301" s="728"/>
      <c r="U301" s="728"/>
      <c r="V301" s="728"/>
      <c r="W301" s="728"/>
      <c r="X301" s="728"/>
      <c r="Y301" s="728"/>
      <c r="Z301" s="728"/>
      <c r="AA301" s="728"/>
      <c r="AB301" s="728"/>
    </row>
    <row r="302" spans="2:28" ht="12.75" hidden="1" customHeight="1">
      <c r="B302" s="828"/>
      <c r="C302" s="828"/>
      <c r="D302" s="828"/>
      <c r="E302" s="828"/>
      <c r="F302" s="828"/>
      <c r="G302" s="828"/>
      <c r="H302" s="828"/>
      <c r="I302" s="828"/>
      <c r="J302" s="828"/>
      <c r="K302" s="828"/>
      <c r="L302" s="828"/>
      <c r="M302" s="728"/>
      <c r="N302" s="728"/>
      <c r="O302" s="728"/>
      <c r="P302" s="728"/>
      <c r="Q302" s="728"/>
      <c r="R302" s="728"/>
      <c r="S302" s="728"/>
      <c r="T302" s="728"/>
      <c r="U302" s="728"/>
      <c r="V302" s="728"/>
      <c r="W302" s="728"/>
      <c r="X302" s="728"/>
      <c r="Y302" s="728"/>
      <c r="Z302" s="728"/>
      <c r="AA302" s="728"/>
      <c r="AB302" s="728"/>
    </row>
    <row r="303" spans="2:28" ht="12.75" hidden="1" customHeight="1">
      <c r="B303" s="828"/>
      <c r="C303" s="828"/>
      <c r="D303" s="828"/>
      <c r="E303" s="828"/>
      <c r="F303" s="828"/>
      <c r="G303" s="828"/>
      <c r="H303" s="828"/>
      <c r="I303" s="828"/>
      <c r="J303" s="828"/>
      <c r="K303" s="828"/>
      <c r="L303" s="828"/>
      <c r="M303" s="728"/>
      <c r="N303" s="728"/>
      <c r="O303" s="728"/>
      <c r="P303" s="728"/>
      <c r="Q303" s="728"/>
      <c r="R303" s="728"/>
      <c r="S303" s="728"/>
      <c r="T303" s="728"/>
      <c r="U303" s="728"/>
      <c r="V303" s="728"/>
      <c r="W303" s="728"/>
      <c r="X303" s="728"/>
      <c r="Y303" s="728"/>
      <c r="Z303" s="728"/>
      <c r="AA303" s="728"/>
      <c r="AB303" s="728"/>
    </row>
    <row r="304" spans="2:28" ht="12.75" hidden="1" customHeight="1">
      <c r="B304" s="828"/>
      <c r="C304" s="828"/>
      <c r="D304" s="828"/>
      <c r="E304" s="828"/>
      <c r="F304" s="828"/>
      <c r="G304" s="828"/>
      <c r="H304" s="828"/>
      <c r="I304" s="828"/>
      <c r="J304" s="828"/>
      <c r="K304" s="828"/>
      <c r="L304" s="828"/>
      <c r="M304" s="728"/>
      <c r="N304" s="728"/>
      <c r="O304" s="728"/>
      <c r="P304" s="728"/>
      <c r="Q304" s="728"/>
      <c r="R304" s="728"/>
      <c r="S304" s="728"/>
      <c r="T304" s="728"/>
      <c r="U304" s="728"/>
      <c r="V304" s="728"/>
      <c r="W304" s="728"/>
      <c r="X304" s="728"/>
      <c r="Y304" s="728"/>
      <c r="Z304" s="728"/>
      <c r="AA304" s="728"/>
      <c r="AB304" s="728"/>
    </row>
    <row r="305" spans="2:28" ht="12.75" hidden="1" customHeight="1">
      <c r="B305" s="828"/>
      <c r="C305" s="828"/>
      <c r="D305" s="828"/>
      <c r="E305" s="828"/>
      <c r="F305" s="828"/>
      <c r="G305" s="828"/>
      <c r="H305" s="828"/>
      <c r="I305" s="828"/>
      <c r="J305" s="828"/>
      <c r="K305" s="828"/>
      <c r="L305" s="828"/>
      <c r="M305" s="728"/>
      <c r="N305" s="728"/>
      <c r="O305" s="728"/>
      <c r="P305" s="728"/>
      <c r="Q305" s="728"/>
      <c r="R305" s="728"/>
      <c r="S305" s="728"/>
      <c r="T305" s="728"/>
      <c r="U305" s="728"/>
      <c r="V305" s="728"/>
      <c r="W305" s="728"/>
      <c r="X305" s="728"/>
      <c r="Y305" s="728"/>
      <c r="Z305" s="728"/>
      <c r="AA305" s="728"/>
      <c r="AB305" s="728"/>
    </row>
    <row r="306" spans="2:28" ht="12.75" hidden="1" customHeight="1">
      <c r="B306" s="828"/>
      <c r="C306" s="828"/>
      <c r="D306" s="828"/>
      <c r="E306" s="828"/>
      <c r="F306" s="828"/>
      <c r="G306" s="828"/>
      <c r="H306" s="828"/>
      <c r="I306" s="828"/>
      <c r="J306" s="828"/>
      <c r="K306" s="828"/>
      <c r="L306" s="828"/>
      <c r="M306" s="728"/>
      <c r="N306" s="728"/>
      <c r="O306" s="728"/>
      <c r="P306" s="728"/>
      <c r="Q306" s="728"/>
      <c r="R306" s="728"/>
      <c r="S306" s="728"/>
      <c r="T306" s="728"/>
      <c r="U306" s="728"/>
      <c r="V306" s="728"/>
      <c r="W306" s="728"/>
      <c r="X306" s="728"/>
      <c r="Y306" s="728"/>
      <c r="Z306" s="728"/>
      <c r="AA306" s="728"/>
      <c r="AB306" s="728"/>
    </row>
    <row r="307" spans="2:28" ht="12.75" hidden="1" customHeight="1">
      <c r="B307" s="828"/>
      <c r="C307" s="828"/>
      <c r="D307" s="828"/>
      <c r="E307" s="828"/>
      <c r="F307" s="828"/>
      <c r="G307" s="828"/>
      <c r="H307" s="828"/>
      <c r="I307" s="828"/>
      <c r="J307" s="828"/>
      <c r="K307" s="828"/>
      <c r="L307" s="828"/>
      <c r="M307" s="728"/>
      <c r="N307" s="728"/>
      <c r="O307" s="728"/>
      <c r="P307" s="728"/>
      <c r="Q307" s="728"/>
      <c r="R307" s="728"/>
      <c r="S307" s="728"/>
      <c r="T307" s="728"/>
      <c r="U307" s="728"/>
      <c r="V307" s="728"/>
      <c r="W307" s="728"/>
      <c r="X307" s="728"/>
      <c r="Y307" s="728"/>
      <c r="Z307" s="728"/>
      <c r="AA307" s="728"/>
      <c r="AB307" s="728"/>
    </row>
    <row r="308" spans="2:28" ht="12.75" hidden="1" customHeight="1">
      <c r="B308" s="828"/>
      <c r="C308" s="828"/>
      <c r="D308" s="828"/>
      <c r="E308" s="828"/>
      <c r="F308" s="828"/>
      <c r="G308" s="828"/>
      <c r="H308" s="828"/>
      <c r="I308" s="828"/>
      <c r="J308" s="828"/>
      <c r="K308" s="828"/>
      <c r="L308" s="828"/>
      <c r="M308" s="728"/>
      <c r="N308" s="728"/>
      <c r="O308" s="728"/>
      <c r="P308" s="728"/>
      <c r="Q308" s="728"/>
      <c r="R308" s="728"/>
      <c r="S308" s="728"/>
      <c r="T308" s="728"/>
      <c r="U308" s="728"/>
      <c r="V308" s="728"/>
      <c r="W308" s="728"/>
      <c r="X308" s="728"/>
      <c r="Y308" s="728"/>
      <c r="Z308" s="728"/>
      <c r="AA308" s="728"/>
      <c r="AB308" s="728"/>
    </row>
    <row r="309" spans="2:28" ht="12.75" hidden="1" customHeight="1">
      <c r="B309" s="828"/>
      <c r="C309" s="828"/>
      <c r="D309" s="828"/>
      <c r="E309" s="828"/>
      <c r="F309" s="828"/>
      <c r="G309" s="828"/>
      <c r="H309" s="828"/>
      <c r="I309" s="828"/>
      <c r="J309" s="828"/>
      <c r="K309" s="828"/>
      <c r="L309" s="828"/>
      <c r="M309" s="728"/>
      <c r="N309" s="728"/>
      <c r="O309" s="728"/>
      <c r="P309" s="728"/>
      <c r="Q309" s="728"/>
      <c r="R309" s="728"/>
      <c r="S309" s="728"/>
      <c r="T309" s="728"/>
      <c r="U309" s="728"/>
      <c r="V309" s="728"/>
      <c r="W309" s="728"/>
      <c r="X309" s="728"/>
      <c r="Y309" s="728"/>
      <c r="Z309" s="728"/>
      <c r="AA309" s="728"/>
      <c r="AB309" s="728"/>
    </row>
    <row r="310" spans="2:28" ht="12.75" hidden="1" customHeight="1">
      <c r="B310" s="828"/>
      <c r="C310" s="828"/>
      <c r="D310" s="828"/>
      <c r="E310" s="828"/>
      <c r="F310" s="828"/>
      <c r="G310" s="828"/>
      <c r="H310" s="828"/>
      <c r="I310" s="828"/>
      <c r="J310" s="828"/>
      <c r="K310" s="828"/>
      <c r="L310" s="828"/>
      <c r="M310" s="728"/>
      <c r="N310" s="728"/>
      <c r="O310" s="728"/>
      <c r="P310" s="728"/>
      <c r="Q310" s="728"/>
      <c r="R310" s="728"/>
      <c r="S310" s="728"/>
      <c r="T310" s="728"/>
      <c r="U310" s="728"/>
      <c r="V310" s="728"/>
      <c r="W310" s="728"/>
      <c r="X310" s="728"/>
      <c r="Y310" s="728"/>
      <c r="Z310" s="728"/>
      <c r="AA310" s="728"/>
      <c r="AB310" s="728"/>
    </row>
    <row r="311" spans="2:28" ht="12.75" hidden="1" customHeight="1">
      <c r="B311" s="828"/>
      <c r="C311" s="828"/>
      <c r="D311" s="828"/>
      <c r="E311" s="828"/>
      <c r="F311" s="828"/>
      <c r="G311" s="828"/>
      <c r="H311" s="828"/>
      <c r="I311" s="828"/>
      <c r="J311" s="828"/>
      <c r="K311" s="828"/>
      <c r="L311" s="828"/>
      <c r="M311" s="728"/>
      <c r="N311" s="728"/>
      <c r="O311" s="728"/>
      <c r="P311" s="728"/>
      <c r="Q311" s="728"/>
      <c r="R311" s="728"/>
      <c r="S311" s="728"/>
      <c r="T311" s="728"/>
      <c r="U311" s="728"/>
      <c r="V311" s="728"/>
      <c r="W311" s="728"/>
      <c r="X311" s="728"/>
      <c r="Y311" s="728"/>
      <c r="Z311" s="728"/>
      <c r="AA311" s="728"/>
      <c r="AB311" s="728"/>
    </row>
    <row r="312" spans="2:28" ht="12.75" hidden="1" customHeight="1">
      <c r="B312" s="828"/>
      <c r="C312" s="828"/>
      <c r="D312" s="828"/>
      <c r="E312" s="828"/>
      <c r="F312" s="828"/>
      <c r="G312" s="828"/>
      <c r="H312" s="828"/>
      <c r="I312" s="828"/>
      <c r="J312" s="828"/>
      <c r="K312" s="828"/>
      <c r="L312" s="828"/>
      <c r="M312" s="728"/>
      <c r="N312" s="728"/>
      <c r="O312" s="728"/>
      <c r="P312" s="728"/>
      <c r="Q312" s="728"/>
      <c r="R312" s="728"/>
      <c r="S312" s="728"/>
      <c r="T312" s="728"/>
      <c r="U312" s="728"/>
      <c r="V312" s="728"/>
      <c r="W312" s="728"/>
      <c r="X312" s="728"/>
      <c r="Y312" s="728"/>
      <c r="Z312" s="728"/>
      <c r="AA312" s="728"/>
      <c r="AB312" s="728"/>
    </row>
    <row r="313" spans="2:28" ht="12.75" hidden="1" customHeight="1">
      <c r="B313" s="828"/>
      <c r="C313" s="828"/>
      <c r="D313" s="828"/>
      <c r="E313" s="828"/>
      <c r="F313" s="828"/>
      <c r="G313" s="828"/>
      <c r="H313" s="828"/>
      <c r="I313" s="828"/>
      <c r="J313" s="828"/>
      <c r="K313" s="828"/>
      <c r="L313" s="828"/>
      <c r="M313" s="728"/>
      <c r="N313" s="728"/>
      <c r="O313" s="728"/>
      <c r="P313" s="728"/>
      <c r="Q313" s="728"/>
      <c r="R313" s="728"/>
      <c r="S313" s="728"/>
      <c r="T313" s="728"/>
      <c r="U313" s="728"/>
      <c r="V313" s="728"/>
      <c r="W313" s="728"/>
      <c r="X313" s="728"/>
      <c r="Y313" s="728"/>
      <c r="Z313" s="728"/>
      <c r="AA313" s="728"/>
      <c r="AB313" s="728"/>
    </row>
    <row r="314" spans="2:28" ht="12.75" hidden="1" customHeight="1">
      <c r="B314" s="828"/>
      <c r="C314" s="828"/>
      <c r="D314" s="828"/>
      <c r="E314" s="828"/>
      <c r="F314" s="828"/>
      <c r="G314" s="828"/>
      <c r="H314" s="828"/>
      <c r="I314" s="828"/>
      <c r="J314" s="828"/>
      <c r="K314" s="828"/>
      <c r="L314" s="828"/>
      <c r="M314" s="728"/>
      <c r="N314" s="728"/>
      <c r="O314" s="728"/>
      <c r="P314" s="728"/>
      <c r="Q314" s="728"/>
      <c r="R314" s="728"/>
      <c r="S314" s="728"/>
      <c r="T314" s="728"/>
      <c r="U314" s="728"/>
      <c r="V314" s="728"/>
      <c r="W314" s="728"/>
      <c r="X314" s="728"/>
      <c r="Y314" s="728"/>
      <c r="Z314" s="728"/>
      <c r="AA314" s="728"/>
      <c r="AB314" s="728"/>
    </row>
    <row r="315" spans="2:28" ht="12.75" hidden="1" customHeight="1">
      <c r="B315" s="828"/>
      <c r="C315" s="828"/>
      <c r="D315" s="828"/>
      <c r="E315" s="828"/>
      <c r="F315" s="828"/>
      <c r="G315" s="828"/>
      <c r="H315" s="828"/>
      <c r="I315" s="828"/>
      <c r="J315" s="828"/>
      <c r="K315" s="828"/>
      <c r="L315" s="828"/>
      <c r="M315" s="728"/>
      <c r="N315" s="728"/>
      <c r="O315" s="728"/>
      <c r="P315" s="728"/>
      <c r="Q315" s="728"/>
      <c r="R315" s="728"/>
      <c r="S315" s="728"/>
      <c r="T315" s="728"/>
      <c r="U315" s="728"/>
      <c r="V315" s="728"/>
      <c r="W315" s="728"/>
      <c r="X315" s="728"/>
      <c r="Y315" s="728"/>
      <c r="Z315" s="728"/>
      <c r="AA315" s="728"/>
      <c r="AB315" s="728"/>
    </row>
    <row r="316" spans="2:28" ht="12.75" hidden="1" customHeight="1">
      <c r="B316" s="828"/>
      <c r="C316" s="828"/>
      <c r="D316" s="828"/>
      <c r="E316" s="828"/>
      <c r="F316" s="828"/>
      <c r="G316" s="828"/>
      <c r="H316" s="828"/>
      <c r="I316" s="828"/>
      <c r="J316" s="828"/>
      <c r="K316" s="828"/>
      <c r="L316" s="828"/>
      <c r="M316" s="728"/>
      <c r="N316" s="728"/>
      <c r="O316" s="728"/>
      <c r="P316" s="728"/>
      <c r="Q316" s="728"/>
      <c r="R316" s="728"/>
      <c r="S316" s="728"/>
      <c r="T316" s="728"/>
      <c r="U316" s="728"/>
      <c r="V316" s="728"/>
      <c r="W316" s="728"/>
      <c r="X316" s="728"/>
      <c r="Y316" s="728"/>
      <c r="Z316" s="728"/>
      <c r="AA316" s="728"/>
      <c r="AB316" s="728"/>
    </row>
    <row r="317" spans="2:28" ht="12.75" hidden="1" customHeight="1">
      <c r="B317" s="828"/>
      <c r="C317" s="828"/>
      <c r="D317" s="828"/>
      <c r="E317" s="828"/>
      <c r="F317" s="828"/>
      <c r="G317" s="828"/>
      <c r="H317" s="828"/>
      <c r="I317" s="828"/>
      <c r="J317" s="828"/>
      <c r="K317" s="828"/>
      <c r="L317" s="828"/>
      <c r="M317" s="728"/>
      <c r="N317" s="728"/>
      <c r="O317" s="728"/>
      <c r="P317" s="728"/>
      <c r="Q317" s="728"/>
      <c r="R317" s="728"/>
      <c r="S317" s="728"/>
      <c r="T317" s="728"/>
      <c r="U317" s="728"/>
      <c r="V317" s="728"/>
      <c r="W317" s="728"/>
      <c r="X317" s="728"/>
      <c r="Y317" s="728"/>
      <c r="Z317" s="728"/>
      <c r="AA317" s="728"/>
      <c r="AB317" s="728"/>
    </row>
    <row r="318" spans="2:28" ht="12.75" hidden="1" customHeight="1">
      <c r="B318" s="828"/>
      <c r="C318" s="828"/>
      <c r="D318" s="828"/>
      <c r="E318" s="828"/>
      <c r="F318" s="828"/>
      <c r="G318" s="828"/>
      <c r="H318" s="828"/>
      <c r="I318" s="828"/>
      <c r="J318" s="828"/>
      <c r="K318" s="828"/>
      <c r="L318" s="828"/>
      <c r="M318" s="728"/>
      <c r="N318" s="728"/>
      <c r="O318" s="728"/>
      <c r="P318" s="728"/>
      <c r="Q318" s="728"/>
      <c r="R318" s="728"/>
      <c r="S318" s="728"/>
      <c r="T318" s="728"/>
      <c r="U318" s="728"/>
      <c r="V318" s="728"/>
      <c r="W318" s="728"/>
      <c r="X318" s="728"/>
      <c r="Y318" s="728"/>
      <c r="Z318" s="728"/>
      <c r="AA318" s="728"/>
      <c r="AB318" s="728"/>
    </row>
    <row r="319" spans="2:28" ht="12.75" hidden="1" customHeight="1">
      <c r="B319" s="828"/>
      <c r="C319" s="828"/>
      <c r="D319" s="828"/>
      <c r="E319" s="828"/>
      <c r="F319" s="828"/>
      <c r="G319" s="828"/>
      <c r="H319" s="828"/>
      <c r="I319" s="828"/>
      <c r="J319" s="828"/>
      <c r="K319" s="828"/>
      <c r="L319" s="828"/>
      <c r="M319" s="728"/>
      <c r="N319" s="728"/>
      <c r="O319" s="728"/>
      <c r="P319" s="728"/>
      <c r="Q319" s="728"/>
      <c r="R319" s="728"/>
      <c r="S319" s="728"/>
      <c r="T319" s="728"/>
      <c r="U319" s="728"/>
      <c r="V319" s="728"/>
      <c r="W319" s="728"/>
      <c r="X319" s="728"/>
      <c r="Y319" s="728"/>
      <c r="Z319" s="728"/>
      <c r="AA319" s="728"/>
      <c r="AB319" s="728"/>
    </row>
    <row r="320" spans="2:28" ht="12.75" hidden="1" customHeight="1">
      <c r="B320" s="828"/>
      <c r="C320" s="828"/>
      <c r="D320" s="828"/>
      <c r="E320" s="828"/>
      <c r="F320" s="828"/>
      <c r="G320" s="828"/>
      <c r="H320" s="828"/>
      <c r="I320" s="828"/>
      <c r="J320" s="828"/>
      <c r="K320" s="828"/>
      <c r="L320" s="828"/>
      <c r="M320" s="728"/>
      <c r="N320" s="728"/>
      <c r="O320" s="728"/>
      <c r="P320" s="728"/>
      <c r="Q320" s="728"/>
      <c r="R320" s="728"/>
      <c r="S320" s="728"/>
      <c r="T320" s="728"/>
      <c r="U320" s="728"/>
      <c r="V320" s="728"/>
      <c r="W320" s="728"/>
      <c r="X320" s="728"/>
      <c r="Y320" s="728"/>
      <c r="Z320" s="728"/>
      <c r="AA320" s="728"/>
      <c r="AB320" s="728"/>
    </row>
    <row r="321" spans="2:28" ht="12.75" hidden="1" customHeight="1">
      <c r="B321" s="828"/>
      <c r="C321" s="828"/>
      <c r="D321" s="828"/>
      <c r="E321" s="828"/>
      <c r="F321" s="828"/>
      <c r="G321" s="828"/>
      <c r="H321" s="828"/>
      <c r="I321" s="828"/>
      <c r="J321" s="828"/>
      <c r="K321" s="828"/>
      <c r="L321" s="828"/>
      <c r="M321" s="728"/>
      <c r="N321" s="728"/>
      <c r="O321" s="728"/>
      <c r="P321" s="728"/>
      <c r="Q321" s="728"/>
      <c r="R321" s="728"/>
      <c r="S321" s="728"/>
      <c r="T321" s="728"/>
      <c r="U321" s="728"/>
      <c r="V321" s="728"/>
      <c r="W321" s="728"/>
      <c r="X321" s="728"/>
      <c r="Y321" s="728"/>
      <c r="Z321" s="728"/>
      <c r="AA321" s="728"/>
      <c r="AB321" s="728"/>
    </row>
    <row r="322" spans="2:28" ht="12.75" hidden="1" customHeight="1">
      <c r="B322" s="828"/>
      <c r="C322" s="828"/>
      <c r="D322" s="828"/>
      <c r="E322" s="828"/>
      <c r="F322" s="828"/>
      <c r="G322" s="828"/>
      <c r="H322" s="828"/>
      <c r="I322" s="828"/>
      <c r="J322" s="828"/>
      <c r="K322" s="828"/>
      <c r="L322" s="828"/>
      <c r="M322" s="728"/>
      <c r="N322" s="728"/>
      <c r="O322" s="728"/>
      <c r="P322" s="728"/>
      <c r="Q322" s="728"/>
      <c r="R322" s="728"/>
      <c r="S322" s="728"/>
      <c r="T322" s="728"/>
      <c r="U322" s="728"/>
      <c r="V322" s="728"/>
      <c r="W322" s="728"/>
      <c r="X322" s="728"/>
      <c r="Y322" s="728"/>
      <c r="Z322" s="728"/>
      <c r="AA322" s="728"/>
      <c r="AB322" s="728"/>
    </row>
    <row r="323" spans="2:28" ht="12.75" hidden="1" customHeight="1">
      <c r="B323" s="828"/>
      <c r="C323" s="828"/>
      <c r="D323" s="828"/>
      <c r="E323" s="828"/>
      <c r="F323" s="828"/>
      <c r="G323" s="828"/>
      <c r="H323" s="828"/>
      <c r="I323" s="828"/>
      <c r="J323" s="828"/>
      <c r="K323" s="828"/>
      <c r="L323" s="828"/>
      <c r="M323" s="728"/>
      <c r="N323" s="728"/>
      <c r="O323" s="728"/>
      <c r="P323" s="728"/>
      <c r="Q323" s="728"/>
      <c r="R323" s="728"/>
      <c r="S323" s="728"/>
      <c r="T323" s="728"/>
      <c r="U323" s="728"/>
      <c r="V323" s="728"/>
      <c r="W323" s="728"/>
      <c r="X323" s="728"/>
      <c r="Y323" s="728"/>
      <c r="Z323" s="728"/>
      <c r="AA323" s="728"/>
      <c r="AB323" s="728"/>
    </row>
    <row r="324" spans="2:28" ht="12.75" hidden="1" customHeight="1">
      <c r="B324" s="828"/>
      <c r="C324" s="828"/>
      <c r="D324" s="828"/>
      <c r="E324" s="828"/>
      <c r="F324" s="828"/>
      <c r="G324" s="828"/>
      <c r="H324" s="828"/>
      <c r="I324" s="828"/>
      <c r="J324" s="828"/>
      <c r="K324" s="828"/>
      <c r="L324" s="828"/>
      <c r="M324" s="728"/>
      <c r="N324" s="728"/>
      <c r="O324" s="728"/>
      <c r="P324" s="728"/>
      <c r="Q324" s="728"/>
      <c r="R324" s="728"/>
      <c r="S324" s="728"/>
      <c r="T324" s="728"/>
      <c r="U324" s="728"/>
      <c r="V324" s="728"/>
      <c r="W324" s="728"/>
      <c r="X324" s="728"/>
      <c r="Y324" s="728"/>
      <c r="Z324" s="728"/>
      <c r="AA324" s="728"/>
      <c r="AB324" s="728"/>
    </row>
    <row r="325" spans="2:28" ht="12.75" hidden="1" customHeight="1">
      <c r="B325" s="828"/>
      <c r="C325" s="828"/>
      <c r="D325" s="828"/>
      <c r="E325" s="828"/>
      <c r="F325" s="828"/>
      <c r="G325" s="828"/>
      <c r="H325" s="828"/>
      <c r="I325" s="828"/>
      <c r="J325" s="828"/>
      <c r="K325" s="828"/>
      <c r="L325" s="828"/>
      <c r="M325" s="728"/>
      <c r="N325" s="728"/>
      <c r="O325" s="728"/>
      <c r="P325" s="728"/>
      <c r="Q325" s="728"/>
      <c r="R325" s="728"/>
      <c r="S325" s="728"/>
      <c r="T325" s="728"/>
      <c r="U325" s="728"/>
      <c r="V325" s="728"/>
      <c r="W325" s="728"/>
      <c r="X325" s="728"/>
      <c r="Y325" s="728"/>
      <c r="Z325" s="728"/>
      <c r="AA325" s="728"/>
      <c r="AB325" s="728"/>
    </row>
    <row r="326" spans="2:28" ht="12.75" hidden="1" customHeight="1">
      <c r="B326" s="828"/>
      <c r="C326" s="828"/>
      <c r="D326" s="828"/>
      <c r="E326" s="828"/>
      <c r="F326" s="828"/>
      <c r="G326" s="828"/>
      <c r="H326" s="828"/>
      <c r="I326" s="828"/>
      <c r="J326" s="828"/>
      <c r="K326" s="828"/>
      <c r="L326" s="828"/>
      <c r="M326" s="728"/>
      <c r="N326" s="728"/>
      <c r="O326" s="728"/>
      <c r="P326" s="728"/>
      <c r="Q326" s="728"/>
      <c r="R326" s="728"/>
      <c r="S326" s="728"/>
      <c r="T326" s="728"/>
      <c r="U326" s="728"/>
      <c r="V326" s="728"/>
      <c r="W326" s="728"/>
      <c r="X326" s="728"/>
      <c r="Y326" s="728"/>
      <c r="Z326" s="728"/>
      <c r="AA326" s="728"/>
      <c r="AB326" s="728"/>
    </row>
    <row r="327" spans="2:28" ht="12.75" hidden="1" customHeight="1">
      <c r="B327" s="828"/>
      <c r="C327" s="828"/>
      <c r="D327" s="828"/>
      <c r="E327" s="828"/>
      <c r="F327" s="828"/>
      <c r="G327" s="828"/>
      <c r="H327" s="828"/>
      <c r="I327" s="828"/>
      <c r="J327" s="828"/>
      <c r="K327" s="828"/>
      <c r="L327" s="828"/>
      <c r="M327" s="728"/>
      <c r="N327" s="728"/>
      <c r="O327" s="728"/>
      <c r="P327" s="728"/>
      <c r="Q327" s="728"/>
      <c r="R327" s="728"/>
      <c r="S327" s="728"/>
      <c r="T327" s="728"/>
      <c r="U327" s="728"/>
      <c r="V327" s="728"/>
      <c r="W327" s="728"/>
      <c r="X327" s="728"/>
      <c r="Y327" s="728"/>
      <c r="Z327" s="728"/>
      <c r="AA327" s="728"/>
      <c r="AB327" s="728"/>
    </row>
    <row r="328" spans="2:28" ht="12.75" hidden="1" customHeight="1">
      <c r="B328" s="828"/>
      <c r="C328" s="828"/>
      <c r="D328" s="828"/>
      <c r="E328" s="828"/>
      <c r="F328" s="828"/>
      <c r="G328" s="828"/>
      <c r="H328" s="828"/>
      <c r="I328" s="828"/>
      <c r="J328" s="828"/>
      <c r="K328" s="828"/>
      <c r="L328" s="828"/>
      <c r="M328" s="728"/>
      <c r="N328" s="728"/>
      <c r="O328" s="728"/>
      <c r="P328" s="728"/>
      <c r="Q328" s="728"/>
      <c r="R328" s="728"/>
      <c r="S328" s="728"/>
      <c r="T328" s="728"/>
      <c r="U328" s="728"/>
      <c r="V328" s="728"/>
      <c r="W328" s="728"/>
      <c r="X328" s="728"/>
      <c r="Y328" s="728"/>
      <c r="Z328" s="728"/>
      <c r="AA328" s="728"/>
      <c r="AB328" s="728"/>
    </row>
    <row r="329" spans="2:28" ht="12.75" hidden="1" customHeight="1">
      <c r="B329" s="828"/>
      <c r="C329" s="828"/>
      <c r="D329" s="828"/>
      <c r="E329" s="828"/>
      <c r="F329" s="828"/>
      <c r="G329" s="828"/>
      <c r="H329" s="828"/>
      <c r="I329" s="828"/>
      <c r="J329" s="828"/>
      <c r="K329" s="828"/>
      <c r="L329" s="828"/>
      <c r="M329" s="728"/>
      <c r="N329" s="728"/>
      <c r="O329" s="728"/>
      <c r="P329" s="728"/>
      <c r="Q329" s="728"/>
      <c r="R329" s="728"/>
      <c r="S329" s="728"/>
      <c r="T329" s="728"/>
      <c r="U329" s="728"/>
      <c r="V329" s="728"/>
      <c r="W329" s="728"/>
      <c r="X329" s="728"/>
      <c r="Y329" s="728"/>
      <c r="Z329" s="728"/>
      <c r="AA329" s="728"/>
      <c r="AB329" s="728"/>
    </row>
    <row r="330" spans="2:28" ht="12.75" hidden="1" customHeight="1">
      <c r="B330" s="828"/>
      <c r="C330" s="828"/>
      <c r="D330" s="828"/>
      <c r="E330" s="828"/>
      <c r="F330" s="828"/>
      <c r="G330" s="828"/>
      <c r="H330" s="828"/>
      <c r="I330" s="828"/>
      <c r="J330" s="828"/>
      <c r="K330" s="828"/>
      <c r="L330" s="828"/>
      <c r="M330" s="728"/>
      <c r="N330" s="728"/>
      <c r="O330" s="728"/>
      <c r="P330" s="728"/>
      <c r="Q330" s="728"/>
      <c r="R330" s="728"/>
      <c r="S330" s="728"/>
      <c r="T330" s="728"/>
      <c r="U330" s="728"/>
      <c r="V330" s="728"/>
      <c r="W330" s="728"/>
      <c r="X330" s="728"/>
      <c r="Y330" s="728"/>
      <c r="Z330" s="728"/>
      <c r="AA330" s="728"/>
      <c r="AB330" s="728"/>
    </row>
    <row r="331" spans="2:28" ht="12.75" hidden="1" customHeight="1">
      <c r="B331" s="828"/>
      <c r="C331" s="828"/>
      <c r="D331" s="828"/>
      <c r="E331" s="828"/>
      <c r="F331" s="828"/>
      <c r="G331" s="828"/>
      <c r="H331" s="828"/>
      <c r="I331" s="828"/>
      <c r="J331" s="828"/>
      <c r="K331" s="828"/>
      <c r="L331" s="828"/>
      <c r="M331" s="728"/>
      <c r="N331" s="728"/>
      <c r="O331" s="728"/>
      <c r="P331" s="728"/>
      <c r="Q331" s="728"/>
      <c r="R331" s="728"/>
      <c r="S331" s="728"/>
      <c r="T331" s="728"/>
      <c r="U331" s="728"/>
      <c r="V331" s="728"/>
      <c r="W331" s="728"/>
      <c r="X331" s="728"/>
      <c r="Y331" s="728"/>
      <c r="Z331" s="728"/>
      <c r="AA331" s="728"/>
      <c r="AB331" s="728"/>
    </row>
    <row r="332" spans="2:28" ht="12.75" hidden="1" customHeight="1">
      <c r="B332" s="828"/>
      <c r="C332" s="828"/>
      <c r="D332" s="828"/>
      <c r="E332" s="828"/>
      <c r="F332" s="828"/>
      <c r="G332" s="828"/>
      <c r="H332" s="828"/>
      <c r="I332" s="828"/>
      <c r="J332" s="828"/>
      <c r="K332" s="828"/>
      <c r="L332" s="828"/>
      <c r="M332" s="728"/>
      <c r="N332" s="728"/>
      <c r="O332" s="728"/>
      <c r="P332" s="728"/>
      <c r="Q332" s="728"/>
      <c r="R332" s="728"/>
      <c r="S332" s="728"/>
      <c r="T332" s="728"/>
      <c r="U332" s="728"/>
      <c r="V332" s="728"/>
      <c r="W332" s="728"/>
      <c r="X332" s="728"/>
      <c r="Y332" s="728"/>
      <c r="Z332" s="728"/>
      <c r="AA332" s="728"/>
      <c r="AB332" s="728"/>
    </row>
    <row r="333" spans="2:28" ht="12.75" hidden="1" customHeight="1">
      <c r="B333" s="828"/>
      <c r="C333" s="828"/>
      <c r="D333" s="828"/>
      <c r="E333" s="828"/>
      <c r="F333" s="828"/>
      <c r="G333" s="828"/>
      <c r="H333" s="828"/>
      <c r="I333" s="828"/>
      <c r="J333" s="828"/>
      <c r="K333" s="828"/>
      <c r="L333" s="828"/>
      <c r="M333" s="728"/>
      <c r="N333" s="728"/>
      <c r="O333" s="728"/>
      <c r="P333" s="728"/>
      <c r="Q333" s="728"/>
      <c r="R333" s="728"/>
      <c r="S333" s="728"/>
      <c r="T333" s="728"/>
      <c r="U333" s="728"/>
      <c r="V333" s="728"/>
      <c r="W333" s="728"/>
      <c r="X333" s="728"/>
      <c r="Y333" s="728"/>
      <c r="Z333" s="728"/>
      <c r="AA333" s="728"/>
      <c r="AB333" s="728"/>
    </row>
    <row r="334" spans="2:28" ht="12.75" hidden="1" customHeight="1">
      <c r="B334" s="828"/>
      <c r="C334" s="828"/>
      <c r="D334" s="828"/>
      <c r="E334" s="828"/>
      <c r="F334" s="828"/>
      <c r="G334" s="828"/>
      <c r="H334" s="828"/>
      <c r="I334" s="828"/>
      <c r="J334" s="828"/>
      <c r="K334" s="828"/>
      <c r="L334" s="828"/>
      <c r="M334" s="728"/>
      <c r="N334" s="728"/>
      <c r="O334" s="728"/>
      <c r="P334" s="728"/>
      <c r="Q334" s="728"/>
      <c r="R334" s="728"/>
      <c r="S334" s="728"/>
      <c r="T334" s="728"/>
      <c r="U334" s="728"/>
      <c r="V334" s="728"/>
      <c r="W334" s="728"/>
      <c r="X334" s="728"/>
      <c r="Y334" s="728"/>
      <c r="Z334" s="728"/>
      <c r="AA334" s="728"/>
      <c r="AB334" s="728"/>
    </row>
    <row r="335" spans="2:28" ht="12.75" hidden="1" customHeight="1">
      <c r="B335" s="828"/>
      <c r="C335" s="828"/>
      <c r="D335" s="828"/>
      <c r="E335" s="828"/>
      <c r="F335" s="828"/>
      <c r="G335" s="828"/>
      <c r="H335" s="828"/>
      <c r="I335" s="828"/>
      <c r="J335" s="828"/>
      <c r="K335" s="828"/>
      <c r="L335" s="828"/>
      <c r="M335" s="728"/>
      <c r="N335" s="728"/>
      <c r="O335" s="728"/>
      <c r="P335" s="728"/>
      <c r="Q335" s="728"/>
      <c r="R335" s="728"/>
      <c r="S335" s="728"/>
      <c r="T335" s="728"/>
      <c r="U335" s="728"/>
      <c r="V335" s="728"/>
      <c r="W335" s="728"/>
      <c r="X335" s="728"/>
      <c r="Y335" s="728"/>
      <c r="Z335" s="728"/>
      <c r="AA335" s="728"/>
      <c r="AB335" s="728"/>
    </row>
    <row r="336" spans="2:28" ht="12.75" hidden="1" customHeight="1">
      <c r="B336" s="828"/>
      <c r="C336" s="828"/>
      <c r="D336" s="828"/>
      <c r="E336" s="828"/>
      <c r="F336" s="828"/>
      <c r="G336" s="828"/>
      <c r="H336" s="828"/>
      <c r="I336" s="828"/>
      <c r="J336" s="828"/>
      <c r="K336" s="828"/>
      <c r="L336" s="828"/>
      <c r="M336" s="728"/>
      <c r="N336" s="728"/>
      <c r="O336" s="728"/>
      <c r="P336" s="728"/>
      <c r="Q336" s="728"/>
      <c r="R336" s="728"/>
      <c r="S336" s="728"/>
      <c r="T336" s="728"/>
      <c r="U336" s="728"/>
      <c r="V336" s="728"/>
      <c r="W336" s="728"/>
      <c r="X336" s="728"/>
      <c r="Y336" s="728"/>
      <c r="Z336" s="728"/>
      <c r="AA336" s="728"/>
      <c r="AB336" s="728"/>
    </row>
    <row r="337" spans="2:28" ht="12.75" hidden="1" customHeight="1">
      <c r="B337" s="828"/>
      <c r="C337" s="828"/>
      <c r="D337" s="828"/>
      <c r="E337" s="828"/>
      <c r="F337" s="828"/>
      <c r="G337" s="828"/>
      <c r="H337" s="828"/>
      <c r="I337" s="828"/>
      <c r="J337" s="828"/>
      <c r="K337" s="828"/>
      <c r="L337" s="828"/>
      <c r="M337" s="728"/>
      <c r="N337" s="728"/>
      <c r="O337" s="728"/>
      <c r="P337" s="728"/>
      <c r="Q337" s="728"/>
      <c r="R337" s="728"/>
      <c r="S337" s="728"/>
      <c r="T337" s="728"/>
      <c r="U337" s="728"/>
      <c r="V337" s="728"/>
      <c r="W337" s="728"/>
      <c r="X337" s="728"/>
      <c r="Y337" s="728"/>
      <c r="Z337" s="728"/>
      <c r="AA337" s="728"/>
      <c r="AB337" s="728"/>
    </row>
    <row r="338" spans="2:28" ht="12.75" hidden="1" customHeight="1">
      <c r="B338" s="828"/>
      <c r="C338" s="828"/>
      <c r="D338" s="828"/>
      <c r="E338" s="828"/>
      <c r="F338" s="828"/>
      <c r="G338" s="828"/>
      <c r="H338" s="828"/>
      <c r="I338" s="828"/>
      <c r="J338" s="828"/>
      <c r="K338" s="828"/>
      <c r="L338" s="828"/>
      <c r="M338" s="728"/>
      <c r="N338" s="728"/>
      <c r="O338" s="728"/>
      <c r="P338" s="728"/>
      <c r="Q338" s="728"/>
      <c r="R338" s="728"/>
      <c r="S338" s="728"/>
      <c r="T338" s="728"/>
      <c r="U338" s="728"/>
      <c r="V338" s="728"/>
      <c r="W338" s="728"/>
      <c r="X338" s="728"/>
      <c r="Y338" s="728"/>
      <c r="Z338" s="728"/>
      <c r="AA338" s="728"/>
      <c r="AB338" s="728"/>
    </row>
    <row r="339" spans="2:28" ht="12.75" hidden="1" customHeight="1">
      <c r="B339" s="828"/>
      <c r="C339" s="828"/>
      <c r="D339" s="828"/>
      <c r="E339" s="828"/>
      <c r="F339" s="828"/>
      <c r="G339" s="828"/>
      <c r="H339" s="828"/>
      <c r="I339" s="828"/>
      <c r="J339" s="828"/>
      <c r="K339" s="828"/>
      <c r="L339" s="828"/>
      <c r="M339" s="728"/>
      <c r="N339" s="728"/>
      <c r="O339" s="728"/>
      <c r="P339" s="728"/>
      <c r="Q339" s="728"/>
      <c r="R339" s="728"/>
      <c r="S339" s="728"/>
      <c r="T339" s="728"/>
      <c r="U339" s="728"/>
      <c r="V339" s="728"/>
      <c r="W339" s="728"/>
      <c r="X339" s="728"/>
      <c r="Y339" s="728"/>
      <c r="Z339" s="728"/>
      <c r="AA339" s="728"/>
      <c r="AB339" s="728"/>
    </row>
    <row r="340" spans="2:28" ht="12.75" hidden="1" customHeight="1">
      <c r="B340" s="828"/>
      <c r="C340" s="828"/>
      <c r="D340" s="828"/>
      <c r="E340" s="828"/>
      <c r="F340" s="828"/>
      <c r="G340" s="828"/>
      <c r="H340" s="828"/>
      <c r="I340" s="828"/>
      <c r="J340" s="828"/>
      <c r="K340" s="828"/>
      <c r="L340" s="828"/>
      <c r="M340" s="728"/>
      <c r="N340" s="728"/>
      <c r="O340" s="728"/>
      <c r="P340" s="728"/>
      <c r="Q340" s="728"/>
      <c r="R340" s="728"/>
      <c r="S340" s="728"/>
      <c r="T340" s="728"/>
      <c r="U340" s="728"/>
      <c r="V340" s="728"/>
      <c r="W340" s="728"/>
      <c r="X340" s="728"/>
      <c r="Y340" s="728"/>
      <c r="Z340" s="728"/>
      <c r="AA340" s="728"/>
      <c r="AB340" s="728"/>
    </row>
    <row r="341" spans="2:28" ht="12.75" hidden="1" customHeight="1">
      <c r="B341" s="828"/>
      <c r="C341" s="828"/>
      <c r="D341" s="828"/>
      <c r="E341" s="828"/>
      <c r="F341" s="828"/>
      <c r="G341" s="828"/>
      <c r="H341" s="828"/>
      <c r="I341" s="828"/>
      <c r="J341" s="828"/>
      <c r="K341" s="828"/>
      <c r="L341" s="828"/>
      <c r="M341" s="728"/>
      <c r="N341" s="728"/>
      <c r="O341" s="728"/>
      <c r="P341" s="728"/>
      <c r="Q341" s="728"/>
      <c r="R341" s="728"/>
      <c r="S341" s="728"/>
      <c r="T341" s="728"/>
      <c r="U341" s="728"/>
      <c r="V341" s="728"/>
      <c r="W341" s="728"/>
      <c r="X341" s="728"/>
      <c r="Y341" s="728"/>
      <c r="Z341" s="728"/>
      <c r="AA341" s="728"/>
      <c r="AB341" s="728"/>
    </row>
    <row r="342" spans="2:28" ht="12.75" hidden="1" customHeight="1">
      <c r="B342" s="828"/>
      <c r="C342" s="828"/>
      <c r="D342" s="828"/>
      <c r="E342" s="828"/>
      <c r="F342" s="828"/>
      <c r="G342" s="828"/>
      <c r="H342" s="828"/>
      <c r="I342" s="828"/>
      <c r="J342" s="828"/>
      <c r="K342" s="828"/>
      <c r="L342" s="828"/>
      <c r="M342" s="728"/>
      <c r="N342" s="728"/>
      <c r="O342" s="728"/>
      <c r="P342" s="728"/>
      <c r="Q342" s="728"/>
      <c r="R342" s="728"/>
      <c r="S342" s="728"/>
      <c r="T342" s="728"/>
      <c r="U342" s="728"/>
      <c r="V342" s="728"/>
      <c r="W342" s="728"/>
      <c r="X342" s="728"/>
      <c r="Y342" s="728"/>
      <c r="Z342" s="728"/>
      <c r="AA342" s="728"/>
      <c r="AB342" s="728"/>
    </row>
    <row r="343" spans="2:28" ht="12.75" hidden="1" customHeight="1">
      <c r="B343" s="828"/>
      <c r="C343" s="828"/>
      <c r="D343" s="828"/>
      <c r="E343" s="828"/>
      <c r="F343" s="828"/>
      <c r="G343" s="828"/>
      <c r="H343" s="828"/>
      <c r="I343" s="828"/>
      <c r="J343" s="828"/>
      <c r="K343" s="828"/>
      <c r="L343" s="828"/>
      <c r="M343" s="728"/>
      <c r="N343" s="728"/>
      <c r="O343" s="728"/>
      <c r="P343" s="728"/>
      <c r="Q343" s="728"/>
      <c r="R343" s="728"/>
      <c r="S343" s="728"/>
      <c r="T343" s="728"/>
      <c r="U343" s="728"/>
      <c r="V343" s="728"/>
      <c r="W343" s="728"/>
      <c r="X343" s="728"/>
      <c r="Y343" s="728"/>
      <c r="Z343" s="728"/>
      <c r="AA343" s="728"/>
      <c r="AB343" s="728"/>
    </row>
    <row r="344" spans="2:28" ht="12.75" hidden="1" customHeight="1">
      <c r="B344" s="828"/>
      <c r="C344" s="828"/>
      <c r="D344" s="828"/>
      <c r="E344" s="828"/>
      <c r="F344" s="828"/>
      <c r="G344" s="828"/>
      <c r="H344" s="828"/>
      <c r="I344" s="828"/>
      <c r="J344" s="828"/>
      <c r="K344" s="828"/>
      <c r="L344" s="828"/>
      <c r="M344" s="728"/>
      <c r="N344" s="728"/>
      <c r="O344" s="728"/>
      <c r="P344" s="728"/>
      <c r="Q344" s="728"/>
      <c r="R344" s="728"/>
      <c r="S344" s="728"/>
      <c r="T344" s="728"/>
      <c r="U344" s="728"/>
      <c r="V344" s="728"/>
      <c r="W344" s="728"/>
      <c r="X344" s="728"/>
      <c r="Y344" s="728"/>
      <c r="Z344" s="728"/>
      <c r="AA344" s="728"/>
      <c r="AB344" s="728"/>
    </row>
    <row r="345" spans="2:28" ht="15.75" hidden="1" customHeight="1">
      <c r="B345" s="828"/>
      <c r="C345" s="828"/>
      <c r="D345" s="828"/>
      <c r="E345" s="828"/>
      <c r="F345" s="828"/>
      <c r="G345" s="828"/>
      <c r="H345" s="828"/>
      <c r="I345" s="828"/>
      <c r="J345" s="828"/>
      <c r="K345" s="828"/>
    </row>
    <row r="346" spans="2:28" ht="15.75" hidden="1" customHeight="1">
      <c r="B346" s="828"/>
      <c r="C346" s="828"/>
      <c r="D346" s="828"/>
      <c r="E346" s="828"/>
      <c r="F346" s="828"/>
      <c r="G346" s="828"/>
      <c r="H346" s="828"/>
      <c r="I346" s="828"/>
      <c r="J346" s="828"/>
      <c r="K346" s="828"/>
    </row>
    <row r="347" spans="2:28" ht="15.75" hidden="1" customHeight="1">
      <c r="B347" s="828"/>
      <c r="C347" s="828"/>
      <c r="D347" s="828"/>
      <c r="E347" s="828"/>
      <c r="F347" s="828"/>
      <c r="G347" s="828"/>
      <c r="H347" s="828"/>
      <c r="I347" s="828"/>
      <c r="J347" s="828"/>
      <c r="K347" s="828"/>
    </row>
    <row r="348" spans="2:28" ht="15.75" hidden="1" customHeight="1">
      <c r="F348" s="833"/>
    </row>
    <row r="349" spans="2:28" ht="15.75" hidden="1" customHeight="1">
      <c r="F349" s="833"/>
    </row>
    <row r="350" spans="2:28" ht="15.75" hidden="1" customHeight="1">
      <c r="F350" s="833"/>
    </row>
    <row r="351" spans="2:28" ht="15.75" hidden="1" customHeight="1">
      <c r="F351" s="833"/>
    </row>
    <row r="352" spans="2:28" ht="15.75" hidden="1" customHeight="1">
      <c r="F352" s="833"/>
    </row>
    <row r="353" spans="6:6" ht="15.75" hidden="1" customHeight="1">
      <c r="F353" s="833"/>
    </row>
    <row r="354" spans="6:6" ht="15.75" hidden="1" customHeight="1">
      <c r="F354" s="833"/>
    </row>
    <row r="355" spans="6:6" ht="15.75" hidden="1" customHeight="1">
      <c r="F355" s="833"/>
    </row>
    <row r="356" spans="6:6" ht="15.75" hidden="1" customHeight="1">
      <c r="F356" s="833"/>
    </row>
    <row r="357" spans="6:6" ht="15.75" hidden="1" customHeight="1">
      <c r="F357" s="833"/>
    </row>
    <row r="358" spans="6:6" ht="15.75" hidden="1" customHeight="1">
      <c r="F358" s="833"/>
    </row>
    <row r="359" spans="6:6" ht="15.75" hidden="1" customHeight="1">
      <c r="F359" s="833"/>
    </row>
    <row r="360" spans="6:6" ht="15.75" hidden="1" customHeight="1">
      <c r="F360" s="833"/>
    </row>
    <row r="361" spans="6:6" ht="15.75" hidden="1" customHeight="1">
      <c r="F361" s="833"/>
    </row>
    <row r="362" spans="6:6" ht="15.75" hidden="1" customHeight="1">
      <c r="F362" s="833"/>
    </row>
    <row r="363" spans="6:6" ht="15.75" hidden="1" customHeight="1">
      <c r="F363" s="833"/>
    </row>
    <row r="364" spans="6:6" ht="15.75" hidden="1" customHeight="1">
      <c r="F364" s="833"/>
    </row>
    <row r="365" spans="6:6" ht="15.75" hidden="1" customHeight="1">
      <c r="F365" s="833"/>
    </row>
    <row r="366" spans="6:6" ht="15.75" hidden="1" customHeight="1">
      <c r="F366" s="833"/>
    </row>
    <row r="367" spans="6:6" ht="15.75" hidden="1" customHeight="1">
      <c r="F367" s="833"/>
    </row>
    <row r="368" spans="6:6" ht="15.75" hidden="1" customHeight="1">
      <c r="F368" s="833"/>
    </row>
    <row r="369" spans="6:6" ht="15.75" hidden="1" customHeight="1">
      <c r="F369" s="833"/>
    </row>
    <row r="370" spans="6:6" ht="15.75" hidden="1" customHeight="1">
      <c r="F370" s="833"/>
    </row>
    <row r="371" spans="6:6" ht="15.75" hidden="1" customHeight="1">
      <c r="F371" s="833"/>
    </row>
    <row r="372" spans="6:6" ht="15.75" hidden="1" customHeight="1">
      <c r="F372" s="833"/>
    </row>
    <row r="373" spans="6:6" ht="15.75" hidden="1" customHeight="1">
      <c r="F373" s="833"/>
    </row>
    <row r="374" spans="6:6" ht="15.75" hidden="1" customHeight="1">
      <c r="F374" s="833"/>
    </row>
    <row r="375" spans="6:6" ht="15.75" hidden="1" customHeight="1">
      <c r="F375" s="833"/>
    </row>
    <row r="376" spans="6:6" ht="15.75" hidden="1" customHeight="1">
      <c r="F376" s="833"/>
    </row>
    <row r="377" spans="6:6" ht="15.75" hidden="1" customHeight="1">
      <c r="F377" s="833"/>
    </row>
    <row r="378" spans="6:6" ht="15.75" hidden="1" customHeight="1">
      <c r="F378" s="833"/>
    </row>
    <row r="379" spans="6:6" ht="15.75" hidden="1" customHeight="1">
      <c r="F379" s="833"/>
    </row>
    <row r="380" spans="6:6" ht="15.75" hidden="1" customHeight="1">
      <c r="F380" s="833"/>
    </row>
    <row r="381" spans="6:6" ht="15.75" hidden="1" customHeight="1">
      <c r="F381" s="833"/>
    </row>
    <row r="382" spans="6:6" ht="15.75" hidden="1" customHeight="1">
      <c r="F382" s="833"/>
    </row>
    <row r="383" spans="6:6" ht="15.75" hidden="1" customHeight="1">
      <c r="F383" s="833"/>
    </row>
    <row r="384" spans="6:6" ht="15.75" hidden="1" customHeight="1">
      <c r="F384" s="833"/>
    </row>
    <row r="385" spans="6:6" ht="15.75" hidden="1" customHeight="1">
      <c r="F385" s="833"/>
    </row>
    <row r="386" spans="6:6" ht="15.75" hidden="1" customHeight="1">
      <c r="F386" s="833"/>
    </row>
    <row r="387" spans="6:6" ht="15.75" hidden="1" customHeight="1">
      <c r="F387" s="833"/>
    </row>
    <row r="388" spans="6:6" ht="15.75" hidden="1" customHeight="1">
      <c r="F388" s="833"/>
    </row>
    <row r="389" spans="6:6" ht="15.75" hidden="1" customHeight="1">
      <c r="F389" s="833"/>
    </row>
    <row r="390" spans="6:6" ht="15.75" hidden="1" customHeight="1">
      <c r="F390" s="833"/>
    </row>
    <row r="391" spans="6:6" ht="15.75" hidden="1" customHeight="1">
      <c r="F391" s="833"/>
    </row>
    <row r="392" spans="6:6" ht="15.75" hidden="1" customHeight="1">
      <c r="F392" s="833"/>
    </row>
    <row r="393" spans="6:6" ht="15.75" hidden="1" customHeight="1">
      <c r="F393" s="833"/>
    </row>
    <row r="394" spans="6:6" ht="15.75" hidden="1" customHeight="1">
      <c r="F394" s="833"/>
    </row>
    <row r="395" spans="6:6" ht="15.75" hidden="1" customHeight="1">
      <c r="F395" s="833"/>
    </row>
    <row r="396" spans="6:6" ht="15.75" hidden="1" customHeight="1">
      <c r="F396" s="833"/>
    </row>
    <row r="397" spans="6:6" ht="15.75" hidden="1" customHeight="1">
      <c r="F397" s="833"/>
    </row>
    <row r="398" spans="6:6" ht="15.75" hidden="1" customHeight="1">
      <c r="F398" s="833"/>
    </row>
    <row r="399" spans="6:6" ht="15.75" hidden="1" customHeight="1">
      <c r="F399" s="833"/>
    </row>
    <row r="400" spans="6:6" ht="15.75" hidden="1" customHeight="1">
      <c r="F400" s="833"/>
    </row>
    <row r="401" spans="6:6" ht="15.75" hidden="1" customHeight="1">
      <c r="F401" s="833"/>
    </row>
    <row r="402" spans="6:6" ht="15.75" hidden="1" customHeight="1">
      <c r="F402" s="833"/>
    </row>
    <row r="403" spans="6:6" ht="15.75" hidden="1" customHeight="1">
      <c r="F403" s="833"/>
    </row>
    <row r="404" spans="6:6" ht="15.75" hidden="1" customHeight="1">
      <c r="F404" s="833"/>
    </row>
    <row r="405" spans="6:6" ht="15.75" hidden="1" customHeight="1">
      <c r="F405" s="833"/>
    </row>
    <row r="406" spans="6:6" ht="15.75" hidden="1" customHeight="1">
      <c r="F406" s="833"/>
    </row>
    <row r="407" spans="6:6" ht="15.75" hidden="1" customHeight="1">
      <c r="F407" s="833"/>
    </row>
    <row r="408" spans="6:6" ht="15.75" hidden="1" customHeight="1">
      <c r="F408" s="833"/>
    </row>
    <row r="409" spans="6:6" ht="15.75" hidden="1" customHeight="1">
      <c r="F409" s="833"/>
    </row>
    <row r="410" spans="6:6" ht="15.75" hidden="1" customHeight="1">
      <c r="F410" s="833"/>
    </row>
    <row r="411" spans="6:6" ht="15.75" hidden="1" customHeight="1">
      <c r="F411" s="833"/>
    </row>
    <row r="412" spans="6:6" ht="15.75" hidden="1" customHeight="1">
      <c r="F412" s="833"/>
    </row>
    <row r="413" spans="6:6" ht="15.75" hidden="1" customHeight="1">
      <c r="F413" s="833"/>
    </row>
    <row r="414" spans="6:6" ht="15.75" hidden="1" customHeight="1">
      <c r="F414" s="833"/>
    </row>
    <row r="415" spans="6:6" ht="15.75" hidden="1" customHeight="1">
      <c r="F415" s="833"/>
    </row>
    <row r="416" spans="6:6" ht="15.75" hidden="1" customHeight="1">
      <c r="F416" s="833"/>
    </row>
    <row r="417" spans="6:6" ht="15.75" hidden="1" customHeight="1">
      <c r="F417" s="833"/>
    </row>
    <row r="418" spans="6:6" ht="15.75" hidden="1" customHeight="1">
      <c r="F418" s="833"/>
    </row>
    <row r="419" spans="6:6" ht="15.75" hidden="1" customHeight="1">
      <c r="F419" s="833"/>
    </row>
    <row r="420" spans="6:6" ht="15.75" hidden="1" customHeight="1">
      <c r="F420" s="833"/>
    </row>
    <row r="421" spans="6:6" ht="15.75" hidden="1" customHeight="1">
      <c r="F421" s="833"/>
    </row>
    <row r="422" spans="6:6" ht="15.75" hidden="1" customHeight="1">
      <c r="F422" s="833"/>
    </row>
    <row r="423" spans="6:6" ht="15.75" hidden="1" customHeight="1">
      <c r="F423" s="833"/>
    </row>
    <row r="424" spans="6:6" ht="15.75" hidden="1" customHeight="1">
      <c r="F424" s="833"/>
    </row>
    <row r="425" spans="6:6" ht="15.75" hidden="1" customHeight="1">
      <c r="F425" s="833"/>
    </row>
    <row r="426" spans="6:6" ht="15.75" hidden="1" customHeight="1">
      <c r="F426" s="833"/>
    </row>
    <row r="427" spans="6:6" ht="15.75" hidden="1" customHeight="1">
      <c r="F427" s="833"/>
    </row>
    <row r="428" spans="6:6" ht="15.75" hidden="1" customHeight="1">
      <c r="F428" s="833"/>
    </row>
    <row r="429" spans="6:6" ht="15.75" hidden="1" customHeight="1">
      <c r="F429" s="833"/>
    </row>
    <row r="430" spans="6:6" ht="15.75" hidden="1" customHeight="1">
      <c r="F430" s="833"/>
    </row>
    <row r="431" spans="6:6" ht="15.75" hidden="1" customHeight="1">
      <c r="F431" s="833"/>
    </row>
    <row r="432" spans="6:6" ht="15.75" hidden="1" customHeight="1">
      <c r="F432" s="833"/>
    </row>
    <row r="433" spans="6:6" ht="15.75" hidden="1" customHeight="1">
      <c r="F433" s="833"/>
    </row>
    <row r="434" spans="6:6" ht="15.75" hidden="1" customHeight="1">
      <c r="F434" s="833"/>
    </row>
    <row r="435" spans="6:6" ht="15.75" hidden="1" customHeight="1">
      <c r="F435" s="833"/>
    </row>
    <row r="436" spans="6:6" ht="15.75" hidden="1" customHeight="1">
      <c r="F436" s="833"/>
    </row>
    <row r="437" spans="6:6" ht="15.75" hidden="1" customHeight="1">
      <c r="F437" s="833"/>
    </row>
    <row r="438" spans="6:6" ht="15.75" hidden="1" customHeight="1">
      <c r="F438" s="833"/>
    </row>
    <row r="439" spans="6:6" ht="15.75" hidden="1" customHeight="1">
      <c r="F439" s="833"/>
    </row>
    <row r="440" spans="6:6" ht="15.75" hidden="1" customHeight="1">
      <c r="F440" s="833"/>
    </row>
    <row r="441" spans="6:6" ht="15.75" hidden="1" customHeight="1">
      <c r="F441" s="833"/>
    </row>
    <row r="442" spans="6:6" ht="15.75" hidden="1" customHeight="1">
      <c r="F442" s="833"/>
    </row>
    <row r="443" spans="6:6" ht="15.75" hidden="1" customHeight="1">
      <c r="F443" s="833"/>
    </row>
    <row r="444" spans="6:6" ht="15.75" hidden="1" customHeight="1">
      <c r="F444" s="833"/>
    </row>
    <row r="445" spans="6:6" ht="15.75" hidden="1" customHeight="1">
      <c r="F445" s="833"/>
    </row>
    <row r="446" spans="6:6" ht="15.75" hidden="1" customHeight="1">
      <c r="F446" s="833"/>
    </row>
    <row r="447" spans="6:6" ht="15.75" hidden="1" customHeight="1">
      <c r="F447" s="833"/>
    </row>
    <row r="448" spans="6:6" ht="15.75" hidden="1" customHeight="1">
      <c r="F448" s="833"/>
    </row>
    <row r="449" spans="6:6" ht="15.75" hidden="1" customHeight="1">
      <c r="F449" s="833"/>
    </row>
    <row r="450" spans="6:6" ht="15.75" hidden="1" customHeight="1">
      <c r="F450" s="833"/>
    </row>
    <row r="451" spans="6:6" ht="15.75" hidden="1" customHeight="1">
      <c r="F451" s="833"/>
    </row>
    <row r="452" spans="6:6" ht="15.75" hidden="1" customHeight="1">
      <c r="F452" s="833"/>
    </row>
    <row r="453" spans="6:6" ht="15.75" hidden="1" customHeight="1">
      <c r="F453" s="833"/>
    </row>
    <row r="454" spans="6:6" ht="15.75" hidden="1" customHeight="1">
      <c r="F454" s="833"/>
    </row>
    <row r="455" spans="6:6" ht="15.75" hidden="1" customHeight="1">
      <c r="F455" s="833"/>
    </row>
    <row r="456" spans="6:6" ht="15.75" hidden="1" customHeight="1">
      <c r="F456" s="833"/>
    </row>
    <row r="457" spans="6:6" ht="15.75" hidden="1" customHeight="1">
      <c r="F457" s="833"/>
    </row>
    <row r="458" spans="6:6" ht="15.75" hidden="1" customHeight="1">
      <c r="F458" s="833"/>
    </row>
    <row r="459" spans="6:6" ht="15.75" hidden="1" customHeight="1">
      <c r="F459" s="833"/>
    </row>
    <row r="460" spans="6:6" ht="15.75" hidden="1" customHeight="1">
      <c r="F460" s="833"/>
    </row>
    <row r="461" spans="6:6" ht="15.75" hidden="1" customHeight="1">
      <c r="F461" s="833"/>
    </row>
    <row r="462" spans="6:6" ht="15.75" hidden="1" customHeight="1">
      <c r="F462" s="833"/>
    </row>
    <row r="463" spans="6:6" ht="15.75" hidden="1" customHeight="1">
      <c r="F463" s="833"/>
    </row>
    <row r="464" spans="6:6" ht="15.75" hidden="1" customHeight="1">
      <c r="F464" s="833"/>
    </row>
    <row r="465" spans="6:6" ht="15.75" hidden="1" customHeight="1">
      <c r="F465" s="833"/>
    </row>
    <row r="466" spans="6:6" ht="15.75" hidden="1" customHeight="1">
      <c r="F466" s="833"/>
    </row>
    <row r="467" spans="6:6" ht="15.75" hidden="1" customHeight="1">
      <c r="F467" s="833"/>
    </row>
    <row r="468" spans="6:6" ht="15.75" hidden="1" customHeight="1">
      <c r="F468" s="833"/>
    </row>
    <row r="469" spans="6:6" ht="15.75" hidden="1" customHeight="1">
      <c r="F469" s="833"/>
    </row>
    <row r="470" spans="6:6" ht="15.75" hidden="1" customHeight="1">
      <c r="F470" s="833"/>
    </row>
    <row r="471" spans="6:6" ht="15.75" hidden="1" customHeight="1">
      <c r="F471" s="833"/>
    </row>
    <row r="472" spans="6:6" ht="15.75" hidden="1" customHeight="1">
      <c r="F472" s="833"/>
    </row>
    <row r="473" spans="6:6" ht="15.75" hidden="1" customHeight="1">
      <c r="F473" s="833"/>
    </row>
    <row r="474" spans="6:6" ht="15.75" hidden="1" customHeight="1">
      <c r="F474" s="833"/>
    </row>
    <row r="475" spans="6:6" ht="15.75" hidden="1" customHeight="1">
      <c r="F475" s="833"/>
    </row>
    <row r="476" spans="6:6" ht="15.75" hidden="1" customHeight="1">
      <c r="F476" s="833"/>
    </row>
    <row r="477" spans="6:6" ht="15.75" hidden="1" customHeight="1">
      <c r="F477" s="833"/>
    </row>
    <row r="478" spans="6:6" ht="15.75" hidden="1" customHeight="1">
      <c r="F478" s="833"/>
    </row>
    <row r="479" spans="6:6" ht="15.75" hidden="1" customHeight="1">
      <c r="F479" s="833"/>
    </row>
    <row r="480" spans="6:6" ht="15.75" hidden="1" customHeight="1">
      <c r="F480" s="833"/>
    </row>
    <row r="481" spans="6:6" ht="15.75" hidden="1" customHeight="1">
      <c r="F481" s="833"/>
    </row>
    <row r="482" spans="6:6" ht="15.75" hidden="1" customHeight="1">
      <c r="F482" s="833"/>
    </row>
    <row r="483" spans="6:6" ht="15.75" hidden="1" customHeight="1">
      <c r="F483" s="833"/>
    </row>
    <row r="484" spans="6:6" ht="15.75" hidden="1" customHeight="1">
      <c r="F484" s="833"/>
    </row>
    <row r="485" spans="6:6" ht="15.75" hidden="1" customHeight="1">
      <c r="F485" s="833"/>
    </row>
    <row r="486" spans="6:6" ht="15.75" hidden="1" customHeight="1">
      <c r="F486" s="833"/>
    </row>
    <row r="487" spans="6:6" ht="15.75" hidden="1" customHeight="1">
      <c r="F487" s="833"/>
    </row>
    <row r="488" spans="6:6" ht="15.75" hidden="1" customHeight="1">
      <c r="F488" s="833"/>
    </row>
    <row r="489" spans="6:6" ht="15.75" hidden="1" customHeight="1">
      <c r="F489" s="833"/>
    </row>
    <row r="490" spans="6:6" ht="15.75" hidden="1" customHeight="1">
      <c r="F490" s="833"/>
    </row>
    <row r="491" spans="6:6" ht="15.75" hidden="1" customHeight="1">
      <c r="F491" s="833"/>
    </row>
    <row r="492" spans="6:6" ht="15.75" hidden="1" customHeight="1">
      <c r="F492" s="833"/>
    </row>
    <row r="493" spans="6:6" ht="15.75" hidden="1" customHeight="1">
      <c r="F493" s="833"/>
    </row>
    <row r="494" spans="6:6" ht="15.75" hidden="1" customHeight="1">
      <c r="F494" s="833"/>
    </row>
    <row r="495" spans="6:6" ht="15.75" hidden="1" customHeight="1">
      <c r="F495" s="833"/>
    </row>
    <row r="496" spans="6:6" ht="15.75" hidden="1" customHeight="1">
      <c r="F496" s="833"/>
    </row>
    <row r="497" spans="6:6" ht="15.75" hidden="1" customHeight="1">
      <c r="F497" s="833"/>
    </row>
    <row r="498" spans="6:6" ht="15.75" hidden="1" customHeight="1">
      <c r="F498" s="833"/>
    </row>
    <row r="499" spans="6:6" ht="15.75" hidden="1" customHeight="1">
      <c r="F499" s="833"/>
    </row>
    <row r="500" spans="6:6" ht="15.75" hidden="1" customHeight="1">
      <c r="F500" s="833"/>
    </row>
    <row r="501" spans="6:6" ht="15.75" hidden="1" customHeight="1">
      <c r="F501" s="833"/>
    </row>
    <row r="502" spans="6:6" ht="15.75" hidden="1" customHeight="1">
      <c r="F502" s="833"/>
    </row>
    <row r="503" spans="6:6" ht="15.75" hidden="1" customHeight="1">
      <c r="F503" s="833"/>
    </row>
    <row r="504" spans="6:6" ht="15.75" hidden="1" customHeight="1">
      <c r="F504" s="833"/>
    </row>
    <row r="505" spans="6:6" ht="15.75" hidden="1" customHeight="1">
      <c r="F505" s="833"/>
    </row>
    <row r="506" spans="6:6" ht="15.75" hidden="1" customHeight="1">
      <c r="F506" s="833"/>
    </row>
    <row r="507" spans="6:6" ht="15.75" hidden="1" customHeight="1">
      <c r="F507" s="833"/>
    </row>
    <row r="508" spans="6:6" ht="15.75" hidden="1" customHeight="1">
      <c r="F508" s="833"/>
    </row>
    <row r="509" spans="6:6" ht="15.75" hidden="1" customHeight="1">
      <c r="F509" s="833"/>
    </row>
    <row r="510" spans="6:6" ht="15.75" hidden="1" customHeight="1">
      <c r="F510" s="833"/>
    </row>
    <row r="511" spans="6:6" ht="15.75" hidden="1" customHeight="1">
      <c r="F511" s="833"/>
    </row>
    <row r="512" spans="6:6" ht="15.75" hidden="1" customHeight="1">
      <c r="F512" s="833"/>
    </row>
    <row r="513" spans="6:6" ht="15.75" hidden="1" customHeight="1">
      <c r="F513" s="833"/>
    </row>
    <row r="514" spans="6:6" ht="15.75" hidden="1" customHeight="1">
      <c r="F514" s="833"/>
    </row>
    <row r="515" spans="6:6" ht="15.75" hidden="1" customHeight="1">
      <c r="F515" s="833"/>
    </row>
    <row r="516" spans="6:6" ht="15.75" hidden="1" customHeight="1">
      <c r="F516" s="833"/>
    </row>
    <row r="517" spans="6:6" ht="15.75" hidden="1" customHeight="1">
      <c r="F517" s="833"/>
    </row>
    <row r="518" spans="6:6" ht="15.75" hidden="1" customHeight="1">
      <c r="F518" s="833"/>
    </row>
    <row r="519" spans="6:6" ht="15.75" hidden="1" customHeight="1">
      <c r="F519" s="833"/>
    </row>
    <row r="520" spans="6:6" ht="15.75" hidden="1" customHeight="1">
      <c r="F520" s="833"/>
    </row>
    <row r="521" spans="6:6" ht="15.75" hidden="1" customHeight="1">
      <c r="F521" s="833"/>
    </row>
    <row r="522" spans="6:6" ht="15.75" hidden="1" customHeight="1">
      <c r="F522" s="833"/>
    </row>
    <row r="523" spans="6:6" ht="15.75" hidden="1" customHeight="1">
      <c r="F523" s="833"/>
    </row>
    <row r="524" spans="6:6" ht="15.75" hidden="1" customHeight="1">
      <c r="F524" s="833"/>
    </row>
    <row r="525" spans="6:6" ht="15.75" hidden="1" customHeight="1">
      <c r="F525" s="833"/>
    </row>
    <row r="526" spans="6:6" ht="15.75" hidden="1" customHeight="1">
      <c r="F526" s="833"/>
    </row>
    <row r="527" spans="6:6" ht="15.75" hidden="1" customHeight="1">
      <c r="F527" s="833"/>
    </row>
    <row r="528" spans="6:6" ht="15.75" hidden="1" customHeight="1">
      <c r="F528" s="833"/>
    </row>
    <row r="529" spans="6:6" ht="15.75" hidden="1" customHeight="1">
      <c r="F529" s="833"/>
    </row>
    <row r="530" spans="6:6" ht="15.75" hidden="1" customHeight="1">
      <c r="F530" s="833"/>
    </row>
    <row r="531" spans="6:6" ht="15.75" hidden="1" customHeight="1">
      <c r="F531" s="833"/>
    </row>
    <row r="532" spans="6:6" ht="15.75" hidden="1" customHeight="1">
      <c r="F532" s="833"/>
    </row>
    <row r="533" spans="6:6" ht="15.75" hidden="1" customHeight="1">
      <c r="F533" s="833"/>
    </row>
    <row r="534" spans="6:6" ht="15.75" hidden="1" customHeight="1">
      <c r="F534" s="833"/>
    </row>
    <row r="535" spans="6:6" ht="15.75" hidden="1" customHeight="1">
      <c r="F535" s="833"/>
    </row>
    <row r="536" spans="6:6" ht="15.75" hidden="1" customHeight="1">
      <c r="F536" s="833"/>
    </row>
    <row r="537" spans="6:6" ht="15.75" hidden="1" customHeight="1">
      <c r="F537" s="833"/>
    </row>
    <row r="538" spans="6:6" ht="15.75" hidden="1" customHeight="1">
      <c r="F538" s="833"/>
    </row>
    <row r="539" spans="6:6" ht="15.75" hidden="1" customHeight="1">
      <c r="F539" s="833"/>
    </row>
    <row r="540" spans="6:6" ht="15.75" hidden="1" customHeight="1">
      <c r="F540" s="833"/>
    </row>
    <row r="541" spans="6:6" ht="15.75" hidden="1" customHeight="1">
      <c r="F541" s="833"/>
    </row>
    <row r="542" spans="6:6" ht="15.75" hidden="1" customHeight="1">
      <c r="F542" s="833"/>
    </row>
    <row r="543" spans="6:6" ht="15.75" hidden="1" customHeight="1">
      <c r="F543" s="833"/>
    </row>
    <row r="544" spans="6:6" ht="15.75" hidden="1" customHeight="1">
      <c r="F544" s="833"/>
    </row>
    <row r="545" spans="6:6" ht="15.75" hidden="1" customHeight="1">
      <c r="F545" s="833"/>
    </row>
    <row r="546" spans="6:6" ht="15.75" hidden="1" customHeight="1">
      <c r="F546" s="833"/>
    </row>
    <row r="547" spans="6:6" ht="15.75" hidden="1" customHeight="1">
      <c r="F547" s="833"/>
    </row>
    <row r="548" spans="6:6" ht="15.75" hidden="1" customHeight="1">
      <c r="F548" s="833"/>
    </row>
    <row r="549" spans="6:6" ht="15.75" hidden="1" customHeight="1">
      <c r="F549" s="833"/>
    </row>
    <row r="550" spans="6:6" ht="15.75" hidden="1" customHeight="1">
      <c r="F550" s="833"/>
    </row>
    <row r="551" spans="6:6" ht="15.75" hidden="1" customHeight="1">
      <c r="F551" s="833"/>
    </row>
    <row r="552" spans="6:6" ht="15.75" hidden="1" customHeight="1">
      <c r="F552" s="833"/>
    </row>
    <row r="553" spans="6:6" ht="15.75" hidden="1" customHeight="1">
      <c r="F553" s="833"/>
    </row>
    <row r="554" spans="6:6" ht="15.75" hidden="1" customHeight="1">
      <c r="F554" s="833"/>
    </row>
    <row r="555" spans="6:6" ht="15.75" hidden="1" customHeight="1">
      <c r="F555" s="833"/>
    </row>
    <row r="556" spans="6:6" ht="15.75" hidden="1" customHeight="1">
      <c r="F556" s="833"/>
    </row>
    <row r="557" spans="6:6" ht="15.75" hidden="1" customHeight="1">
      <c r="F557" s="833"/>
    </row>
    <row r="558" spans="6:6" ht="15.75" hidden="1" customHeight="1">
      <c r="F558" s="833"/>
    </row>
    <row r="559" spans="6:6" ht="15.75" hidden="1" customHeight="1">
      <c r="F559" s="833"/>
    </row>
    <row r="560" spans="6:6" ht="15.75" hidden="1" customHeight="1">
      <c r="F560" s="833"/>
    </row>
    <row r="561" spans="6:6" ht="15.75" hidden="1" customHeight="1">
      <c r="F561" s="833"/>
    </row>
    <row r="562" spans="6:6" ht="15.75" hidden="1" customHeight="1">
      <c r="F562" s="833"/>
    </row>
    <row r="563" spans="6:6" ht="15.75" hidden="1" customHeight="1">
      <c r="F563" s="833"/>
    </row>
    <row r="564" spans="6:6" ht="15.75" hidden="1" customHeight="1">
      <c r="F564" s="833"/>
    </row>
    <row r="565" spans="6:6" ht="15.75" hidden="1" customHeight="1">
      <c r="F565" s="833"/>
    </row>
    <row r="566" spans="6:6" ht="15.75" hidden="1" customHeight="1">
      <c r="F566" s="833"/>
    </row>
    <row r="567" spans="6:6" ht="15.75" hidden="1" customHeight="1">
      <c r="F567" s="833"/>
    </row>
    <row r="568" spans="6:6" ht="15.75" hidden="1" customHeight="1">
      <c r="F568" s="833"/>
    </row>
    <row r="569" spans="6:6" ht="15.75" hidden="1" customHeight="1">
      <c r="F569" s="833"/>
    </row>
    <row r="570" spans="6:6" ht="15.75" hidden="1" customHeight="1">
      <c r="F570" s="833"/>
    </row>
    <row r="571" spans="6:6" ht="15.75" hidden="1" customHeight="1">
      <c r="F571" s="833"/>
    </row>
    <row r="572" spans="6:6" ht="15.75" hidden="1" customHeight="1">
      <c r="F572" s="833"/>
    </row>
    <row r="573" spans="6:6" ht="15.75" hidden="1" customHeight="1">
      <c r="F573" s="833"/>
    </row>
    <row r="574" spans="6:6" ht="15.75" hidden="1" customHeight="1">
      <c r="F574" s="833"/>
    </row>
    <row r="575" spans="6:6" ht="15.75" hidden="1" customHeight="1">
      <c r="F575" s="833"/>
    </row>
    <row r="576" spans="6:6" ht="15.75" hidden="1" customHeight="1">
      <c r="F576" s="833"/>
    </row>
    <row r="577" spans="6:6" ht="15.75" hidden="1" customHeight="1">
      <c r="F577" s="833"/>
    </row>
    <row r="578" spans="6:6" ht="15.75" hidden="1" customHeight="1">
      <c r="F578" s="833"/>
    </row>
    <row r="579" spans="6:6" ht="15.75" hidden="1" customHeight="1">
      <c r="F579" s="833"/>
    </row>
    <row r="580" spans="6:6" ht="15.75" hidden="1" customHeight="1">
      <c r="F580" s="833"/>
    </row>
    <row r="581" spans="6:6" ht="15.75" hidden="1" customHeight="1">
      <c r="F581" s="833"/>
    </row>
    <row r="582" spans="6:6" ht="15.75" hidden="1" customHeight="1">
      <c r="F582" s="833"/>
    </row>
    <row r="583" spans="6:6" ht="15.75" hidden="1" customHeight="1">
      <c r="F583" s="833"/>
    </row>
    <row r="584" spans="6:6" ht="15.75" hidden="1" customHeight="1">
      <c r="F584" s="833"/>
    </row>
    <row r="585" spans="6:6" ht="15.75" hidden="1" customHeight="1">
      <c r="F585" s="833"/>
    </row>
    <row r="586" spans="6:6" ht="15.75" hidden="1" customHeight="1">
      <c r="F586" s="833"/>
    </row>
    <row r="587" spans="6:6" ht="15.75" hidden="1" customHeight="1">
      <c r="F587" s="833"/>
    </row>
    <row r="588" spans="6:6" ht="15.75" hidden="1" customHeight="1">
      <c r="F588" s="833"/>
    </row>
    <row r="589" spans="6:6" ht="15.75" hidden="1" customHeight="1">
      <c r="F589" s="833"/>
    </row>
    <row r="590" spans="6:6" ht="15.75" hidden="1" customHeight="1">
      <c r="F590" s="833"/>
    </row>
    <row r="591" spans="6:6" ht="15.75" hidden="1" customHeight="1">
      <c r="F591" s="833"/>
    </row>
    <row r="592" spans="6:6" ht="15.75" hidden="1" customHeight="1">
      <c r="F592" s="833"/>
    </row>
    <row r="593" spans="6:6" ht="15.75" hidden="1" customHeight="1">
      <c r="F593" s="833"/>
    </row>
    <row r="594" spans="6:6" ht="15.75" hidden="1" customHeight="1">
      <c r="F594" s="833"/>
    </row>
    <row r="595" spans="6:6" ht="15.75" hidden="1" customHeight="1">
      <c r="F595" s="833"/>
    </row>
    <row r="596" spans="6:6" ht="15.75" hidden="1" customHeight="1">
      <c r="F596" s="833"/>
    </row>
    <row r="597" spans="6:6" ht="15.75" hidden="1" customHeight="1">
      <c r="F597" s="833"/>
    </row>
    <row r="598" spans="6:6" ht="15.75" hidden="1" customHeight="1">
      <c r="F598" s="833"/>
    </row>
    <row r="599" spans="6:6" ht="15.75" hidden="1" customHeight="1">
      <c r="F599" s="833"/>
    </row>
    <row r="600" spans="6:6" ht="15.75" hidden="1" customHeight="1">
      <c r="F600" s="833"/>
    </row>
    <row r="601" spans="6:6" ht="15.75" hidden="1" customHeight="1">
      <c r="F601" s="833"/>
    </row>
    <row r="602" spans="6:6" ht="15.75" hidden="1" customHeight="1">
      <c r="F602" s="833"/>
    </row>
    <row r="603" spans="6:6" ht="15.75" hidden="1" customHeight="1">
      <c r="F603" s="833"/>
    </row>
    <row r="604" spans="6:6" ht="15.75" hidden="1" customHeight="1">
      <c r="F604" s="833"/>
    </row>
    <row r="605" spans="6:6" ht="15.75" hidden="1" customHeight="1">
      <c r="F605" s="833"/>
    </row>
    <row r="606" spans="6:6" ht="15.75" hidden="1" customHeight="1">
      <c r="F606" s="833"/>
    </row>
    <row r="607" spans="6:6" ht="15.75" hidden="1" customHeight="1">
      <c r="F607" s="833"/>
    </row>
    <row r="608" spans="6:6" ht="15.75" hidden="1" customHeight="1">
      <c r="F608" s="833"/>
    </row>
    <row r="609" spans="6:6" ht="15.75" hidden="1" customHeight="1">
      <c r="F609" s="833"/>
    </row>
    <row r="610" spans="6:6" ht="15.75" hidden="1" customHeight="1">
      <c r="F610" s="833"/>
    </row>
    <row r="611" spans="6:6" ht="15.75" hidden="1" customHeight="1">
      <c r="F611" s="833"/>
    </row>
    <row r="612" spans="6:6" ht="15.75" hidden="1" customHeight="1">
      <c r="F612" s="833"/>
    </row>
    <row r="613" spans="6:6" ht="15.75" hidden="1" customHeight="1">
      <c r="F613" s="833"/>
    </row>
    <row r="614" spans="6:6" ht="15.75" hidden="1" customHeight="1">
      <c r="F614" s="833"/>
    </row>
    <row r="615" spans="6:6" ht="15.75" hidden="1" customHeight="1">
      <c r="F615" s="833"/>
    </row>
    <row r="616" spans="6:6" ht="15.75" hidden="1" customHeight="1">
      <c r="F616" s="833"/>
    </row>
    <row r="617" spans="6:6" ht="15.75" hidden="1" customHeight="1">
      <c r="F617" s="833"/>
    </row>
    <row r="618" spans="6:6" ht="15.75" hidden="1" customHeight="1">
      <c r="F618" s="833"/>
    </row>
    <row r="619" spans="6:6" ht="15.75" hidden="1" customHeight="1">
      <c r="F619" s="833"/>
    </row>
    <row r="620" spans="6:6" ht="15.75" hidden="1" customHeight="1">
      <c r="F620" s="833"/>
    </row>
    <row r="621" spans="6:6" ht="15.75" hidden="1" customHeight="1">
      <c r="F621" s="833"/>
    </row>
    <row r="622" spans="6:6" ht="15.75" hidden="1" customHeight="1">
      <c r="F622" s="833"/>
    </row>
    <row r="623" spans="6:6" ht="15.75" hidden="1" customHeight="1">
      <c r="F623" s="833"/>
    </row>
    <row r="624" spans="6:6" ht="15.75" hidden="1" customHeight="1">
      <c r="F624" s="833"/>
    </row>
    <row r="625" spans="6:6" ht="15.75" hidden="1" customHeight="1">
      <c r="F625" s="833"/>
    </row>
    <row r="626" spans="6:6" ht="15.75" hidden="1" customHeight="1">
      <c r="F626" s="833"/>
    </row>
    <row r="627" spans="6:6" ht="15.75" hidden="1" customHeight="1">
      <c r="F627" s="833"/>
    </row>
    <row r="628" spans="6:6" ht="15.75" hidden="1" customHeight="1">
      <c r="F628" s="833"/>
    </row>
    <row r="629" spans="6:6" ht="15.75" hidden="1" customHeight="1">
      <c r="F629" s="833"/>
    </row>
    <row r="630" spans="6:6" ht="15.75" hidden="1" customHeight="1">
      <c r="F630" s="833"/>
    </row>
    <row r="631" spans="6:6" ht="15.75" hidden="1" customHeight="1">
      <c r="F631" s="833"/>
    </row>
    <row r="632" spans="6:6" ht="15.75" hidden="1" customHeight="1">
      <c r="F632" s="833"/>
    </row>
    <row r="633" spans="6:6" ht="15.75" hidden="1" customHeight="1">
      <c r="F633" s="833"/>
    </row>
    <row r="634" spans="6:6" ht="15.75" hidden="1" customHeight="1">
      <c r="F634" s="833"/>
    </row>
    <row r="635" spans="6:6" ht="15.75" hidden="1" customHeight="1">
      <c r="F635" s="833"/>
    </row>
    <row r="636" spans="6:6" ht="15.75" hidden="1" customHeight="1">
      <c r="F636" s="833"/>
    </row>
    <row r="637" spans="6:6" ht="15.75" hidden="1" customHeight="1">
      <c r="F637" s="833"/>
    </row>
    <row r="638" spans="6:6" ht="15.75" hidden="1" customHeight="1">
      <c r="F638" s="833"/>
    </row>
    <row r="639" spans="6:6" ht="15.75" hidden="1" customHeight="1">
      <c r="F639" s="833"/>
    </row>
    <row r="640" spans="6:6" ht="15.75" hidden="1" customHeight="1">
      <c r="F640" s="833"/>
    </row>
    <row r="641" spans="6:6" ht="15.75" hidden="1" customHeight="1">
      <c r="F641" s="833"/>
    </row>
    <row r="642" spans="6:6" ht="15.75" hidden="1" customHeight="1">
      <c r="F642" s="833"/>
    </row>
    <row r="643" spans="6:6" ht="15.75" hidden="1" customHeight="1">
      <c r="F643" s="833"/>
    </row>
    <row r="644" spans="6:6" ht="15.75" hidden="1" customHeight="1">
      <c r="F644" s="833"/>
    </row>
    <row r="645" spans="6:6" ht="15.75" hidden="1" customHeight="1">
      <c r="F645" s="833"/>
    </row>
    <row r="646" spans="6:6" ht="15.75" hidden="1" customHeight="1">
      <c r="F646" s="833"/>
    </row>
    <row r="647" spans="6:6" ht="15.75" hidden="1" customHeight="1">
      <c r="F647" s="833"/>
    </row>
    <row r="648" spans="6:6" ht="15.75" hidden="1" customHeight="1">
      <c r="F648" s="833"/>
    </row>
    <row r="649" spans="6:6" ht="15.75" hidden="1" customHeight="1">
      <c r="F649" s="833"/>
    </row>
    <row r="650" spans="6:6" ht="15.75" hidden="1" customHeight="1">
      <c r="F650" s="833"/>
    </row>
    <row r="651" spans="6:6" ht="15.75" hidden="1" customHeight="1">
      <c r="F651" s="833"/>
    </row>
    <row r="652" spans="6:6" ht="15.75" hidden="1" customHeight="1">
      <c r="F652" s="833"/>
    </row>
    <row r="653" spans="6:6" ht="15.75" hidden="1" customHeight="1">
      <c r="F653" s="833"/>
    </row>
    <row r="654" spans="6:6" ht="15.75" hidden="1" customHeight="1">
      <c r="F654" s="833"/>
    </row>
    <row r="655" spans="6:6" ht="15.75" hidden="1" customHeight="1">
      <c r="F655" s="833"/>
    </row>
    <row r="656" spans="6:6" ht="15.75" hidden="1" customHeight="1">
      <c r="F656" s="833"/>
    </row>
    <row r="657" spans="6:6" ht="15.75" hidden="1" customHeight="1">
      <c r="F657" s="833"/>
    </row>
    <row r="658" spans="6:6" ht="15.75" hidden="1" customHeight="1">
      <c r="F658" s="833"/>
    </row>
    <row r="659" spans="6:6" ht="15.75" hidden="1" customHeight="1">
      <c r="F659" s="833"/>
    </row>
    <row r="660" spans="6:6" ht="15.75" hidden="1" customHeight="1">
      <c r="F660" s="833"/>
    </row>
    <row r="661" spans="6:6" ht="15.75" hidden="1" customHeight="1">
      <c r="F661" s="833"/>
    </row>
    <row r="662" spans="6:6" ht="15.75" hidden="1" customHeight="1">
      <c r="F662" s="833"/>
    </row>
    <row r="663" spans="6:6" ht="15.75" hidden="1" customHeight="1">
      <c r="F663" s="833"/>
    </row>
    <row r="664" spans="6:6" ht="15.75" hidden="1" customHeight="1">
      <c r="F664" s="833"/>
    </row>
    <row r="665" spans="6:6" ht="15.75" hidden="1" customHeight="1">
      <c r="F665" s="833"/>
    </row>
    <row r="666" spans="6:6" ht="15.75" hidden="1" customHeight="1">
      <c r="F666" s="833"/>
    </row>
    <row r="667" spans="6:6" ht="15.75" hidden="1" customHeight="1">
      <c r="F667" s="833"/>
    </row>
    <row r="668" spans="6:6" ht="15.75" hidden="1" customHeight="1">
      <c r="F668" s="833"/>
    </row>
    <row r="669" spans="6:6" ht="15.75" hidden="1" customHeight="1">
      <c r="F669" s="833"/>
    </row>
    <row r="670" spans="6:6" ht="15.75" hidden="1" customHeight="1">
      <c r="F670" s="833"/>
    </row>
    <row r="671" spans="6:6" ht="15.75" hidden="1" customHeight="1">
      <c r="F671" s="833"/>
    </row>
    <row r="672" spans="6:6" ht="15.75" hidden="1" customHeight="1">
      <c r="F672" s="833"/>
    </row>
    <row r="673" spans="6:6" ht="15.75" hidden="1" customHeight="1">
      <c r="F673" s="833"/>
    </row>
    <row r="674" spans="6:6" ht="15.75" hidden="1" customHeight="1">
      <c r="F674" s="833"/>
    </row>
    <row r="675" spans="6:6" ht="15.75" hidden="1" customHeight="1">
      <c r="F675" s="833"/>
    </row>
    <row r="676" spans="6:6" ht="15.75" hidden="1" customHeight="1">
      <c r="F676" s="833"/>
    </row>
    <row r="677" spans="6:6" ht="15.75" hidden="1" customHeight="1">
      <c r="F677" s="833"/>
    </row>
    <row r="678" spans="6:6" ht="15.75" hidden="1" customHeight="1">
      <c r="F678" s="833"/>
    </row>
    <row r="679" spans="6:6" ht="15.75" hidden="1" customHeight="1">
      <c r="F679" s="833"/>
    </row>
    <row r="680" spans="6:6" ht="15.75" hidden="1" customHeight="1">
      <c r="F680" s="833"/>
    </row>
    <row r="681" spans="6:6" ht="15.75" hidden="1" customHeight="1">
      <c r="F681" s="833"/>
    </row>
    <row r="682" spans="6:6" ht="15.75" hidden="1" customHeight="1">
      <c r="F682" s="833"/>
    </row>
    <row r="683" spans="6:6" ht="15.75" hidden="1" customHeight="1">
      <c r="F683" s="833"/>
    </row>
    <row r="684" spans="6:6" ht="15.75" hidden="1" customHeight="1">
      <c r="F684" s="833"/>
    </row>
    <row r="685" spans="6:6" ht="15.75" hidden="1" customHeight="1">
      <c r="F685" s="833"/>
    </row>
    <row r="686" spans="6:6" ht="15.75" hidden="1" customHeight="1">
      <c r="F686" s="833"/>
    </row>
    <row r="687" spans="6:6" ht="15.75" hidden="1" customHeight="1">
      <c r="F687" s="833"/>
    </row>
    <row r="688" spans="6:6" ht="15.75" hidden="1" customHeight="1">
      <c r="F688" s="833"/>
    </row>
    <row r="689" spans="6:6" ht="15.75" hidden="1" customHeight="1">
      <c r="F689" s="833"/>
    </row>
    <row r="690" spans="6:6" ht="15.75" hidden="1" customHeight="1">
      <c r="F690" s="833"/>
    </row>
    <row r="691" spans="6:6" ht="15.75" hidden="1" customHeight="1">
      <c r="F691" s="833"/>
    </row>
    <row r="692" spans="6:6" ht="15.75" hidden="1" customHeight="1">
      <c r="F692" s="833"/>
    </row>
    <row r="693" spans="6:6" ht="15.75" hidden="1" customHeight="1">
      <c r="F693" s="833"/>
    </row>
    <row r="694" spans="6:6" ht="15.75" hidden="1" customHeight="1">
      <c r="F694" s="833"/>
    </row>
    <row r="695" spans="6:6" ht="15.75" hidden="1" customHeight="1">
      <c r="F695" s="833"/>
    </row>
    <row r="696" spans="6:6" ht="15.75" hidden="1" customHeight="1">
      <c r="F696" s="833"/>
    </row>
    <row r="697" spans="6:6" ht="15.75" hidden="1" customHeight="1">
      <c r="F697" s="833"/>
    </row>
    <row r="698" spans="6:6" ht="15.75" hidden="1" customHeight="1">
      <c r="F698" s="833"/>
    </row>
    <row r="699" spans="6:6" ht="15.75" hidden="1" customHeight="1">
      <c r="F699" s="833"/>
    </row>
    <row r="700" spans="6:6" ht="15.75" hidden="1" customHeight="1">
      <c r="F700" s="833"/>
    </row>
    <row r="701" spans="6:6" ht="15.75" hidden="1" customHeight="1">
      <c r="F701" s="833"/>
    </row>
    <row r="702" spans="6:6" ht="15.75" hidden="1" customHeight="1">
      <c r="F702" s="833"/>
    </row>
    <row r="703" spans="6:6" ht="15.75" hidden="1" customHeight="1">
      <c r="F703" s="833"/>
    </row>
    <row r="704" spans="6:6" ht="15.75" hidden="1" customHeight="1">
      <c r="F704" s="833"/>
    </row>
    <row r="705" spans="6:6" ht="15.75" hidden="1" customHeight="1">
      <c r="F705" s="833"/>
    </row>
    <row r="706" spans="6:6" ht="15.75" hidden="1" customHeight="1">
      <c r="F706" s="833"/>
    </row>
    <row r="707" spans="6:6" ht="15.75" hidden="1" customHeight="1">
      <c r="F707" s="833"/>
    </row>
    <row r="708" spans="6:6" ht="15.75" hidden="1" customHeight="1">
      <c r="F708" s="833"/>
    </row>
    <row r="709" spans="6:6" ht="15.75" hidden="1" customHeight="1">
      <c r="F709" s="833"/>
    </row>
    <row r="710" spans="6:6" ht="15.75" hidden="1" customHeight="1">
      <c r="F710" s="833"/>
    </row>
    <row r="711" spans="6:6" ht="15.75" hidden="1" customHeight="1">
      <c r="F711" s="833"/>
    </row>
    <row r="712" spans="6:6" ht="15.75" hidden="1" customHeight="1">
      <c r="F712" s="833"/>
    </row>
    <row r="713" spans="6:6" ht="15.75" hidden="1" customHeight="1">
      <c r="F713" s="833"/>
    </row>
    <row r="714" spans="6:6" ht="15.75" hidden="1" customHeight="1">
      <c r="F714" s="833"/>
    </row>
    <row r="715" spans="6:6" ht="15.75" hidden="1" customHeight="1">
      <c r="F715" s="833"/>
    </row>
    <row r="716" spans="6:6" ht="15.75" hidden="1" customHeight="1">
      <c r="F716" s="833"/>
    </row>
    <row r="717" spans="6:6" ht="15.75" hidden="1" customHeight="1">
      <c r="F717" s="833"/>
    </row>
    <row r="718" spans="6:6" ht="15.75" hidden="1" customHeight="1">
      <c r="F718" s="833"/>
    </row>
    <row r="719" spans="6:6" ht="15.75" hidden="1" customHeight="1">
      <c r="F719" s="833"/>
    </row>
    <row r="720" spans="6:6" ht="15.75" hidden="1" customHeight="1">
      <c r="F720" s="833"/>
    </row>
    <row r="721" spans="6:6" ht="15.75" hidden="1" customHeight="1">
      <c r="F721" s="833"/>
    </row>
    <row r="722" spans="6:6" ht="15.75" hidden="1" customHeight="1">
      <c r="F722" s="833"/>
    </row>
    <row r="723" spans="6:6" ht="15.75" hidden="1" customHeight="1">
      <c r="F723" s="833"/>
    </row>
    <row r="724" spans="6:6" ht="15.75" hidden="1" customHeight="1">
      <c r="F724" s="833"/>
    </row>
    <row r="725" spans="6:6" ht="15.75" hidden="1" customHeight="1">
      <c r="F725" s="833"/>
    </row>
    <row r="726" spans="6:6" ht="15.75" hidden="1" customHeight="1">
      <c r="F726" s="833"/>
    </row>
    <row r="727" spans="6:6" ht="15.75" hidden="1" customHeight="1">
      <c r="F727" s="833"/>
    </row>
    <row r="728" spans="6:6" ht="15.75" hidden="1" customHeight="1">
      <c r="F728" s="833"/>
    </row>
    <row r="729" spans="6:6" ht="15.75" hidden="1" customHeight="1">
      <c r="F729" s="833"/>
    </row>
    <row r="730" spans="6:6" ht="15.75" hidden="1" customHeight="1">
      <c r="F730" s="833"/>
    </row>
    <row r="731" spans="6:6" ht="15.75" hidden="1" customHeight="1">
      <c r="F731" s="833"/>
    </row>
    <row r="732" spans="6:6" ht="15.75" hidden="1" customHeight="1">
      <c r="F732" s="833"/>
    </row>
    <row r="733" spans="6:6" ht="15.75" hidden="1" customHeight="1">
      <c r="F733" s="833"/>
    </row>
    <row r="734" spans="6:6" ht="15.75" hidden="1" customHeight="1">
      <c r="F734" s="833"/>
    </row>
    <row r="735" spans="6:6" ht="15.75" hidden="1" customHeight="1">
      <c r="F735" s="833"/>
    </row>
    <row r="736" spans="6:6" ht="15.75" hidden="1" customHeight="1">
      <c r="F736" s="833"/>
    </row>
    <row r="737" spans="6:6" ht="15.75" hidden="1" customHeight="1">
      <c r="F737" s="833"/>
    </row>
    <row r="738" spans="6:6" ht="15.75" hidden="1" customHeight="1">
      <c r="F738" s="833"/>
    </row>
    <row r="739" spans="6:6" ht="15.75" hidden="1" customHeight="1">
      <c r="F739" s="833"/>
    </row>
    <row r="740" spans="6:6" ht="15.75" hidden="1" customHeight="1">
      <c r="F740" s="833"/>
    </row>
    <row r="741" spans="6:6" ht="15.75" hidden="1" customHeight="1">
      <c r="F741" s="833"/>
    </row>
    <row r="742" spans="6:6" ht="15.75" hidden="1" customHeight="1">
      <c r="F742" s="833"/>
    </row>
    <row r="743" spans="6:6" ht="15.75" hidden="1" customHeight="1">
      <c r="F743" s="833"/>
    </row>
    <row r="744" spans="6:6" ht="15.75" hidden="1" customHeight="1">
      <c r="F744" s="833"/>
    </row>
    <row r="745" spans="6:6" ht="15.75" hidden="1" customHeight="1">
      <c r="F745" s="833"/>
    </row>
    <row r="746" spans="6:6" ht="15.75" hidden="1" customHeight="1">
      <c r="F746" s="833"/>
    </row>
    <row r="747" spans="6:6" ht="15.75" hidden="1" customHeight="1">
      <c r="F747" s="833"/>
    </row>
    <row r="748" spans="6:6" ht="15.75" hidden="1" customHeight="1">
      <c r="F748" s="833"/>
    </row>
    <row r="749" spans="6:6" ht="15.75" hidden="1" customHeight="1">
      <c r="F749" s="833"/>
    </row>
    <row r="750" spans="6:6" ht="15.75" hidden="1" customHeight="1">
      <c r="F750" s="833"/>
    </row>
    <row r="751" spans="6:6" ht="15.75" hidden="1" customHeight="1">
      <c r="F751" s="833"/>
    </row>
    <row r="752" spans="6:6" ht="15.75" hidden="1" customHeight="1">
      <c r="F752" s="833"/>
    </row>
    <row r="753" spans="6:6" ht="15.75" hidden="1" customHeight="1">
      <c r="F753" s="833"/>
    </row>
    <row r="754" spans="6:6" ht="15.75" hidden="1" customHeight="1">
      <c r="F754" s="833"/>
    </row>
    <row r="755" spans="6:6" ht="15.75" hidden="1" customHeight="1">
      <c r="F755" s="833"/>
    </row>
    <row r="756" spans="6:6" ht="15.75" hidden="1" customHeight="1">
      <c r="F756" s="833"/>
    </row>
    <row r="757" spans="6:6" ht="15.75" hidden="1" customHeight="1">
      <c r="F757" s="833"/>
    </row>
    <row r="758" spans="6:6" ht="15.75" hidden="1" customHeight="1">
      <c r="F758" s="833"/>
    </row>
    <row r="759" spans="6:6" ht="15.75" hidden="1" customHeight="1">
      <c r="F759" s="833"/>
    </row>
    <row r="760" spans="6:6" ht="15.75" hidden="1" customHeight="1">
      <c r="F760" s="833"/>
    </row>
    <row r="761" spans="6:6" ht="15.75" hidden="1" customHeight="1">
      <c r="F761" s="833"/>
    </row>
    <row r="762" spans="6:6" ht="15.75" hidden="1" customHeight="1">
      <c r="F762" s="833"/>
    </row>
    <row r="763" spans="6:6" ht="15.75" hidden="1" customHeight="1">
      <c r="F763" s="833"/>
    </row>
    <row r="764" spans="6:6" ht="15.75" hidden="1" customHeight="1">
      <c r="F764" s="833"/>
    </row>
    <row r="765" spans="6:6" ht="15.75" hidden="1" customHeight="1">
      <c r="F765" s="833"/>
    </row>
    <row r="766" spans="6:6" ht="15.75" hidden="1" customHeight="1">
      <c r="F766" s="833"/>
    </row>
    <row r="767" spans="6:6" ht="15.75" hidden="1" customHeight="1">
      <c r="F767" s="833"/>
    </row>
    <row r="768" spans="6:6" ht="15.75" hidden="1" customHeight="1">
      <c r="F768" s="833"/>
    </row>
    <row r="769" spans="6:6" ht="15.75" hidden="1" customHeight="1">
      <c r="F769" s="833"/>
    </row>
    <row r="770" spans="6:6" ht="15.75" hidden="1" customHeight="1">
      <c r="F770" s="833"/>
    </row>
    <row r="771" spans="6:6" ht="15.75" hidden="1" customHeight="1">
      <c r="F771" s="833"/>
    </row>
    <row r="772" spans="6:6" ht="15.75" hidden="1" customHeight="1">
      <c r="F772" s="833"/>
    </row>
    <row r="773" spans="6:6" ht="15.75" hidden="1" customHeight="1">
      <c r="F773" s="833"/>
    </row>
    <row r="774" spans="6:6" ht="15.75" hidden="1" customHeight="1">
      <c r="F774" s="833"/>
    </row>
    <row r="775" spans="6:6" ht="15.75" hidden="1" customHeight="1">
      <c r="F775" s="833"/>
    </row>
    <row r="776" spans="6:6" ht="15.75" hidden="1" customHeight="1">
      <c r="F776" s="833"/>
    </row>
    <row r="777" spans="6:6" ht="15.75" hidden="1" customHeight="1">
      <c r="F777" s="833"/>
    </row>
    <row r="778" spans="6:6" ht="15.75" hidden="1" customHeight="1">
      <c r="F778" s="833"/>
    </row>
    <row r="779" spans="6:6" ht="15.75" hidden="1" customHeight="1">
      <c r="F779" s="833"/>
    </row>
    <row r="780" spans="6:6" ht="15.75" hidden="1" customHeight="1">
      <c r="F780" s="833"/>
    </row>
    <row r="781" spans="6:6" ht="15.75" hidden="1" customHeight="1">
      <c r="F781" s="833"/>
    </row>
    <row r="782" spans="6:6" ht="15.75" hidden="1" customHeight="1">
      <c r="F782" s="833"/>
    </row>
    <row r="783" spans="6:6" ht="15.75" hidden="1" customHeight="1">
      <c r="F783" s="833"/>
    </row>
    <row r="784" spans="6:6" ht="15.75" hidden="1" customHeight="1">
      <c r="F784" s="833"/>
    </row>
    <row r="785" spans="6:6" ht="15.75" hidden="1" customHeight="1">
      <c r="F785" s="833"/>
    </row>
    <row r="786" spans="6:6" ht="15.75" hidden="1" customHeight="1">
      <c r="F786" s="833"/>
    </row>
    <row r="787" spans="6:6" ht="15.75" hidden="1" customHeight="1">
      <c r="F787" s="833"/>
    </row>
    <row r="788" spans="6:6" ht="15.75" hidden="1" customHeight="1">
      <c r="F788" s="833"/>
    </row>
    <row r="789" spans="6:6" ht="15.75" hidden="1" customHeight="1">
      <c r="F789" s="833"/>
    </row>
    <row r="790" spans="6:6" ht="15.75" hidden="1" customHeight="1">
      <c r="F790" s="833"/>
    </row>
    <row r="791" spans="6:6" ht="15.75" hidden="1" customHeight="1">
      <c r="F791" s="833"/>
    </row>
    <row r="792" spans="6:6" ht="15.75" hidden="1" customHeight="1">
      <c r="F792" s="833"/>
    </row>
    <row r="793" spans="6:6" ht="15.75" hidden="1" customHeight="1">
      <c r="F793" s="833"/>
    </row>
    <row r="794" spans="6:6" ht="15.75" hidden="1" customHeight="1">
      <c r="F794" s="833"/>
    </row>
    <row r="795" spans="6:6" ht="15.75" hidden="1" customHeight="1">
      <c r="F795" s="833"/>
    </row>
    <row r="796" spans="6:6" ht="15.75" hidden="1" customHeight="1">
      <c r="F796" s="833"/>
    </row>
    <row r="797" spans="6:6" ht="15.75" hidden="1" customHeight="1">
      <c r="F797" s="833"/>
    </row>
    <row r="798" spans="6:6" ht="15.75" hidden="1" customHeight="1">
      <c r="F798" s="833"/>
    </row>
    <row r="799" spans="6:6" ht="15.75" hidden="1" customHeight="1">
      <c r="F799" s="833"/>
    </row>
    <row r="800" spans="6:6" ht="15.75" hidden="1" customHeight="1">
      <c r="F800" s="833"/>
    </row>
    <row r="801" spans="6:6" ht="15.75" hidden="1" customHeight="1">
      <c r="F801" s="833"/>
    </row>
    <row r="802" spans="6:6" ht="15.75" hidden="1" customHeight="1">
      <c r="F802" s="833"/>
    </row>
    <row r="803" spans="6:6" ht="15.75" hidden="1" customHeight="1">
      <c r="F803" s="833"/>
    </row>
    <row r="804" spans="6:6" ht="15.75" hidden="1" customHeight="1">
      <c r="F804" s="833"/>
    </row>
    <row r="805" spans="6:6" ht="15.75" hidden="1" customHeight="1">
      <c r="F805" s="833"/>
    </row>
    <row r="806" spans="6:6" ht="15.75" hidden="1" customHeight="1">
      <c r="F806" s="833"/>
    </row>
    <row r="807" spans="6:6" ht="15.75" hidden="1" customHeight="1">
      <c r="F807" s="833"/>
    </row>
    <row r="808" spans="6:6" ht="15.75" hidden="1" customHeight="1">
      <c r="F808" s="833"/>
    </row>
    <row r="809" spans="6:6" ht="15.75" hidden="1" customHeight="1">
      <c r="F809" s="833"/>
    </row>
    <row r="810" spans="6:6" ht="15.75" hidden="1" customHeight="1">
      <c r="F810" s="833"/>
    </row>
    <row r="811" spans="6:6" ht="15.75" hidden="1" customHeight="1">
      <c r="F811" s="833"/>
    </row>
    <row r="812" spans="6:6" ht="15.75" hidden="1" customHeight="1">
      <c r="F812" s="833"/>
    </row>
    <row r="813" spans="6:6" ht="15.75" hidden="1" customHeight="1">
      <c r="F813" s="833"/>
    </row>
    <row r="814" spans="6:6" ht="15.75" hidden="1" customHeight="1">
      <c r="F814" s="833"/>
    </row>
    <row r="815" spans="6:6" ht="15.75" hidden="1" customHeight="1">
      <c r="F815" s="833"/>
    </row>
    <row r="816" spans="6:6" ht="15.75" hidden="1" customHeight="1">
      <c r="F816" s="833"/>
    </row>
    <row r="817" spans="6:6" ht="15.75" hidden="1" customHeight="1">
      <c r="F817" s="833"/>
    </row>
    <row r="818" spans="6:6" ht="15.75" hidden="1" customHeight="1">
      <c r="F818" s="833"/>
    </row>
    <row r="819" spans="6:6" ht="15.75" hidden="1" customHeight="1">
      <c r="F819" s="833"/>
    </row>
    <row r="820" spans="6:6" ht="15.75" hidden="1" customHeight="1">
      <c r="F820" s="833"/>
    </row>
    <row r="821" spans="6:6" ht="15.75" hidden="1" customHeight="1">
      <c r="F821" s="833"/>
    </row>
    <row r="822" spans="6:6" ht="15.75" hidden="1" customHeight="1">
      <c r="F822" s="833"/>
    </row>
    <row r="823" spans="6:6" ht="15.75" hidden="1" customHeight="1">
      <c r="F823" s="833"/>
    </row>
    <row r="824" spans="6:6" ht="15.75" hidden="1" customHeight="1">
      <c r="F824" s="833"/>
    </row>
    <row r="825" spans="6:6" ht="15.75" hidden="1" customHeight="1">
      <c r="F825" s="833"/>
    </row>
    <row r="826" spans="6:6" ht="15.75" hidden="1" customHeight="1">
      <c r="F826" s="833"/>
    </row>
    <row r="827" spans="6:6" ht="15.75" hidden="1" customHeight="1">
      <c r="F827" s="833"/>
    </row>
    <row r="828" spans="6:6" ht="15.75" hidden="1" customHeight="1">
      <c r="F828" s="833"/>
    </row>
    <row r="829" spans="6:6" ht="15.75" hidden="1" customHeight="1">
      <c r="F829" s="833"/>
    </row>
    <row r="830" spans="6:6" ht="15.75" hidden="1" customHeight="1">
      <c r="F830" s="833"/>
    </row>
    <row r="831" spans="6:6" ht="15.75" hidden="1" customHeight="1">
      <c r="F831" s="833"/>
    </row>
    <row r="832" spans="6:6" ht="15.75" hidden="1" customHeight="1">
      <c r="F832" s="833"/>
    </row>
    <row r="833" spans="6:6" ht="15.75" hidden="1" customHeight="1">
      <c r="F833" s="833"/>
    </row>
    <row r="834" spans="6:6" ht="15.75" hidden="1" customHeight="1">
      <c r="F834" s="833"/>
    </row>
    <row r="835" spans="6:6" ht="15.75" hidden="1" customHeight="1">
      <c r="F835" s="833"/>
    </row>
    <row r="836" spans="6:6" ht="15.75" hidden="1" customHeight="1">
      <c r="F836" s="833"/>
    </row>
    <row r="837" spans="6:6" ht="15.75" hidden="1" customHeight="1">
      <c r="F837" s="833"/>
    </row>
    <row r="838" spans="6:6" ht="15.75" hidden="1" customHeight="1">
      <c r="F838" s="833"/>
    </row>
    <row r="839" spans="6:6" ht="15.75" hidden="1" customHeight="1">
      <c r="F839" s="833"/>
    </row>
    <row r="840" spans="6:6" ht="15.75" hidden="1" customHeight="1">
      <c r="F840" s="833"/>
    </row>
    <row r="841" spans="6:6" ht="15.75" hidden="1" customHeight="1">
      <c r="F841" s="833"/>
    </row>
    <row r="842" spans="6:6" ht="15.75" hidden="1" customHeight="1">
      <c r="F842" s="833"/>
    </row>
    <row r="843" spans="6:6" ht="15.75" hidden="1" customHeight="1">
      <c r="F843" s="833"/>
    </row>
    <row r="844" spans="6:6" ht="15.75" hidden="1" customHeight="1">
      <c r="F844" s="833"/>
    </row>
    <row r="845" spans="6:6" ht="15.75" hidden="1" customHeight="1">
      <c r="F845" s="833"/>
    </row>
    <row r="846" spans="6:6" ht="15.75" hidden="1" customHeight="1">
      <c r="F846" s="833"/>
    </row>
    <row r="847" spans="6:6" ht="15.75" hidden="1" customHeight="1">
      <c r="F847" s="833"/>
    </row>
    <row r="848" spans="6:6" ht="15.75" hidden="1" customHeight="1">
      <c r="F848" s="833"/>
    </row>
    <row r="849" spans="6:6" ht="15.75" hidden="1" customHeight="1">
      <c r="F849" s="833"/>
    </row>
    <row r="850" spans="6:6" ht="15.75" hidden="1" customHeight="1">
      <c r="F850" s="833"/>
    </row>
    <row r="851" spans="6:6" ht="15.75" hidden="1" customHeight="1">
      <c r="F851" s="833"/>
    </row>
    <row r="852" spans="6:6" ht="15.75" hidden="1" customHeight="1">
      <c r="F852" s="833"/>
    </row>
    <row r="853" spans="6:6" ht="15.75" hidden="1" customHeight="1">
      <c r="F853" s="833"/>
    </row>
    <row r="854" spans="6:6" ht="15.75" hidden="1" customHeight="1">
      <c r="F854" s="833"/>
    </row>
    <row r="855" spans="6:6" ht="15.75" hidden="1" customHeight="1">
      <c r="F855" s="833"/>
    </row>
    <row r="856" spans="6:6" ht="15.75" hidden="1" customHeight="1">
      <c r="F856" s="833"/>
    </row>
    <row r="857" spans="6:6" ht="15.75" hidden="1" customHeight="1">
      <c r="F857" s="833"/>
    </row>
    <row r="858" spans="6:6" ht="15.75" hidden="1" customHeight="1">
      <c r="F858" s="833"/>
    </row>
    <row r="859" spans="6:6" ht="15.75" hidden="1" customHeight="1">
      <c r="F859" s="833"/>
    </row>
    <row r="860" spans="6:6" ht="15.75" hidden="1" customHeight="1">
      <c r="F860" s="833"/>
    </row>
    <row r="861" spans="6:6" ht="15.75" hidden="1" customHeight="1">
      <c r="F861" s="833"/>
    </row>
    <row r="862" spans="6:6" ht="15.75" hidden="1" customHeight="1">
      <c r="F862" s="833"/>
    </row>
    <row r="863" spans="6:6" ht="15.75" hidden="1" customHeight="1">
      <c r="F863" s="833"/>
    </row>
    <row r="864" spans="6:6" ht="15.75" hidden="1" customHeight="1">
      <c r="F864" s="833"/>
    </row>
    <row r="865" spans="6:6" ht="15.75" hidden="1" customHeight="1">
      <c r="F865" s="833"/>
    </row>
    <row r="866" spans="6:6" ht="15.75" hidden="1" customHeight="1">
      <c r="F866" s="833"/>
    </row>
    <row r="867" spans="6:6" ht="15.75" hidden="1" customHeight="1">
      <c r="F867" s="833"/>
    </row>
    <row r="868" spans="6:6" ht="15.75" hidden="1" customHeight="1">
      <c r="F868" s="833"/>
    </row>
    <row r="869" spans="6:6" ht="15.75" hidden="1" customHeight="1">
      <c r="F869" s="833"/>
    </row>
    <row r="870" spans="6:6" ht="15.75" hidden="1" customHeight="1">
      <c r="F870" s="833"/>
    </row>
    <row r="871" spans="6:6" ht="15.75" hidden="1" customHeight="1">
      <c r="F871" s="833"/>
    </row>
    <row r="872" spans="6:6" ht="15.75" hidden="1" customHeight="1">
      <c r="F872" s="833"/>
    </row>
    <row r="873" spans="6:6" ht="15.75" hidden="1" customHeight="1">
      <c r="F873" s="833"/>
    </row>
    <row r="874" spans="6:6" ht="15.75" hidden="1" customHeight="1">
      <c r="F874" s="833"/>
    </row>
    <row r="875" spans="6:6" ht="15.75" hidden="1" customHeight="1">
      <c r="F875" s="833"/>
    </row>
    <row r="876" spans="6:6" ht="15.75" hidden="1" customHeight="1">
      <c r="F876" s="833"/>
    </row>
    <row r="877" spans="6:6" ht="15.75" hidden="1" customHeight="1">
      <c r="F877" s="833"/>
    </row>
    <row r="878" spans="6:6" ht="15.75" hidden="1" customHeight="1">
      <c r="F878" s="833"/>
    </row>
    <row r="879" spans="6:6" ht="15.75" hidden="1" customHeight="1">
      <c r="F879" s="833"/>
    </row>
    <row r="880" spans="6:6" ht="15.75" hidden="1" customHeight="1">
      <c r="F880" s="833"/>
    </row>
    <row r="881" spans="6:6" ht="15.75" hidden="1" customHeight="1">
      <c r="F881" s="833"/>
    </row>
    <row r="882" spans="6:6" ht="15.75" hidden="1" customHeight="1">
      <c r="F882" s="833"/>
    </row>
    <row r="883" spans="6:6" ht="15.75" hidden="1" customHeight="1">
      <c r="F883" s="833"/>
    </row>
    <row r="884" spans="6:6" ht="15.75" hidden="1" customHeight="1">
      <c r="F884" s="833"/>
    </row>
    <row r="885" spans="6:6" ht="15.75" hidden="1" customHeight="1">
      <c r="F885" s="833"/>
    </row>
    <row r="886" spans="6:6" ht="15.75" hidden="1" customHeight="1">
      <c r="F886" s="833"/>
    </row>
    <row r="887" spans="6:6" ht="15.75" hidden="1" customHeight="1">
      <c r="F887" s="833"/>
    </row>
    <row r="888" spans="6:6" ht="15.75" hidden="1" customHeight="1">
      <c r="F888" s="833"/>
    </row>
    <row r="889" spans="6:6" ht="15.75" hidden="1" customHeight="1">
      <c r="F889" s="833"/>
    </row>
    <row r="890" spans="6:6" ht="15.75" hidden="1" customHeight="1">
      <c r="F890" s="833"/>
    </row>
    <row r="891" spans="6:6" ht="15.75" hidden="1" customHeight="1">
      <c r="F891" s="833"/>
    </row>
    <row r="892" spans="6:6" ht="15.75" hidden="1" customHeight="1">
      <c r="F892" s="833"/>
    </row>
    <row r="893" spans="6:6" ht="15.75" hidden="1" customHeight="1">
      <c r="F893" s="833"/>
    </row>
    <row r="894" spans="6:6" ht="15.75" hidden="1" customHeight="1">
      <c r="F894" s="833"/>
    </row>
    <row r="895" spans="6:6" ht="15.75" hidden="1" customHeight="1">
      <c r="F895" s="833"/>
    </row>
    <row r="896" spans="6:6" ht="15.75" hidden="1" customHeight="1">
      <c r="F896" s="833"/>
    </row>
    <row r="897" spans="6:6" ht="15.75" hidden="1" customHeight="1">
      <c r="F897" s="833"/>
    </row>
    <row r="898" spans="6:6" ht="15.75" hidden="1" customHeight="1">
      <c r="F898" s="833"/>
    </row>
    <row r="899" spans="6:6" ht="15.75" hidden="1" customHeight="1">
      <c r="F899" s="833"/>
    </row>
    <row r="900" spans="6:6" ht="15.75" hidden="1" customHeight="1">
      <c r="F900" s="833"/>
    </row>
    <row r="901" spans="6:6" ht="15.75" hidden="1" customHeight="1">
      <c r="F901" s="833"/>
    </row>
    <row r="902" spans="6:6" ht="15.75" hidden="1" customHeight="1">
      <c r="F902" s="833"/>
    </row>
    <row r="903" spans="6:6" ht="15.75" hidden="1" customHeight="1">
      <c r="F903" s="833"/>
    </row>
    <row r="904" spans="6:6" ht="15.75" hidden="1" customHeight="1">
      <c r="F904" s="833"/>
    </row>
    <row r="905" spans="6:6" ht="15.75" hidden="1" customHeight="1">
      <c r="F905" s="833"/>
    </row>
    <row r="906" spans="6:6" ht="15.75" hidden="1" customHeight="1">
      <c r="F906" s="833"/>
    </row>
    <row r="907" spans="6:6" ht="15.75" hidden="1" customHeight="1">
      <c r="F907" s="833"/>
    </row>
    <row r="908" spans="6:6" ht="15.75" hidden="1" customHeight="1">
      <c r="F908" s="833"/>
    </row>
    <row r="909" spans="6:6" ht="15.75" hidden="1" customHeight="1">
      <c r="F909" s="833"/>
    </row>
    <row r="910" spans="6:6" ht="15.75" hidden="1" customHeight="1">
      <c r="F910" s="833"/>
    </row>
    <row r="911" spans="6:6" ht="15.75" hidden="1" customHeight="1">
      <c r="F911" s="833"/>
    </row>
    <row r="912" spans="6:6" ht="15.75" hidden="1" customHeight="1">
      <c r="F912" s="833"/>
    </row>
    <row r="913" spans="6:6" ht="15.75" hidden="1" customHeight="1">
      <c r="F913" s="833"/>
    </row>
    <row r="914" spans="6:6" ht="15.75" hidden="1" customHeight="1">
      <c r="F914" s="833"/>
    </row>
    <row r="915" spans="6:6" ht="15.75" hidden="1" customHeight="1">
      <c r="F915" s="833"/>
    </row>
    <row r="916" spans="6:6" ht="15.75" hidden="1" customHeight="1">
      <c r="F916" s="833"/>
    </row>
    <row r="917" spans="6:6" ht="15.75" hidden="1" customHeight="1">
      <c r="F917" s="833"/>
    </row>
    <row r="918" spans="6:6" ht="15.75" hidden="1" customHeight="1">
      <c r="F918" s="833"/>
    </row>
    <row r="919" spans="6:6" ht="15.75" hidden="1" customHeight="1">
      <c r="F919" s="833"/>
    </row>
    <row r="920" spans="6:6" ht="15.75" hidden="1" customHeight="1">
      <c r="F920" s="833"/>
    </row>
    <row r="921" spans="6:6" ht="15.75" hidden="1" customHeight="1">
      <c r="F921" s="833"/>
    </row>
    <row r="922" spans="6:6" ht="15.75" hidden="1" customHeight="1">
      <c r="F922" s="833"/>
    </row>
    <row r="923" spans="6:6" ht="15.75" hidden="1" customHeight="1">
      <c r="F923" s="833"/>
    </row>
    <row r="924" spans="6:6" ht="15.75" hidden="1" customHeight="1">
      <c r="F924" s="833"/>
    </row>
    <row r="925" spans="6:6" ht="15.75" hidden="1" customHeight="1">
      <c r="F925" s="833"/>
    </row>
    <row r="926" spans="6:6" ht="15.75" hidden="1" customHeight="1">
      <c r="F926" s="833"/>
    </row>
    <row r="927" spans="6:6" ht="15.75" hidden="1" customHeight="1">
      <c r="F927" s="833"/>
    </row>
    <row r="928" spans="6:6" ht="15.75" hidden="1" customHeight="1">
      <c r="F928" s="833"/>
    </row>
    <row r="929" spans="6:6" ht="15.75" hidden="1" customHeight="1">
      <c r="F929" s="833"/>
    </row>
    <row r="930" spans="6:6" ht="15.75" hidden="1" customHeight="1">
      <c r="F930" s="833"/>
    </row>
    <row r="931" spans="6:6" ht="15.75" hidden="1" customHeight="1">
      <c r="F931" s="833"/>
    </row>
    <row r="932" spans="6:6" ht="15.75" hidden="1" customHeight="1">
      <c r="F932" s="833"/>
    </row>
    <row r="933" spans="6:6" ht="15.75" hidden="1" customHeight="1">
      <c r="F933" s="833"/>
    </row>
    <row r="934" spans="6:6" ht="15.75" hidden="1" customHeight="1">
      <c r="F934" s="833"/>
    </row>
    <row r="935" spans="6:6" ht="15.75" hidden="1" customHeight="1">
      <c r="F935" s="833"/>
    </row>
    <row r="936" spans="6:6" ht="15.75" hidden="1" customHeight="1">
      <c r="F936" s="833"/>
    </row>
    <row r="937" spans="6:6" ht="15.75" hidden="1" customHeight="1">
      <c r="F937" s="833"/>
    </row>
    <row r="938" spans="6:6" ht="15.75" hidden="1" customHeight="1">
      <c r="F938" s="833"/>
    </row>
    <row r="939" spans="6:6" ht="15.75" hidden="1" customHeight="1">
      <c r="F939" s="833"/>
    </row>
    <row r="940" spans="6:6" ht="15.75" hidden="1" customHeight="1">
      <c r="F940" s="833"/>
    </row>
    <row r="941" spans="6:6" ht="15.75" hidden="1" customHeight="1">
      <c r="F941" s="833"/>
    </row>
    <row r="942" spans="6:6" ht="15.75" hidden="1" customHeight="1">
      <c r="F942" s="833"/>
    </row>
    <row r="943" spans="6:6" ht="15.75" hidden="1" customHeight="1">
      <c r="F943" s="833"/>
    </row>
    <row r="944" spans="6:6" ht="15.75" hidden="1" customHeight="1">
      <c r="F944" s="833"/>
    </row>
    <row r="945" spans="6:6" ht="15.75" hidden="1" customHeight="1">
      <c r="F945" s="833"/>
    </row>
    <row r="946" spans="6:6" ht="15.75" hidden="1" customHeight="1">
      <c r="F946" s="833"/>
    </row>
    <row r="947" spans="6:6" ht="15.75" hidden="1" customHeight="1">
      <c r="F947" s="833"/>
    </row>
    <row r="948" spans="6:6" ht="15.75" hidden="1" customHeight="1">
      <c r="F948" s="833"/>
    </row>
    <row r="949" spans="6:6" ht="15.75" hidden="1" customHeight="1">
      <c r="F949" s="833"/>
    </row>
    <row r="950" spans="6:6" ht="15.75" hidden="1" customHeight="1">
      <c r="F950" s="833"/>
    </row>
    <row r="951" spans="6:6" ht="15.75" hidden="1" customHeight="1">
      <c r="F951" s="833"/>
    </row>
    <row r="952" spans="6:6" ht="15.75" hidden="1" customHeight="1">
      <c r="F952" s="833"/>
    </row>
    <row r="953" spans="6:6" ht="15.75" hidden="1" customHeight="1">
      <c r="F953" s="833"/>
    </row>
    <row r="954" spans="6:6" ht="15.75" hidden="1" customHeight="1">
      <c r="F954" s="833"/>
    </row>
    <row r="955" spans="6:6" ht="15.75" hidden="1" customHeight="1">
      <c r="F955" s="833"/>
    </row>
    <row r="956" spans="6:6" ht="15.75" hidden="1" customHeight="1">
      <c r="F956" s="833"/>
    </row>
    <row r="957" spans="6:6" ht="15.75" hidden="1" customHeight="1">
      <c r="F957" s="833"/>
    </row>
    <row r="958" spans="6:6" ht="15.75" hidden="1" customHeight="1">
      <c r="F958" s="833"/>
    </row>
    <row r="959" spans="6:6" ht="15.75" hidden="1" customHeight="1">
      <c r="F959" s="833"/>
    </row>
    <row r="960" spans="6:6" ht="15.75" hidden="1" customHeight="1">
      <c r="F960" s="833"/>
    </row>
    <row r="961" spans="6:6" ht="15.75" hidden="1" customHeight="1">
      <c r="F961" s="833"/>
    </row>
    <row r="962" spans="6:6" ht="15.75" hidden="1" customHeight="1">
      <c r="F962" s="833"/>
    </row>
    <row r="963" spans="6:6" ht="15.75" hidden="1" customHeight="1">
      <c r="F963" s="833"/>
    </row>
    <row r="964" spans="6:6" ht="15.75" hidden="1" customHeight="1">
      <c r="F964" s="833"/>
    </row>
    <row r="965" spans="6:6" ht="15.75" hidden="1" customHeight="1">
      <c r="F965" s="833"/>
    </row>
    <row r="966" spans="6:6" ht="15.75" hidden="1" customHeight="1">
      <c r="F966" s="833"/>
    </row>
    <row r="967" spans="6:6" ht="15.75" hidden="1" customHeight="1">
      <c r="F967" s="833"/>
    </row>
    <row r="968" spans="6:6" ht="15.75" hidden="1" customHeight="1">
      <c r="F968" s="833"/>
    </row>
    <row r="969" spans="6:6" ht="15.75" hidden="1" customHeight="1">
      <c r="F969" s="833"/>
    </row>
    <row r="970" spans="6:6" ht="15.75" hidden="1" customHeight="1">
      <c r="F970" s="833"/>
    </row>
    <row r="971" spans="6:6" ht="15.75" hidden="1" customHeight="1">
      <c r="F971" s="833"/>
    </row>
    <row r="972" spans="6:6" ht="15.75" hidden="1" customHeight="1">
      <c r="F972" s="833"/>
    </row>
    <row r="973" spans="6:6" ht="15.75" hidden="1" customHeight="1">
      <c r="F973" s="833"/>
    </row>
    <row r="974" spans="6:6" ht="15.75" hidden="1" customHeight="1">
      <c r="F974" s="833"/>
    </row>
    <row r="975" spans="6:6" ht="15.75" hidden="1" customHeight="1">
      <c r="F975" s="833"/>
    </row>
    <row r="976" spans="6:6" ht="15.75" hidden="1" customHeight="1">
      <c r="F976" s="833"/>
    </row>
    <row r="977" spans="6:6" ht="15.75" hidden="1" customHeight="1">
      <c r="F977" s="833"/>
    </row>
    <row r="978" spans="6:6" ht="15.75" hidden="1" customHeight="1">
      <c r="F978" s="833"/>
    </row>
    <row r="979" spans="6:6" ht="15.75" hidden="1" customHeight="1">
      <c r="F979" s="833"/>
    </row>
    <row r="980" spans="6:6" ht="15.75" hidden="1" customHeight="1">
      <c r="F980" s="833"/>
    </row>
    <row r="981" spans="6:6" ht="15.75" hidden="1" customHeight="1">
      <c r="F981" s="833"/>
    </row>
    <row r="982" spans="6:6" ht="15.75" hidden="1" customHeight="1">
      <c r="F982" s="833"/>
    </row>
    <row r="983" spans="6:6" ht="15.75" hidden="1" customHeight="1">
      <c r="F983" s="833"/>
    </row>
    <row r="984" spans="6:6" ht="15.75" hidden="1" customHeight="1">
      <c r="F984" s="833"/>
    </row>
    <row r="985" spans="6:6" ht="15.75" hidden="1" customHeight="1">
      <c r="F985" s="833"/>
    </row>
    <row r="986" spans="6:6" ht="15.75" hidden="1" customHeight="1">
      <c r="F986" s="833"/>
    </row>
    <row r="987" spans="6:6" ht="15.75" hidden="1" customHeight="1">
      <c r="F987" s="833"/>
    </row>
    <row r="988" spans="6:6" ht="15.75" hidden="1" customHeight="1">
      <c r="F988" s="833"/>
    </row>
    <row r="989" spans="6:6" ht="15.75" hidden="1" customHeight="1">
      <c r="F989" s="833"/>
    </row>
    <row r="990" spans="6:6" ht="15.75" hidden="1" customHeight="1">
      <c r="F990" s="833"/>
    </row>
    <row r="991" spans="6:6" ht="15.75" hidden="1" customHeight="1">
      <c r="F991" s="833"/>
    </row>
    <row r="992" spans="6:6" ht="15.75" hidden="1" customHeight="1">
      <c r="F992" s="833"/>
    </row>
    <row r="993" spans="6:6" ht="15.75" hidden="1" customHeight="1">
      <c r="F993" s="833"/>
    </row>
    <row r="994" spans="6:6" ht="15.75" hidden="1" customHeight="1">
      <c r="F994" s="833"/>
    </row>
    <row r="995" spans="6:6" ht="15.75" hidden="1" customHeight="1">
      <c r="F995" s="833"/>
    </row>
    <row r="996" spans="6:6" ht="15.75" hidden="1" customHeight="1">
      <c r="F996" s="833"/>
    </row>
    <row r="997" spans="6:6" ht="15.75" hidden="1" customHeight="1">
      <c r="F997" s="833"/>
    </row>
    <row r="998" spans="6:6" ht="15.75" hidden="1" customHeight="1">
      <c r="F998" s="833"/>
    </row>
    <row r="999" spans="6:6" ht="15.75" hidden="1" customHeight="1">
      <c r="F999" s="833"/>
    </row>
    <row r="1000" spans="6:6" ht="15.75" hidden="1" customHeight="1">
      <c r="F1000" s="833"/>
    </row>
    <row r="1001" spans="6:6" ht="15.75" hidden="1" customHeight="1">
      <c r="F1001" s="833"/>
    </row>
    <row r="1002" spans="6:6" ht="15.75" hidden="1" customHeight="1">
      <c r="F1002" s="833"/>
    </row>
    <row r="1003" spans="6:6" ht="15.75" hidden="1" customHeight="1">
      <c r="F1003" s="833"/>
    </row>
    <row r="1004" spans="6:6" ht="15.75" hidden="1" customHeight="1">
      <c r="F1004" s="833"/>
    </row>
    <row r="1005" spans="6:6" ht="15.75" hidden="1" customHeight="1">
      <c r="F1005" s="833"/>
    </row>
    <row r="1006" spans="6:6" ht="15.75" hidden="1" customHeight="1">
      <c r="F1006" s="833"/>
    </row>
    <row r="1007" spans="6:6" ht="15.75" hidden="1" customHeight="1">
      <c r="F1007" s="833"/>
    </row>
    <row r="1008" spans="6:6" ht="15.75" hidden="1" customHeight="1">
      <c r="F1008" s="833"/>
    </row>
    <row r="1009" spans="6:6" ht="15.75" hidden="1" customHeight="1">
      <c r="F1009" s="833"/>
    </row>
    <row r="1010" spans="6:6" ht="15.75" hidden="1" customHeight="1">
      <c r="F1010" s="833"/>
    </row>
    <row r="1011" spans="6:6" ht="15.75" hidden="1" customHeight="1">
      <c r="F1011" s="833"/>
    </row>
    <row r="1012" spans="6:6" ht="15.75" hidden="1" customHeight="1">
      <c r="F1012" s="833"/>
    </row>
    <row r="1013" spans="6:6" ht="15.75" hidden="1" customHeight="1">
      <c r="F1013" s="833"/>
    </row>
    <row r="1014" spans="6:6" ht="15.75" hidden="1" customHeight="1">
      <c r="F1014" s="833"/>
    </row>
    <row r="1015" spans="6:6" ht="15.75" hidden="1" customHeight="1">
      <c r="F1015" s="833"/>
    </row>
    <row r="1016" spans="6:6" ht="15.75" hidden="1" customHeight="1">
      <c r="F1016" s="833"/>
    </row>
    <row r="1017" spans="6:6" ht="15.75" hidden="1" customHeight="1">
      <c r="F1017" s="833"/>
    </row>
    <row r="1018" spans="6:6" ht="15.75" hidden="1" customHeight="1">
      <c r="F1018" s="833"/>
    </row>
    <row r="1019" spans="6:6" ht="15.75" hidden="1" customHeight="1">
      <c r="F1019" s="833"/>
    </row>
    <row r="1020" spans="6:6" ht="15.75" hidden="1" customHeight="1">
      <c r="F1020" s="833"/>
    </row>
    <row r="1021" spans="6:6" ht="15.75" hidden="1" customHeight="1">
      <c r="F1021" s="833"/>
    </row>
    <row r="1022" spans="6:6" ht="15.75" hidden="1" customHeight="1">
      <c r="F1022" s="833"/>
    </row>
    <row r="1023" spans="6:6" ht="15.75" hidden="1" customHeight="1">
      <c r="F1023" s="833"/>
    </row>
    <row r="1024" spans="6:6" ht="15.75" hidden="1" customHeight="1">
      <c r="F1024" s="833"/>
    </row>
    <row r="1025" spans="6:6" ht="15.75" hidden="1" customHeight="1">
      <c r="F1025" s="833"/>
    </row>
    <row r="1026" spans="6:6" ht="15.75" hidden="1" customHeight="1">
      <c r="F1026" s="833"/>
    </row>
    <row r="1027" spans="6:6" ht="15.75" hidden="1" customHeight="1">
      <c r="F1027" s="833"/>
    </row>
    <row r="1028" spans="6:6" ht="15.75" hidden="1" customHeight="1">
      <c r="F1028" s="833"/>
    </row>
    <row r="1029" spans="6:6" ht="15.75" hidden="1" customHeight="1">
      <c r="F1029" s="833"/>
    </row>
    <row r="1030" spans="6:6" ht="15" hidden="1" customHeight="1">
      <c r="F1030" s="833"/>
    </row>
    <row r="1031" spans="6:6" ht="15" hidden="1" customHeight="1">
      <c r="F1031" s="833"/>
    </row>
    <row r="1032" spans="6:6" ht="15" hidden="1" customHeight="1">
      <c r="F1032" s="833"/>
    </row>
    <row r="1033" spans="6:6" ht="15" hidden="1" customHeight="1"/>
    <row r="1034" spans="6:6" ht="15" hidden="1" customHeight="1"/>
    <row r="1035" spans="6:6" ht="15" hidden="1" customHeight="1"/>
    <row r="1036" spans="6:6" ht="15" hidden="1" customHeight="1"/>
    <row r="1037" spans="6:6" ht="15" hidden="1" customHeight="1"/>
  </sheetData>
  <mergeCells count="221">
    <mergeCell ref="B125:K131"/>
    <mergeCell ref="B132:K145"/>
    <mergeCell ref="B146:K147"/>
    <mergeCell ref="B148:B154"/>
    <mergeCell ref="C148:K154"/>
    <mergeCell ref="B2:K7"/>
    <mergeCell ref="B121:D121"/>
    <mergeCell ref="E121:H121"/>
    <mergeCell ref="I121:K121"/>
    <mergeCell ref="B122:I122"/>
    <mergeCell ref="B123:I123"/>
    <mergeCell ref="B124:J124"/>
    <mergeCell ref="B117:D117"/>
    <mergeCell ref="I117:K117"/>
    <mergeCell ref="B118:I118"/>
    <mergeCell ref="B119:J119"/>
    <mergeCell ref="B120:D120"/>
    <mergeCell ref="E120:H120"/>
    <mergeCell ref="I120:K120"/>
    <mergeCell ref="B112:I112"/>
    <mergeCell ref="B113:J113"/>
    <mergeCell ref="B114:D114"/>
    <mergeCell ref="E114:G114"/>
    <mergeCell ref="I114:K114"/>
    <mergeCell ref="B115:D115"/>
    <mergeCell ref="E115:G117"/>
    <mergeCell ref="H115:H116"/>
    <mergeCell ref="I115:K116"/>
    <mergeCell ref="B116:D116"/>
    <mergeCell ref="B110:D110"/>
    <mergeCell ref="E110:G110"/>
    <mergeCell ref="I110:K110"/>
    <mergeCell ref="B111:D111"/>
    <mergeCell ref="E111:G111"/>
    <mergeCell ref="I111:K111"/>
    <mergeCell ref="B105:G105"/>
    <mergeCell ref="B106:D106"/>
    <mergeCell ref="E106:G106"/>
    <mergeCell ref="I106:K106"/>
    <mergeCell ref="B107:D109"/>
    <mergeCell ref="E107:G109"/>
    <mergeCell ref="H107:H109"/>
    <mergeCell ref="I107:K109"/>
    <mergeCell ref="B99:I99"/>
    <mergeCell ref="B100:G100"/>
    <mergeCell ref="B101:G103"/>
    <mergeCell ref="H101:H103"/>
    <mergeCell ref="I101:K103"/>
    <mergeCell ref="B104:I104"/>
    <mergeCell ref="B93:H93"/>
    <mergeCell ref="I93:K93"/>
    <mergeCell ref="B94:I94"/>
    <mergeCell ref="B95:G98"/>
    <mergeCell ref="H95:H98"/>
    <mergeCell ref="I95:K98"/>
    <mergeCell ref="B89:K89"/>
    <mergeCell ref="B90:D90"/>
    <mergeCell ref="I90:K90"/>
    <mergeCell ref="B91:D91"/>
    <mergeCell ref="I91:K91"/>
    <mergeCell ref="B92:H92"/>
    <mergeCell ref="I92:J92"/>
    <mergeCell ref="B85:D85"/>
    <mergeCell ref="I85:K85"/>
    <mergeCell ref="B86:K86"/>
    <mergeCell ref="B87:D87"/>
    <mergeCell ref="I87:K87"/>
    <mergeCell ref="B88:D88"/>
    <mergeCell ref="I88:K88"/>
    <mergeCell ref="B81:D81"/>
    <mergeCell ref="I81:K81"/>
    <mergeCell ref="B82:D82"/>
    <mergeCell ref="I82:K82"/>
    <mergeCell ref="B83:K83"/>
    <mergeCell ref="B84:D84"/>
    <mergeCell ref="I84:K84"/>
    <mergeCell ref="B77:K77"/>
    <mergeCell ref="B78:D78"/>
    <mergeCell ref="I78:K78"/>
    <mergeCell ref="B79:D79"/>
    <mergeCell ref="I79:K79"/>
    <mergeCell ref="B80:K80"/>
    <mergeCell ref="B73:D73"/>
    <mergeCell ref="I73:K73"/>
    <mergeCell ref="B74:K74"/>
    <mergeCell ref="B75:D75"/>
    <mergeCell ref="I75:K75"/>
    <mergeCell ref="B76:D76"/>
    <mergeCell ref="I76:K76"/>
    <mergeCell ref="B69:D69"/>
    <mergeCell ref="I69:K69"/>
    <mergeCell ref="B70:D70"/>
    <mergeCell ref="I70:K70"/>
    <mergeCell ref="B71:K71"/>
    <mergeCell ref="B72:D72"/>
    <mergeCell ref="I72:K72"/>
    <mergeCell ref="B65:K65"/>
    <mergeCell ref="B66:D66"/>
    <mergeCell ref="I66:K66"/>
    <mergeCell ref="B67:D67"/>
    <mergeCell ref="I67:K67"/>
    <mergeCell ref="B68:K68"/>
    <mergeCell ref="B61:D61"/>
    <mergeCell ref="I61:K61"/>
    <mergeCell ref="B62:K62"/>
    <mergeCell ref="B63:D63"/>
    <mergeCell ref="I63:K63"/>
    <mergeCell ref="B64:D64"/>
    <mergeCell ref="I64:K64"/>
    <mergeCell ref="B57:D57"/>
    <mergeCell ref="I57:K57"/>
    <mergeCell ref="B58:D58"/>
    <mergeCell ref="I58:K58"/>
    <mergeCell ref="B59:K59"/>
    <mergeCell ref="B60:D60"/>
    <mergeCell ref="I60:K60"/>
    <mergeCell ref="B53:K53"/>
    <mergeCell ref="B54:D54"/>
    <mergeCell ref="I54:K54"/>
    <mergeCell ref="B55:D55"/>
    <mergeCell ref="I55:K55"/>
    <mergeCell ref="B56:K56"/>
    <mergeCell ref="B49:D49"/>
    <mergeCell ref="I49:K49"/>
    <mergeCell ref="B50:K50"/>
    <mergeCell ref="B51:D51"/>
    <mergeCell ref="I51:K51"/>
    <mergeCell ref="B52:D52"/>
    <mergeCell ref="I52:K52"/>
    <mergeCell ref="B45:D45"/>
    <mergeCell ref="I45:K45"/>
    <mergeCell ref="B46:D46"/>
    <mergeCell ref="I46:K46"/>
    <mergeCell ref="B47:K47"/>
    <mergeCell ref="B48:D48"/>
    <mergeCell ref="I48:K48"/>
    <mergeCell ref="B41:K41"/>
    <mergeCell ref="B42:D42"/>
    <mergeCell ref="I42:K42"/>
    <mergeCell ref="B43:D43"/>
    <mergeCell ref="I43:K43"/>
    <mergeCell ref="B44:K44"/>
    <mergeCell ref="B37:D37"/>
    <mergeCell ref="I37:K37"/>
    <mergeCell ref="B38:K38"/>
    <mergeCell ref="B39:D39"/>
    <mergeCell ref="I39:K39"/>
    <mergeCell ref="B40:D40"/>
    <mergeCell ref="I40:K40"/>
    <mergeCell ref="B33:H33"/>
    <mergeCell ref="I33:K33"/>
    <mergeCell ref="B34:K34"/>
    <mergeCell ref="B35:K35"/>
    <mergeCell ref="B36:D36"/>
    <mergeCell ref="I36:K36"/>
    <mergeCell ref="B31:D31"/>
    <mergeCell ref="E31:F31"/>
    <mergeCell ref="G31:H31"/>
    <mergeCell ref="I31:K31"/>
    <mergeCell ref="B32:H32"/>
    <mergeCell ref="I32:J32"/>
    <mergeCell ref="B29:D29"/>
    <mergeCell ref="E29:F29"/>
    <mergeCell ref="G29:H29"/>
    <mergeCell ref="I29:K29"/>
    <mergeCell ref="B30:D30"/>
    <mergeCell ref="E30:F30"/>
    <mergeCell ref="G30:H30"/>
    <mergeCell ref="I30:K30"/>
    <mergeCell ref="B27:D27"/>
    <mergeCell ref="E27:F27"/>
    <mergeCell ref="G27:H27"/>
    <mergeCell ref="I27:K27"/>
    <mergeCell ref="B28:D28"/>
    <mergeCell ref="E28:F28"/>
    <mergeCell ref="G28:H28"/>
    <mergeCell ref="I28:K28"/>
    <mergeCell ref="B25:D25"/>
    <mergeCell ref="E25:F25"/>
    <mergeCell ref="G25:H25"/>
    <mergeCell ref="I25:K25"/>
    <mergeCell ref="B26:D26"/>
    <mergeCell ref="E26:F26"/>
    <mergeCell ref="G26:H26"/>
    <mergeCell ref="I26:K26"/>
    <mergeCell ref="B23:D23"/>
    <mergeCell ref="E23:F23"/>
    <mergeCell ref="G23:H23"/>
    <mergeCell ref="I23:K23"/>
    <mergeCell ref="B24:D24"/>
    <mergeCell ref="E24:F24"/>
    <mergeCell ref="G24:H24"/>
    <mergeCell ref="I24:K24"/>
    <mergeCell ref="B21:D21"/>
    <mergeCell ref="E21:F21"/>
    <mergeCell ref="G21:H21"/>
    <mergeCell ref="I21:K21"/>
    <mergeCell ref="B22:D22"/>
    <mergeCell ref="E22:F22"/>
    <mergeCell ref="G22:H22"/>
    <mergeCell ref="I22:K22"/>
    <mergeCell ref="B19:G19"/>
    <mergeCell ref="I19:K19"/>
    <mergeCell ref="B20:D20"/>
    <mergeCell ref="E20:F20"/>
    <mergeCell ref="G20:H20"/>
    <mergeCell ref="I20:K20"/>
    <mergeCell ref="B15:K15"/>
    <mergeCell ref="B16:K16"/>
    <mergeCell ref="B17:D18"/>
    <mergeCell ref="E17:K17"/>
    <mergeCell ref="E18:F18"/>
    <mergeCell ref="G18:H18"/>
    <mergeCell ref="I18:K18"/>
    <mergeCell ref="B8:K9"/>
    <mergeCell ref="B10:K10"/>
    <mergeCell ref="B11:K11"/>
    <mergeCell ref="B12:K12"/>
    <mergeCell ref="B13:K13"/>
    <mergeCell ref="B14:F14"/>
    <mergeCell ref="G14:K14"/>
  </mergeCells>
  <printOptions horizontalCentered="1"/>
  <pageMargins left="0.39370078740157483" right="0.39370078740157483" top="0.39370078740157483" bottom="0.39370078740157483" header="0" footer="0"/>
  <pageSetup scale="58" orientation="portrait" r:id="rId1"/>
  <rowBreaks count="7" manualBreakCount="7">
    <brk id="49" min="1" max="10" man="1"/>
    <brk id="70" min="1" max="10" man="1"/>
    <brk id="92" min="1" max="10" man="1"/>
    <brk id="99" min="1" max="10" man="1"/>
    <brk id="104" min="1" max="10" man="1"/>
    <brk id="112" min="1" max="10" man="1"/>
    <brk id="118" min="1" max="10" man="1"/>
  </rowBreaks>
  <colBreaks count="1" manualBreakCount="1">
    <brk id="11"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83"/>
  <sheetViews>
    <sheetView topLeftCell="A70" zoomScale="90" zoomScaleNormal="90" workbookViewId="0">
      <selection activeCell="C91" sqref="C91:K96"/>
    </sheetView>
  </sheetViews>
  <sheetFormatPr baseColWidth="10" defaultColWidth="14.42578125" defaultRowHeight="0" customHeight="1" zeroHeight="1"/>
  <cols>
    <col min="1" max="1" width="4.140625" style="4" customWidth="1"/>
    <col min="2" max="4" width="15.5703125" customWidth="1"/>
    <col min="5" max="5" width="16.42578125" style="160" customWidth="1"/>
    <col min="6" max="6" width="19.140625" style="160" customWidth="1"/>
    <col min="7" max="8" width="16" style="160" customWidth="1"/>
    <col min="9" max="9" width="20.28515625" style="160" customWidth="1"/>
    <col min="10" max="11" width="21.7109375" style="160" customWidth="1"/>
    <col min="12" max="12" width="5.140625" style="160" customWidth="1"/>
    <col min="13" max="16384" width="14.42578125" style="163"/>
  </cols>
  <sheetData>
    <row r="1" spans="1:12" ht="15" customHeight="1" thickBot="1">
      <c r="A1" s="160"/>
      <c r="B1" s="4"/>
      <c r="C1" s="4"/>
      <c r="D1" s="4"/>
    </row>
    <row r="2" spans="1:12" ht="12.75" customHeight="1">
      <c r="A2" s="160"/>
      <c r="B2" s="54"/>
      <c r="C2" s="55"/>
      <c r="D2" s="55"/>
      <c r="E2" s="55"/>
      <c r="F2" s="55"/>
      <c r="G2" s="55"/>
      <c r="H2" s="55"/>
      <c r="I2" s="55"/>
      <c r="J2" s="55"/>
      <c r="K2" s="56"/>
    </row>
    <row r="3" spans="1:12" ht="12.75" customHeight="1">
      <c r="A3" s="160"/>
      <c r="B3" s="57"/>
      <c r="C3" s="58"/>
      <c r="D3" s="58"/>
      <c r="E3" s="58"/>
      <c r="F3" s="58"/>
      <c r="G3" s="58"/>
      <c r="H3" s="58"/>
      <c r="I3" s="58"/>
      <c r="J3" s="58"/>
      <c r="K3" s="59"/>
    </row>
    <row r="4" spans="1:12" ht="12.75" customHeight="1">
      <c r="A4" s="160"/>
      <c r="B4" s="57"/>
      <c r="C4" s="58"/>
      <c r="D4" s="58"/>
      <c r="E4" s="58"/>
      <c r="F4" s="58"/>
      <c r="G4" s="58"/>
      <c r="H4" s="58"/>
      <c r="I4" s="58"/>
      <c r="J4" s="58"/>
      <c r="K4" s="59"/>
    </row>
    <row r="5" spans="1:12" ht="12.75" customHeight="1">
      <c r="A5" s="160"/>
      <c r="B5" s="57"/>
      <c r="C5" s="58"/>
      <c r="D5" s="58"/>
      <c r="E5" s="58"/>
      <c r="F5" s="58"/>
      <c r="G5" s="58"/>
      <c r="H5" s="58"/>
      <c r="I5" s="58"/>
      <c r="J5" s="58"/>
      <c r="K5" s="59"/>
    </row>
    <row r="6" spans="1:12" ht="12.75" customHeight="1">
      <c r="A6" s="160"/>
      <c r="B6" s="57"/>
      <c r="C6" s="58"/>
      <c r="D6" s="58"/>
      <c r="E6" s="58"/>
      <c r="F6" s="58"/>
      <c r="G6" s="58"/>
      <c r="H6" s="58"/>
      <c r="I6" s="58"/>
      <c r="J6" s="58"/>
      <c r="K6" s="59"/>
    </row>
    <row r="7" spans="1:12" ht="12.75" customHeight="1">
      <c r="A7" s="160"/>
      <c r="B7" s="57"/>
      <c r="C7" s="58"/>
      <c r="D7" s="58"/>
      <c r="E7" s="58"/>
      <c r="F7" s="58"/>
      <c r="G7" s="58"/>
      <c r="H7" s="58"/>
      <c r="I7" s="58"/>
      <c r="J7" s="58"/>
      <c r="K7" s="59"/>
    </row>
    <row r="8" spans="1:12" ht="15" customHeight="1">
      <c r="A8" s="160"/>
      <c r="B8" s="60" t="s">
        <v>0</v>
      </c>
      <c r="C8" s="61"/>
      <c r="D8" s="61"/>
      <c r="E8" s="61"/>
      <c r="F8" s="61"/>
      <c r="G8" s="61"/>
      <c r="H8" s="61"/>
      <c r="I8" s="61"/>
      <c r="J8" s="61"/>
      <c r="K8" s="62"/>
    </row>
    <row r="9" spans="1:12" ht="12.75" customHeight="1">
      <c r="A9" s="160"/>
      <c r="B9" s="63"/>
      <c r="C9" s="61"/>
      <c r="D9" s="61"/>
      <c r="E9" s="61"/>
      <c r="F9" s="61"/>
      <c r="G9" s="61"/>
      <c r="H9" s="61"/>
      <c r="I9" s="61"/>
      <c r="J9" s="61"/>
      <c r="K9" s="62"/>
    </row>
    <row r="10" spans="1:12" ht="12.75" customHeight="1">
      <c r="A10" s="160"/>
      <c r="B10" s="64" t="s">
        <v>1</v>
      </c>
      <c r="C10" s="61"/>
      <c r="D10" s="61"/>
      <c r="E10" s="61"/>
      <c r="F10" s="61"/>
      <c r="G10" s="61"/>
      <c r="H10" s="61"/>
      <c r="I10" s="61"/>
      <c r="J10" s="61"/>
      <c r="K10" s="62"/>
    </row>
    <row r="11" spans="1:12" ht="12.75" customHeight="1">
      <c r="A11" s="160"/>
      <c r="B11" s="60" t="s">
        <v>2</v>
      </c>
      <c r="C11" s="61"/>
      <c r="D11" s="61"/>
      <c r="E11" s="61"/>
      <c r="F11" s="61"/>
      <c r="G11" s="61"/>
      <c r="H11" s="61"/>
      <c r="I11" s="61"/>
      <c r="J11" s="61"/>
      <c r="K11" s="62"/>
    </row>
    <row r="12" spans="1:12" ht="12.75" customHeight="1">
      <c r="A12" s="160"/>
      <c r="B12" s="60" t="s">
        <v>3</v>
      </c>
      <c r="C12" s="61"/>
      <c r="D12" s="61"/>
      <c r="E12" s="61"/>
      <c r="F12" s="61"/>
      <c r="G12" s="61"/>
      <c r="H12" s="61"/>
      <c r="I12" s="61"/>
      <c r="J12" s="61"/>
      <c r="K12" s="62"/>
    </row>
    <row r="13" spans="1:12" ht="12.75" customHeight="1" thickBot="1">
      <c r="A13" s="160"/>
      <c r="B13" s="57" t="s">
        <v>4</v>
      </c>
      <c r="C13" s="61"/>
      <c r="D13" s="61"/>
      <c r="E13" s="61"/>
      <c r="F13" s="61"/>
      <c r="G13" s="61"/>
      <c r="H13" s="61"/>
      <c r="I13" s="61"/>
      <c r="J13" s="61"/>
      <c r="K13" s="62"/>
    </row>
    <row r="14" spans="1:12" s="164" customFormat="1" ht="24" customHeight="1" thickBot="1">
      <c r="A14" s="165"/>
      <c r="B14" s="110" t="s">
        <v>79</v>
      </c>
      <c r="C14" s="111"/>
      <c r="D14" s="111"/>
      <c r="E14" s="111"/>
      <c r="F14" s="112"/>
      <c r="G14" s="110" t="s">
        <v>98</v>
      </c>
      <c r="H14" s="113"/>
      <c r="I14" s="113"/>
      <c r="J14" s="113"/>
      <c r="K14" s="114"/>
      <c r="L14" s="165"/>
    </row>
    <row r="15" spans="1:12" s="164" customFormat="1" ht="144" customHeight="1" thickBot="1">
      <c r="A15" s="165"/>
      <c r="B15" s="110" t="s">
        <v>80</v>
      </c>
      <c r="C15" s="113"/>
      <c r="D15" s="113"/>
      <c r="E15" s="113"/>
      <c r="F15" s="113"/>
      <c r="G15" s="113"/>
      <c r="H15" s="113"/>
      <c r="I15" s="113"/>
      <c r="J15" s="113"/>
      <c r="K15" s="114"/>
      <c r="L15" s="165"/>
    </row>
    <row r="16" spans="1:12" s="164" customFormat="1" ht="30.75" customHeight="1" thickBot="1">
      <c r="A16" s="165"/>
      <c r="B16" s="110" t="s">
        <v>81</v>
      </c>
      <c r="C16" s="113"/>
      <c r="D16" s="113"/>
      <c r="E16" s="113"/>
      <c r="F16" s="113"/>
      <c r="G16" s="113"/>
      <c r="H16" s="113"/>
      <c r="I16" s="113"/>
      <c r="J16" s="113"/>
      <c r="K16" s="114"/>
      <c r="L16" s="165"/>
    </row>
    <row r="17" spans="1:12" ht="24" customHeight="1">
      <c r="A17" s="160"/>
      <c r="B17" s="115" t="s">
        <v>5</v>
      </c>
      <c r="C17" s="116"/>
      <c r="D17" s="117"/>
      <c r="E17" s="118" t="s">
        <v>6</v>
      </c>
      <c r="F17" s="116"/>
      <c r="G17" s="116"/>
      <c r="H17" s="116"/>
      <c r="I17" s="119"/>
      <c r="J17" s="119"/>
      <c r="K17" s="120"/>
    </row>
    <row r="18" spans="1:12" ht="24" customHeight="1">
      <c r="A18" s="160"/>
      <c r="B18" s="69"/>
      <c r="C18" s="50"/>
      <c r="D18" s="50"/>
      <c r="E18" s="52" t="s">
        <v>8</v>
      </c>
      <c r="F18" s="52"/>
      <c r="G18" s="52" t="s">
        <v>9</v>
      </c>
      <c r="H18" s="52"/>
      <c r="I18" s="51" t="s">
        <v>10</v>
      </c>
      <c r="J18" s="67"/>
      <c r="K18" s="68"/>
    </row>
    <row r="19" spans="1:12" s="164" customFormat="1" ht="18" customHeight="1">
      <c r="A19" s="165"/>
      <c r="B19" s="70" t="s">
        <v>12</v>
      </c>
      <c r="C19" s="25"/>
      <c r="D19" s="25"/>
      <c r="E19" s="23"/>
      <c r="F19" s="23"/>
      <c r="G19" s="23"/>
      <c r="H19" s="24"/>
      <c r="I19" s="43">
        <v>0.33</v>
      </c>
      <c r="J19" s="25"/>
      <c r="K19" s="66"/>
      <c r="L19" s="165"/>
    </row>
    <row r="20" spans="1:12" s="164" customFormat="1" ht="18" customHeight="1">
      <c r="A20" s="165"/>
      <c r="B20" s="71" t="s">
        <v>13</v>
      </c>
      <c r="C20" s="25"/>
      <c r="D20" s="25"/>
      <c r="E20" s="25"/>
      <c r="F20" s="25"/>
      <c r="G20" s="25"/>
      <c r="H20" s="25"/>
      <c r="I20" s="25"/>
      <c r="J20" s="25"/>
      <c r="K20" s="66"/>
      <c r="L20" s="165"/>
    </row>
    <row r="21" spans="1:12" s="164" customFormat="1" ht="30" customHeight="1">
      <c r="A21" s="165"/>
      <c r="B21" s="72" t="s">
        <v>14</v>
      </c>
      <c r="C21" s="25"/>
      <c r="D21" s="25"/>
      <c r="E21" s="5" t="s">
        <v>15</v>
      </c>
      <c r="F21" s="5" t="s">
        <v>17</v>
      </c>
      <c r="G21" s="5" t="s">
        <v>18</v>
      </c>
      <c r="H21" s="6" t="s">
        <v>19</v>
      </c>
      <c r="I21" s="49"/>
      <c r="J21" s="25"/>
      <c r="K21" s="66"/>
      <c r="L21" s="165"/>
    </row>
    <row r="22" spans="1:12" s="164" customFormat="1" ht="117" customHeight="1">
      <c r="A22" s="165"/>
      <c r="B22" s="73" t="s">
        <v>63</v>
      </c>
      <c r="C22" s="74"/>
      <c r="D22" s="74"/>
      <c r="E22" s="7"/>
      <c r="F22" s="8"/>
      <c r="G22" s="9" t="s">
        <v>69</v>
      </c>
      <c r="H22" s="10">
        <v>0</v>
      </c>
      <c r="I22" s="36" t="s">
        <v>83</v>
      </c>
      <c r="J22" s="38"/>
      <c r="K22" s="75"/>
      <c r="L22" s="165"/>
    </row>
    <row r="23" spans="1:12" s="164" customFormat="1" ht="18" customHeight="1">
      <c r="A23" s="165"/>
      <c r="B23" s="71" t="s">
        <v>21</v>
      </c>
      <c r="C23" s="25"/>
      <c r="D23" s="25"/>
      <c r="E23" s="25"/>
      <c r="F23" s="25"/>
      <c r="G23" s="25"/>
      <c r="H23" s="25"/>
      <c r="I23" s="25"/>
      <c r="J23" s="25"/>
      <c r="K23" s="66"/>
      <c r="L23" s="165"/>
    </row>
    <row r="24" spans="1:12" s="164" customFormat="1" ht="27" customHeight="1">
      <c r="A24" s="165"/>
      <c r="B24" s="72" t="s">
        <v>14</v>
      </c>
      <c r="C24" s="25"/>
      <c r="D24" s="25"/>
      <c r="E24" s="5" t="s">
        <v>15</v>
      </c>
      <c r="F24" s="5" t="s">
        <v>17</v>
      </c>
      <c r="G24" s="11" t="s">
        <v>18</v>
      </c>
      <c r="H24" s="12" t="s">
        <v>19</v>
      </c>
      <c r="I24" s="49"/>
      <c r="J24" s="25"/>
      <c r="K24" s="66"/>
      <c r="L24" s="165"/>
    </row>
    <row r="25" spans="1:12" s="164" customFormat="1" ht="150" customHeight="1">
      <c r="A25" s="165"/>
      <c r="B25" s="73" t="s">
        <v>64</v>
      </c>
      <c r="C25" s="74"/>
      <c r="D25" s="74"/>
      <c r="E25" s="8"/>
      <c r="F25" s="13" t="s">
        <v>69</v>
      </c>
      <c r="G25" s="14"/>
      <c r="H25" s="15">
        <v>0.5</v>
      </c>
      <c r="I25" s="37" t="s">
        <v>88</v>
      </c>
      <c r="J25" s="38"/>
      <c r="K25" s="75"/>
      <c r="L25" s="165"/>
    </row>
    <row r="26" spans="1:12" s="164" customFormat="1" ht="18" customHeight="1">
      <c r="A26" s="165"/>
      <c r="B26" s="71" t="s">
        <v>84</v>
      </c>
      <c r="C26" s="25"/>
      <c r="D26" s="25"/>
      <c r="E26" s="25"/>
      <c r="F26" s="25"/>
      <c r="G26" s="23"/>
      <c r="H26" s="23"/>
      <c r="I26" s="25"/>
      <c r="J26" s="25"/>
      <c r="K26" s="66"/>
      <c r="L26" s="165"/>
    </row>
    <row r="27" spans="1:12" s="164" customFormat="1" ht="29.25" customHeight="1">
      <c r="A27" s="165"/>
      <c r="B27" s="72" t="s">
        <v>14</v>
      </c>
      <c r="C27" s="25"/>
      <c r="D27" s="25"/>
      <c r="E27" s="5" t="s">
        <v>15</v>
      </c>
      <c r="F27" s="5" t="s">
        <v>17</v>
      </c>
      <c r="G27" s="5" t="s">
        <v>18</v>
      </c>
      <c r="H27" s="6" t="s">
        <v>19</v>
      </c>
      <c r="I27" s="49"/>
      <c r="J27" s="25"/>
      <c r="K27" s="66"/>
      <c r="L27" s="165"/>
    </row>
    <row r="28" spans="1:12" s="164" customFormat="1" ht="87" customHeight="1">
      <c r="A28" s="165"/>
      <c r="B28" s="73" t="s">
        <v>64</v>
      </c>
      <c r="C28" s="74"/>
      <c r="D28" s="74"/>
      <c r="E28" s="8"/>
      <c r="F28" s="13" t="s">
        <v>69</v>
      </c>
      <c r="G28" s="14"/>
      <c r="H28" s="15">
        <v>0.5</v>
      </c>
      <c r="I28" s="36" t="s">
        <v>89</v>
      </c>
      <c r="J28" s="38"/>
      <c r="K28" s="75"/>
      <c r="L28" s="165"/>
    </row>
    <row r="29" spans="1:12" s="164" customFormat="1" ht="18" customHeight="1">
      <c r="A29" s="165"/>
      <c r="B29" s="71" t="s">
        <v>65</v>
      </c>
      <c r="C29" s="25"/>
      <c r="D29" s="25"/>
      <c r="E29" s="25"/>
      <c r="F29" s="25"/>
      <c r="G29" s="25"/>
      <c r="H29" s="25"/>
      <c r="I29" s="25"/>
      <c r="J29" s="25"/>
      <c r="K29" s="66"/>
      <c r="L29" s="165"/>
    </row>
    <row r="30" spans="1:12" s="164" customFormat="1" ht="34.5" customHeight="1">
      <c r="A30" s="165"/>
      <c r="B30" s="72" t="s">
        <v>14</v>
      </c>
      <c r="C30" s="25"/>
      <c r="D30" s="25"/>
      <c r="E30" s="5" t="s">
        <v>15</v>
      </c>
      <c r="F30" s="5" t="s">
        <v>17</v>
      </c>
      <c r="G30" s="5" t="s">
        <v>18</v>
      </c>
      <c r="H30" s="6" t="s">
        <v>19</v>
      </c>
      <c r="I30" s="49"/>
      <c r="J30" s="25"/>
      <c r="K30" s="66"/>
      <c r="L30" s="165"/>
    </row>
    <row r="31" spans="1:12" s="164" customFormat="1" ht="113.25" customHeight="1">
      <c r="A31" s="165"/>
      <c r="B31" s="73" t="s">
        <v>64</v>
      </c>
      <c r="C31" s="74"/>
      <c r="D31" s="74"/>
      <c r="E31" s="8"/>
      <c r="F31" s="13" t="s">
        <v>69</v>
      </c>
      <c r="G31" s="14"/>
      <c r="H31" s="15">
        <v>0.5</v>
      </c>
      <c r="I31" s="36" t="s">
        <v>90</v>
      </c>
      <c r="J31" s="38"/>
      <c r="K31" s="75"/>
      <c r="L31" s="165"/>
    </row>
    <row r="32" spans="1:12" s="164" customFormat="1" ht="18" customHeight="1">
      <c r="A32" s="165"/>
      <c r="B32" s="71" t="s">
        <v>66</v>
      </c>
      <c r="C32" s="25"/>
      <c r="D32" s="25"/>
      <c r="E32" s="25"/>
      <c r="F32" s="25"/>
      <c r="G32" s="25"/>
      <c r="H32" s="25"/>
      <c r="I32" s="25"/>
      <c r="J32" s="25"/>
      <c r="K32" s="66"/>
      <c r="L32" s="165"/>
    </row>
    <row r="33" spans="1:12" s="164" customFormat="1" ht="19.5" customHeight="1">
      <c r="A33" s="165"/>
      <c r="B33" s="72" t="s">
        <v>14</v>
      </c>
      <c r="C33" s="25"/>
      <c r="D33" s="25"/>
      <c r="E33" s="5" t="s">
        <v>15</v>
      </c>
      <c r="F33" s="5" t="s">
        <v>17</v>
      </c>
      <c r="G33" s="5" t="s">
        <v>18</v>
      </c>
      <c r="H33" s="6" t="s">
        <v>19</v>
      </c>
      <c r="I33" s="49"/>
      <c r="J33" s="25"/>
      <c r="K33" s="66"/>
      <c r="L33" s="165"/>
    </row>
    <row r="34" spans="1:12" s="164" customFormat="1" ht="65.25" customHeight="1">
      <c r="A34" s="165"/>
      <c r="B34" s="73" t="s">
        <v>70</v>
      </c>
      <c r="C34" s="74"/>
      <c r="D34" s="74"/>
      <c r="E34" s="8"/>
      <c r="F34" s="7"/>
      <c r="G34" s="9" t="s">
        <v>69</v>
      </c>
      <c r="H34" s="10">
        <v>0</v>
      </c>
      <c r="I34" s="36" t="s">
        <v>71</v>
      </c>
      <c r="J34" s="38"/>
      <c r="K34" s="75"/>
      <c r="L34" s="165"/>
    </row>
    <row r="35" spans="1:12" s="164" customFormat="1" ht="18" customHeight="1">
      <c r="A35" s="165"/>
      <c r="B35" s="71" t="s">
        <v>67</v>
      </c>
      <c r="C35" s="25"/>
      <c r="D35" s="25"/>
      <c r="E35" s="25"/>
      <c r="F35" s="25"/>
      <c r="G35" s="25"/>
      <c r="H35" s="25"/>
      <c r="I35" s="25"/>
      <c r="J35" s="25"/>
      <c r="K35" s="66"/>
      <c r="L35" s="165"/>
    </row>
    <row r="36" spans="1:12" s="164" customFormat="1" ht="19.5" customHeight="1">
      <c r="A36" s="165"/>
      <c r="B36" s="72" t="s">
        <v>14</v>
      </c>
      <c r="C36" s="25"/>
      <c r="D36" s="25"/>
      <c r="E36" s="5" t="s">
        <v>15</v>
      </c>
      <c r="F36" s="5" t="s">
        <v>17</v>
      </c>
      <c r="G36" s="5" t="s">
        <v>18</v>
      </c>
      <c r="H36" s="6" t="s">
        <v>19</v>
      </c>
      <c r="I36" s="49"/>
      <c r="J36" s="25"/>
      <c r="K36" s="66"/>
      <c r="L36" s="165"/>
    </row>
    <row r="37" spans="1:12" s="164" customFormat="1" ht="72.75" customHeight="1">
      <c r="A37" s="165"/>
      <c r="B37" s="73" t="s">
        <v>68</v>
      </c>
      <c r="C37" s="74"/>
      <c r="D37" s="74"/>
      <c r="E37" s="8"/>
      <c r="F37" s="8"/>
      <c r="G37" s="9" t="s">
        <v>69</v>
      </c>
      <c r="H37" s="10">
        <v>0</v>
      </c>
      <c r="I37" s="36" t="s">
        <v>71</v>
      </c>
      <c r="J37" s="38"/>
      <c r="K37" s="75"/>
      <c r="L37" s="165"/>
    </row>
    <row r="38" spans="1:12" s="164" customFormat="1" ht="19.5" customHeight="1">
      <c r="A38" s="165"/>
      <c r="B38" s="76" t="s">
        <v>25</v>
      </c>
      <c r="C38" s="25"/>
      <c r="D38" s="25"/>
      <c r="E38" s="25"/>
      <c r="F38" s="25"/>
      <c r="G38" s="25"/>
      <c r="H38" s="25"/>
      <c r="I38" s="42">
        <f>AVERAGE(H22:H37)</f>
        <v>0.25</v>
      </c>
      <c r="J38" s="25"/>
      <c r="K38" s="77">
        <f>(I38*I19)</f>
        <v>8.2500000000000004E-2</v>
      </c>
      <c r="L38" s="165"/>
    </row>
    <row r="39" spans="1:12" s="164" customFormat="1" ht="19.5" customHeight="1">
      <c r="A39" s="165"/>
      <c r="B39" s="70" t="s">
        <v>27</v>
      </c>
      <c r="C39" s="25"/>
      <c r="D39" s="25"/>
      <c r="E39" s="25"/>
      <c r="F39" s="25"/>
      <c r="G39" s="25"/>
      <c r="H39" s="65"/>
      <c r="I39" s="43">
        <v>0.67</v>
      </c>
      <c r="J39" s="25"/>
      <c r="K39" s="66"/>
      <c r="L39" s="165"/>
    </row>
    <row r="40" spans="1:12" s="164" customFormat="1" ht="20.100000000000001" customHeight="1">
      <c r="A40" s="165"/>
      <c r="B40" s="78" t="s">
        <v>28</v>
      </c>
      <c r="C40" s="25"/>
      <c r="D40" s="25"/>
      <c r="E40" s="25"/>
      <c r="F40" s="25"/>
      <c r="G40" s="25"/>
      <c r="H40" s="25"/>
      <c r="I40" s="22"/>
      <c r="J40" s="16"/>
      <c r="K40" s="79">
        <v>0.5</v>
      </c>
      <c r="L40" s="165"/>
    </row>
    <row r="41" spans="1:12" s="164" customFormat="1" ht="139.5" customHeight="1">
      <c r="A41" s="165"/>
      <c r="B41" s="80" t="s">
        <v>72</v>
      </c>
      <c r="C41" s="38"/>
      <c r="D41" s="38"/>
      <c r="E41" s="38"/>
      <c r="F41" s="38"/>
      <c r="G41" s="39"/>
      <c r="H41" s="17">
        <v>0.88</v>
      </c>
      <c r="I41" s="40" t="s">
        <v>91</v>
      </c>
      <c r="J41" s="41"/>
      <c r="K41" s="81"/>
      <c r="L41" s="165"/>
    </row>
    <row r="42" spans="1:12" s="164" customFormat="1" ht="20.100000000000001" customHeight="1">
      <c r="A42" s="165"/>
      <c r="B42" s="82" t="s">
        <v>33</v>
      </c>
      <c r="C42" s="25"/>
      <c r="D42" s="25"/>
      <c r="E42" s="25"/>
      <c r="F42" s="25"/>
      <c r="G42" s="25"/>
      <c r="H42" s="25"/>
      <c r="I42" s="23"/>
      <c r="J42" s="18">
        <f>SUM(H41)</f>
        <v>0.88</v>
      </c>
      <c r="K42" s="83">
        <f>+(H41*K40)/100%</f>
        <v>0.44</v>
      </c>
      <c r="L42" s="165"/>
    </row>
    <row r="43" spans="1:12" s="164" customFormat="1" ht="20.100000000000001" customHeight="1">
      <c r="A43" s="165"/>
      <c r="B43" s="78" t="s">
        <v>35</v>
      </c>
      <c r="C43" s="25"/>
      <c r="D43" s="25"/>
      <c r="E43" s="25"/>
      <c r="F43" s="25"/>
      <c r="G43" s="25"/>
      <c r="H43" s="84"/>
      <c r="I43" s="85"/>
      <c r="J43" s="86"/>
      <c r="K43" s="87">
        <v>0.2</v>
      </c>
      <c r="L43" s="165"/>
    </row>
    <row r="44" spans="1:12" s="164" customFormat="1" ht="143.25" customHeight="1">
      <c r="A44" s="165"/>
      <c r="B44" s="80" t="s">
        <v>74</v>
      </c>
      <c r="C44" s="38"/>
      <c r="D44" s="38"/>
      <c r="E44" s="38"/>
      <c r="F44" s="38"/>
      <c r="G44" s="39"/>
      <c r="H44" s="19">
        <v>1</v>
      </c>
      <c r="I44" s="36" t="s">
        <v>76</v>
      </c>
      <c r="J44" s="38"/>
      <c r="K44" s="75"/>
      <c r="L44" s="165"/>
    </row>
    <row r="45" spans="1:12" s="164" customFormat="1" ht="20.100000000000001" customHeight="1">
      <c r="A45" s="165"/>
      <c r="B45" s="82" t="s">
        <v>75</v>
      </c>
      <c r="C45" s="25"/>
      <c r="D45" s="25"/>
      <c r="E45" s="25"/>
      <c r="F45" s="25"/>
      <c r="G45" s="25"/>
      <c r="H45" s="25"/>
      <c r="I45" s="25"/>
      <c r="J45" s="21">
        <f>SUM(H44)</f>
        <v>1</v>
      </c>
      <c r="K45" s="88">
        <f>+(H44*K43)/100%</f>
        <v>0.2</v>
      </c>
      <c r="L45" s="165"/>
    </row>
    <row r="46" spans="1:12" s="164" customFormat="1" ht="20.100000000000001" customHeight="1">
      <c r="A46" s="165"/>
      <c r="B46" s="78" t="s">
        <v>38</v>
      </c>
      <c r="C46" s="25"/>
      <c r="D46" s="25"/>
      <c r="E46" s="25"/>
      <c r="F46" s="25"/>
      <c r="G46" s="25"/>
      <c r="H46" s="84">
        <v>0.15</v>
      </c>
      <c r="I46" s="85"/>
      <c r="J46" s="86"/>
      <c r="K46" s="87">
        <v>0.15</v>
      </c>
      <c r="L46" s="165"/>
    </row>
    <row r="47" spans="1:12" s="164" customFormat="1" ht="36" customHeight="1">
      <c r="A47" s="165"/>
      <c r="B47" s="89" t="s">
        <v>39</v>
      </c>
      <c r="C47" s="25"/>
      <c r="D47" s="65"/>
      <c r="E47" s="26" t="s">
        <v>40</v>
      </c>
      <c r="F47" s="25"/>
      <c r="G47" s="65"/>
      <c r="H47" s="20" t="s">
        <v>41</v>
      </c>
      <c r="I47" s="26" t="s">
        <v>42</v>
      </c>
      <c r="J47" s="25"/>
      <c r="K47" s="66"/>
      <c r="L47" s="165"/>
    </row>
    <row r="48" spans="1:12" s="164" customFormat="1" ht="63" customHeight="1">
      <c r="A48" s="165"/>
      <c r="B48" s="90" t="s">
        <v>43</v>
      </c>
      <c r="C48" s="91"/>
      <c r="D48" s="92"/>
      <c r="E48" s="36" t="s">
        <v>44</v>
      </c>
      <c r="F48" s="38"/>
      <c r="G48" s="39"/>
      <c r="H48" s="19">
        <f>1/4</f>
        <v>0.25</v>
      </c>
      <c r="I48" s="36" t="s">
        <v>78</v>
      </c>
      <c r="J48" s="38"/>
      <c r="K48" s="75"/>
      <c r="L48" s="165"/>
    </row>
    <row r="49" spans="1:12" s="164" customFormat="1" ht="58.5" customHeight="1">
      <c r="A49" s="165"/>
      <c r="B49" s="90" t="s">
        <v>45</v>
      </c>
      <c r="C49" s="91"/>
      <c r="D49" s="92"/>
      <c r="E49" s="36" t="s">
        <v>46</v>
      </c>
      <c r="F49" s="38"/>
      <c r="G49" s="39"/>
      <c r="H49" s="19">
        <f>1/4</f>
        <v>0.25</v>
      </c>
      <c r="I49" s="36" t="s">
        <v>77</v>
      </c>
      <c r="J49" s="38"/>
      <c r="K49" s="75"/>
      <c r="L49" s="165"/>
    </row>
    <row r="50" spans="1:12" s="164" customFormat="1" ht="78" customHeight="1">
      <c r="A50" s="165"/>
      <c r="B50" s="90" t="s">
        <v>47</v>
      </c>
      <c r="C50" s="91"/>
      <c r="D50" s="92"/>
      <c r="E50" s="36" t="s">
        <v>48</v>
      </c>
      <c r="F50" s="38"/>
      <c r="G50" s="39"/>
      <c r="H50" s="19">
        <v>0.8</v>
      </c>
      <c r="I50" s="36" t="s">
        <v>92</v>
      </c>
      <c r="J50" s="38"/>
      <c r="K50" s="75"/>
      <c r="L50" s="165"/>
    </row>
    <row r="51" spans="1:12" s="164" customFormat="1" ht="20.100000000000001" customHeight="1">
      <c r="A51" s="165"/>
      <c r="B51" s="82" t="s">
        <v>49</v>
      </c>
      <c r="C51" s="25"/>
      <c r="D51" s="25"/>
      <c r="E51" s="25"/>
      <c r="F51" s="25"/>
      <c r="G51" s="25"/>
      <c r="H51" s="25"/>
      <c r="I51" s="25"/>
      <c r="J51" s="21">
        <f>AVERAGEA(H48:H50)</f>
        <v>0.43333333333333335</v>
      </c>
      <c r="K51" s="88">
        <f>+(J51*K46)/100%</f>
        <v>6.5000000000000002E-2</v>
      </c>
      <c r="L51" s="165"/>
    </row>
    <row r="52" spans="1:12" s="164" customFormat="1" ht="20.100000000000001" customHeight="1">
      <c r="A52" s="165"/>
      <c r="B52" s="78" t="s">
        <v>50</v>
      </c>
      <c r="C52" s="25"/>
      <c r="D52" s="25"/>
      <c r="E52" s="25"/>
      <c r="F52" s="25"/>
      <c r="G52" s="25"/>
      <c r="H52" s="25"/>
      <c r="I52" s="25"/>
      <c r="J52" s="25"/>
      <c r="K52" s="87">
        <v>0.1</v>
      </c>
      <c r="L52" s="165"/>
    </row>
    <row r="53" spans="1:12" s="164" customFormat="1" ht="39" customHeight="1">
      <c r="A53" s="165"/>
      <c r="B53" s="89" t="s">
        <v>39</v>
      </c>
      <c r="C53" s="25"/>
      <c r="D53" s="65"/>
      <c r="E53" s="26" t="s">
        <v>40</v>
      </c>
      <c r="F53" s="25"/>
      <c r="G53" s="65"/>
      <c r="H53" s="20" t="s">
        <v>41</v>
      </c>
      <c r="I53" s="26" t="s">
        <v>42</v>
      </c>
      <c r="J53" s="25"/>
      <c r="K53" s="66"/>
      <c r="L53" s="165"/>
    </row>
    <row r="54" spans="1:12" s="164" customFormat="1" ht="81.75" customHeight="1">
      <c r="A54" s="165"/>
      <c r="B54" s="90" t="s">
        <v>51</v>
      </c>
      <c r="C54" s="91"/>
      <c r="D54" s="92"/>
      <c r="E54" s="28" t="s">
        <v>85</v>
      </c>
      <c r="F54" s="29"/>
      <c r="G54" s="30"/>
      <c r="H54" s="34">
        <v>0.75</v>
      </c>
      <c r="I54" s="36" t="s">
        <v>87</v>
      </c>
      <c r="J54" s="37"/>
      <c r="K54" s="93"/>
      <c r="L54" s="165"/>
    </row>
    <row r="55" spans="1:12" s="164" customFormat="1" ht="90" customHeight="1">
      <c r="A55" s="165"/>
      <c r="B55" s="90" t="s">
        <v>93</v>
      </c>
      <c r="C55" s="91"/>
      <c r="D55" s="92"/>
      <c r="E55" s="94"/>
      <c r="F55" s="95"/>
      <c r="G55" s="96"/>
      <c r="H55" s="35"/>
      <c r="I55" s="36"/>
      <c r="J55" s="37"/>
      <c r="K55" s="93"/>
      <c r="L55" s="165"/>
    </row>
    <row r="56" spans="1:12" s="164" customFormat="1" ht="157.5" customHeight="1">
      <c r="A56" s="165"/>
      <c r="B56" s="97" t="s">
        <v>53</v>
      </c>
      <c r="C56" s="91"/>
      <c r="D56" s="92"/>
      <c r="E56" s="31"/>
      <c r="F56" s="32"/>
      <c r="G56" s="33"/>
      <c r="H56" s="19">
        <v>0.75</v>
      </c>
      <c r="I56" s="36" t="s">
        <v>86</v>
      </c>
      <c r="J56" s="38"/>
      <c r="K56" s="75"/>
      <c r="L56" s="165"/>
    </row>
    <row r="57" spans="1:12" s="164" customFormat="1" ht="20.100000000000001" customHeight="1">
      <c r="A57" s="165"/>
      <c r="B57" s="82" t="s">
        <v>54</v>
      </c>
      <c r="C57" s="25"/>
      <c r="D57" s="25"/>
      <c r="E57" s="25"/>
      <c r="F57" s="25"/>
      <c r="G57" s="25"/>
      <c r="H57" s="25"/>
      <c r="I57" s="25"/>
      <c r="J57" s="21">
        <f>AVERAGEA(H54:H56)</f>
        <v>0.75</v>
      </c>
      <c r="K57" s="88">
        <f>+(J57*K52)/100%</f>
        <v>7.5000000000000011E-2</v>
      </c>
      <c r="L57" s="165"/>
    </row>
    <row r="58" spans="1:12" s="164" customFormat="1" ht="20.100000000000001" customHeight="1">
      <c r="A58" s="165"/>
      <c r="B58" s="78" t="s">
        <v>55</v>
      </c>
      <c r="C58" s="25"/>
      <c r="D58" s="25"/>
      <c r="E58" s="25"/>
      <c r="F58" s="25"/>
      <c r="G58" s="25"/>
      <c r="H58" s="25"/>
      <c r="I58" s="25"/>
      <c r="J58" s="25"/>
      <c r="K58" s="87">
        <v>0.05</v>
      </c>
      <c r="L58" s="165"/>
    </row>
    <row r="59" spans="1:12" s="164" customFormat="1" ht="15" customHeight="1">
      <c r="A59" s="165"/>
      <c r="B59" s="89" t="s">
        <v>39</v>
      </c>
      <c r="C59" s="25"/>
      <c r="D59" s="65"/>
      <c r="E59" s="27" t="s">
        <v>56</v>
      </c>
      <c r="F59" s="25"/>
      <c r="G59" s="25"/>
      <c r="H59" s="65"/>
      <c r="I59" s="27" t="s">
        <v>57</v>
      </c>
      <c r="J59" s="25"/>
      <c r="K59" s="66"/>
      <c r="L59" s="165"/>
    </row>
    <row r="60" spans="1:12" s="164" customFormat="1" ht="204" customHeight="1">
      <c r="A60" s="165"/>
      <c r="B60" s="98" t="s">
        <v>94</v>
      </c>
      <c r="C60" s="74"/>
      <c r="D60" s="99"/>
      <c r="E60" s="45">
        <v>0.55549999999999999</v>
      </c>
      <c r="F60" s="25"/>
      <c r="G60" s="25"/>
      <c r="H60" s="65"/>
      <c r="I60" s="46" t="s">
        <v>95</v>
      </c>
      <c r="J60" s="74"/>
      <c r="K60" s="100"/>
      <c r="L60" s="165"/>
    </row>
    <row r="61" spans="1:12" s="164" customFormat="1" ht="20.100000000000001" customHeight="1">
      <c r="A61" s="165"/>
      <c r="B61" s="82" t="s">
        <v>73</v>
      </c>
      <c r="C61" s="48"/>
      <c r="D61" s="48"/>
      <c r="E61" s="48"/>
      <c r="F61" s="48"/>
      <c r="G61" s="48"/>
      <c r="H61" s="48"/>
      <c r="I61" s="48"/>
      <c r="J61" s="21">
        <f>E60</f>
        <v>0.55549999999999999</v>
      </c>
      <c r="K61" s="88">
        <f>+(J61*K58)/100%</f>
        <v>2.7775000000000001E-2</v>
      </c>
      <c r="L61" s="165"/>
    </row>
    <row r="62" spans="1:12" s="164" customFormat="1" ht="20.100000000000001" customHeight="1">
      <c r="A62" s="165"/>
      <c r="B62" s="76" t="s">
        <v>58</v>
      </c>
      <c r="C62" s="25"/>
      <c r="D62" s="25"/>
      <c r="E62" s="25"/>
      <c r="F62" s="25"/>
      <c r="G62" s="25"/>
      <c r="H62" s="25"/>
      <c r="I62" s="25"/>
      <c r="J62" s="101">
        <f>+K42+K45+K51+K57+K61</f>
        <v>0.80777500000000002</v>
      </c>
      <c r="K62" s="102">
        <f>J62*I39</f>
        <v>0.54120925000000009</v>
      </c>
      <c r="L62" s="165"/>
    </row>
    <row r="63" spans="1:12" s="164" customFormat="1" ht="24" customHeight="1" thickBot="1">
      <c r="A63" s="165"/>
      <c r="B63" s="121" t="s">
        <v>59</v>
      </c>
      <c r="C63" s="122"/>
      <c r="D63" s="122"/>
      <c r="E63" s="122"/>
      <c r="F63" s="122"/>
      <c r="G63" s="122"/>
      <c r="H63" s="122"/>
      <c r="I63" s="122"/>
      <c r="J63" s="123"/>
      <c r="K63" s="124">
        <f>+K38+K62</f>
        <v>0.6237092500000001</v>
      </c>
      <c r="L63" s="165"/>
    </row>
    <row r="64" spans="1:12" s="164" customFormat="1" ht="15">
      <c r="A64" s="165"/>
      <c r="B64" s="125" t="s">
        <v>96</v>
      </c>
      <c r="C64" s="126"/>
      <c r="D64" s="126"/>
      <c r="E64" s="126"/>
      <c r="F64" s="126"/>
      <c r="G64" s="126"/>
      <c r="H64" s="126"/>
      <c r="I64" s="126"/>
      <c r="J64" s="126"/>
      <c r="K64" s="127"/>
      <c r="L64" s="165"/>
    </row>
    <row r="65" spans="1:12" s="164" customFormat="1" ht="15">
      <c r="A65" s="165"/>
      <c r="B65" s="103"/>
      <c r="C65" s="53"/>
      <c r="D65" s="53"/>
      <c r="E65" s="53"/>
      <c r="F65" s="53"/>
      <c r="G65" s="53"/>
      <c r="H65" s="53"/>
      <c r="I65" s="53"/>
      <c r="J65" s="53"/>
      <c r="K65" s="104"/>
      <c r="L65" s="165"/>
    </row>
    <row r="66" spans="1:12" s="164" customFormat="1" ht="15">
      <c r="A66" s="165"/>
      <c r="B66" s="103"/>
      <c r="C66" s="53"/>
      <c r="D66" s="53"/>
      <c r="E66" s="53"/>
      <c r="F66" s="53"/>
      <c r="G66" s="53"/>
      <c r="H66" s="53"/>
      <c r="I66" s="53"/>
      <c r="J66" s="53"/>
      <c r="K66" s="104"/>
      <c r="L66" s="165"/>
    </row>
    <row r="67" spans="1:12" s="164" customFormat="1" ht="15">
      <c r="A67" s="165"/>
      <c r="B67" s="103"/>
      <c r="C67" s="53"/>
      <c r="D67" s="53"/>
      <c r="E67" s="53"/>
      <c r="F67" s="53"/>
      <c r="G67" s="53"/>
      <c r="H67" s="53"/>
      <c r="I67" s="53"/>
      <c r="J67" s="53"/>
      <c r="K67" s="104"/>
      <c r="L67" s="165"/>
    </row>
    <row r="68" spans="1:12" s="164" customFormat="1" ht="15">
      <c r="A68" s="165"/>
      <c r="B68" s="103"/>
      <c r="C68" s="53"/>
      <c r="D68" s="53"/>
      <c r="E68" s="53"/>
      <c r="F68" s="53"/>
      <c r="G68" s="53"/>
      <c r="H68" s="53"/>
      <c r="I68" s="53"/>
      <c r="J68" s="53"/>
      <c r="K68" s="104"/>
      <c r="L68" s="165"/>
    </row>
    <row r="69" spans="1:12" s="164" customFormat="1" ht="15">
      <c r="A69" s="165"/>
      <c r="B69" s="103"/>
      <c r="C69" s="53"/>
      <c r="D69" s="53"/>
      <c r="E69" s="53"/>
      <c r="F69" s="53"/>
      <c r="G69" s="53"/>
      <c r="H69" s="53"/>
      <c r="I69" s="53"/>
      <c r="J69" s="53"/>
      <c r="K69" s="104"/>
      <c r="L69" s="165"/>
    </row>
    <row r="70" spans="1:12" s="164" customFormat="1" ht="15">
      <c r="A70" s="165"/>
      <c r="B70" s="103"/>
      <c r="C70" s="53"/>
      <c r="D70" s="53"/>
      <c r="E70" s="53"/>
      <c r="F70" s="53"/>
      <c r="G70" s="53"/>
      <c r="H70" s="53"/>
      <c r="I70" s="53"/>
      <c r="J70" s="53"/>
      <c r="K70" s="104"/>
      <c r="L70" s="165"/>
    </row>
    <row r="71" spans="1:12" s="164" customFormat="1" ht="15">
      <c r="A71" s="165"/>
      <c r="B71" s="103"/>
      <c r="C71" s="53"/>
      <c r="D71" s="53"/>
      <c r="E71" s="53"/>
      <c r="F71" s="53"/>
      <c r="G71" s="53"/>
      <c r="H71" s="53"/>
      <c r="I71" s="53"/>
      <c r="J71" s="53"/>
      <c r="K71" s="104"/>
      <c r="L71" s="165"/>
    </row>
    <row r="72" spans="1:12" s="164" customFormat="1" ht="15">
      <c r="A72" s="165"/>
      <c r="B72" s="103"/>
      <c r="C72" s="53"/>
      <c r="D72" s="53"/>
      <c r="E72" s="53"/>
      <c r="F72" s="53"/>
      <c r="G72" s="53"/>
      <c r="H72" s="53"/>
      <c r="I72" s="53"/>
      <c r="J72" s="53"/>
      <c r="K72" s="104"/>
      <c r="L72" s="165"/>
    </row>
    <row r="73" spans="1:12" s="164" customFormat="1" ht="15">
      <c r="A73" s="165"/>
      <c r="B73" s="103"/>
      <c r="C73" s="53"/>
      <c r="D73" s="53"/>
      <c r="E73" s="53"/>
      <c r="F73" s="53"/>
      <c r="G73" s="53"/>
      <c r="H73" s="53"/>
      <c r="I73" s="53"/>
      <c r="J73" s="53"/>
      <c r="K73" s="104"/>
      <c r="L73" s="165"/>
    </row>
    <row r="74" spans="1:12" s="164" customFormat="1" ht="15">
      <c r="A74" s="165"/>
      <c r="B74" s="103"/>
      <c r="C74" s="53"/>
      <c r="D74" s="53"/>
      <c r="E74" s="53"/>
      <c r="F74" s="53"/>
      <c r="G74" s="53"/>
      <c r="H74" s="53"/>
      <c r="I74" s="53"/>
      <c r="J74" s="53"/>
      <c r="K74" s="104"/>
      <c r="L74" s="165"/>
    </row>
    <row r="75" spans="1:12" s="164" customFormat="1" ht="15">
      <c r="A75" s="165"/>
      <c r="B75" s="103"/>
      <c r="C75" s="53"/>
      <c r="D75" s="53"/>
      <c r="E75" s="53"/>
      <c r="F75" s="53"/>
      <c r="G75" s="53"/>
      <c r="H75" s="53"/>
      <c r="I75" s="53"/>
      <c r="J75" s="53"/>
      <c r="K75" s="104"/>
      <c r="L75" s="165"/>
    </row>
    <row r="76" spans="1:12" s="164" customFormat="1" ht="15">
      <c r="A76" s="165"/>
      <c r="B76" s="103"/>
      <c r="C76" s="53"/>
      <c r="D76" s="53"/>
      <c r="E76" s="53"/>
      <c r="F76" s="53"/>
      <c r="G76" s="53"/>
      <c r="H76" s="53"/>
      <c r="I76" s="53"/>
      <c r="J76" s="53"/>
      <c r="K76" s="104"/>
      <c r="L76" s="165"/>
    </row>
    <row r="77" spans="1:12" s="164" customFormat="1" ht="15">
      <c r="A77" s="165"/>
      <c r="B77" s="103"/>
      <c r="C77" s="53"/>
      <c r="D77" s="53"/>
      <c r="E77" s="53"/>
      <c r="F77" s="53"/>
      <c r="G77" s="53"/>
      <c r="H77" s="53"/>
      <c r="I77" s="53"/>
      <c r="J77" s="53"/>
      <c r="K77" s="104"/>
      <c r="L77" s="165"/>
    </row>
    <row r="78" spans="1:12" s="164" customFormat="1" ht="15.75" thickBot="1">
      <c r="A78" s="165"/>
      <c r="B78" s="128"/>
      <c r="C78" s="129"/>
      <c r="D78" s="129"/>
      <c r="E78" s="129"/>
      <c r="F78" s="129"/>
      <c r="G78" s="129"/>
      <c r="H78" s="129"/>
      <c r="I78" s="129"/>
      <c r="J78" s="129"/>
      <c r="K78" s="109"/>
      <c r="L78" s="165"/>
    </row>
    <row r="79" spans="1:12" s="164" customFormat="1" ht="15">
      <c r="A79" s="165"/>
      <c r="B79" s="130" t="s">
        <v>97</v>
      </c>
      <c r="C79" s="126"/>
      <c r="D79" s="126"/>
      <c r="E79" s="126"/>
      <c r="F79" s="126"/>
      <c r="G79" s="126"/>
      <c r="H79" s="126"/>
      <c r="I79" s="126"/>
      <c r="J79" s="126"/>
      <c r="K79" s="127"/>
      <c r="L79" s="165"/>
    </row>
    <row r="80" spans="1:12" s="164" customFormat="1" ht="15">
      <c r="A80" s="165"/>
      <c r="B80" s="103"/>
      <c r="C80" s="53"/>
      <c r="D80" s="53"/>
      <c r="E80" s="53"/>
      <c r="F80" s="53"/>
      <c r="G80" s="53"/>
      <c r="H80" s="53"/>
      <c r="I80" s="53"/>
      <c r="J80" s="53"/>
      <c r="K80" s="104"/>
      <c r="L80" s="165"/>
    </row>
    <row r="81" spans="1:12" s="164" customFormat="1" ht="15">
      <c r="A81" s="165"/>
      <c r="B81" s="103"/>
      <c r="C81" s="53"/>
      <c r="D81" s="53"/>
      <c r="E81" s="53"/>
      <c r="F81" s="53"/>
      <c r="G81" s="53"/>
      <c r="H81" s="53"/>
      <c r="I81" s="53"/>
      <c r="J81" s="53"/>
      <c r="K81" s="104"/>
      <c r="L81" s="165"/>
    </row>
    <row r="82" spans="1:12" s="164" customFormat="1" ht="15">
      <c r="A82" s="165"/>
      <c r="B82" s="103"/>
      <c r="C82" s="53"/>
      <c r="D82" s="53"/>
      <c r="E82" s="53"/>
      <c r="F82" s="53"/>
      <c r="G82" s="53"/>
      <c r="H82" s="53"/>
      <c r="I82" s="53"/>
      <c r="J82" s="53"/>
      <c r="K82" s="104"/>
      <c r="L82" s="165"/>
    </row>
    <row r="83" spans="1:12" s="164" customFormat="1" ht="15">
      <c r="A83" s="165"/>
      <c r="B83" s="103"/>
      <c r="C83" s="53"/>
      <c r="D83" s="53"/>
      <c r="E83" s="53"/>
      <c r="F83" s="53"/>
      <c r="G83" s="53"/>
      <c r="H83" s="53"/>
      <c r="I83" s="53"/>
      <c r="J83" s="53"/>
      <c r="K83" s="104"/>
      <c r="L83" s="165"/>
    </row>
    <row r="84" spans="1:12" s="164" customFormat="1" ht="15">
      <c r="A84" s="165"/>
      <c r="B84" s="103"/>
      <c r="C84" s="53"/>
      <c r="D84" s="53"/>
      <c r="E84" s="53"/>
      <c r="F84" s="53"/>
      <c r="G84" s="53"/>
      <c r="H84" s="53"/>
      <c r="I84" s="53"/>
      <c r="J84" s="53"/>
      <c r="K84" s="104"/>
      <c r="L84" s="165"/>
    </row>
    <row r="85" spans="1:12" s="164" customFormat="1" ht="15">
      <c r="A85" s="165"/>
      <c r="B85" s="103"/>
      <c r="C85" s="53"/>
      <c r="D85" s="53"/>
      <c r="E85" s="53"/>
      <c r="F85" s="53"/>
      <c r="G85" s="53"/>
      <c r="H85" s="53"/>
      <c r="I85" s="53"/>
      <c r="J85" s="53"/>
      <c r="K85" s="104"/>
      <c r="L85" s="165"/>
    </row>
    <row r="86" spans="1:12" s="164" customFormat="1" ht="15">
      <c r="A86" s="165"/>
      <c r="B86" s="103"/>
      <c r="C86" s="53"/>
      <c r="D86" s="53"/>
      <c r="E86" s="53"/>
      <c r="F86" s="53"/>
      <c r="G86" s="53"/>
      <c r="H86" s="53"/>
      <c r="I86" s="53"/>
      <c r="J86" s="53"/>
      <c r="K86" s="104"/>
      <c r="L86" s="165"/>
    </row>
    <row r="87" spans="1:12" s="164" customFormat="1" ht="15">
      <c r="A87" s="165"/>
      <c r="B87" s="103"/>
      <c r="C87" s="53"/>
      <c r="D87" s="53"/>
      <c r="E87" s="53"/>
      <c r="F87" s="53"/>
      <c r="G87" s="53"/>
      <c r="H87" s="53"/>
      <c r="I87" s="53"/>
      <c r="J87" s="53"/>
      <c r="K87" s="104"/>
      <c r="L87" s="165"/>
    </row>
    <row r="88" spans="1:12" s="164" customFormat="1" ht="15.75" thickBot="1">
      <c r="A88" s="165"/>
      <c r="B88" s="128"/>
      <c r="C88" s="129"/>
      <c r="D88" s="129"/>
      <c r="E88" s="129"/>
      <c r="F88" s="129"/>
      <c r="G88" s="129"/>
      <c r="H88" s="129"/>
      <c r="I88" s="129"/>
      <c r="J88" s="129"/>
      <c r="K88" s="109"/>
      <c r="L88" s="165"/>
    </row>
    <row r="89" spans="1:12" s="164" customFormat="1" ht="15">
      <c r="A89" s="165"/>
      <c r="B89" s="133" t="s">
        <v>82</v>
      </c>
      <c r="C89" s="126"/>
      <c r="D89" s="126"/>
      <c r="E89" s="126"/>
      <c r="F89" s="126"/>
      <c r="G89" s="126"/>
      <c r="H89" s="126"/>
      <c r="I89" s="126"/>
      <c r="J89" s="126"/>
      <c r="K89" s="127"/>
      <c r="L89" s="165"/>
    </row>
    <row r="90" spans="1:12" s="164" customFormat="1" ht="15.75" thickBot="1">
      <c r="A90" s="165"/>
      <c r="B90" s="128"/>
      <c r="C90" s="129"/>
      <c r="D90" s="129"/>
      <c r="E90" s="129"/>
      <c r="F90" s="129"/>
      <c r="G90" s="129"/>
      <c r="H90" s="129"/>
      <c r="I90" s="129"/>
      <c r="J90" s="129"/>
      <c r="K90" s="109"/>
      <c r="L90" s="165"/>
    </row>
    <row r="91" spans="1:12" s="164" customFormat="1" ht="15">
      <c r="A91" s="165"/>
      <c r="B91" s="131" t="s">
        <v>62</v>
      </c>
      <c r="C91" s="132" t="s">
        <v>161</v>
      </c>
      <c r="D91" s="47"/>
      <c r="E91" s="47"/>
      <c r="F91" s="47"/>
      <c r="G91" s="47"/>
      <c r="H91" s="47"/>
      <c r="I91" s="47"/>
      <c r="J91" s="47"/>
      <c r="K91" s="104"/>
      <c r="L91" s="165"/>
    </row>
    <row r="92" spans="1:12" s="164" customFormat="1" ht="15">
      <c r="A92" s="165"/>
      <c r="B92" s="105"/>
      <c r="C92" s="44"/>
      <c r="D92" s="53"/>
      <c r="E92" s="53"/>
      <c r="F92" s="53"/>
      <c r="G92" s="53"/>
      <c r="H92" s="53"/>
      <c r="I92" s="53"/>
      <c r="J92" s="53"/>
      <c r="K92" s="104"/>
      <c r="L92" s="165"/>
    </row>
    <row r="93" spans="1:12" s="164" customFormat="1" ht="15">
      <c r="A93" s="165"/>
      <c r="B93" s="105"/>
      <c r="C93" s="44"/>
      <c r="D93" s="53"/>
      <c r="E93" s="53"/>
      <c r="F93" s="53"/>
      <c r="G93" s="53"/>
      <c r="H93" s="53"/>
      <c r="I93" s="53"/>
      <c r="J93" s="53"/>
      <c r="K93" s="104"/>
      <c r="L93" s="165"/>
    </row>
    <row r="94" spans="1:12" s="164" customFormat="1" ht="15">
      <c r="A94" s="165"/>
      <c r="B94" s="105"/>
      <c r="C94" s="44"/>
      <c r="D94" s="53"/>
      <c r="E94" s="53"/>
      <c r="F94" s="53"/>
      <c r="G94" s="53"/>
      <c r="H94" s="53"/>
      <c r="I94" s="53"/>
      <c r="J94" s="53"/>
      <c r="K94" s="104"/>
      <c r="L94" s="165"/>
    </row>
    <row r="95" spans="1:12" s="164" customFormat="1" ht="15">
      <c r="A95" s="165"/>
      <c r="B95" s="105"/>
      <c r="C95" s="44"/>
      <c r="D95" s="53"/>
      <c r="E95" s="53"/>
      <c r="F95" s="53"/>
      <c r="G95" s="53"/>
      <c r="H95" s="53"/>
      <c r="I95" s="53"/>
      <c r="J95" s="53"/>
      <c r="K95" s="104"/>
      <c r="L95" s="165"/>
    </row>
    <row r="96" spans="1:12" s="164" customFormat="1" ht="15.75" thickBot="1">
      <c r="A96" s="165"/>
      <c r="B96" s="106"/>
      <c r="C96" s="107"/>
      <c r="D96" s="108"/>
      <c r="E96" s="108"/>
      <c r="F96" s="108"/>
      <c r="G96" s="108"/>
      <c r="H96" s="108"/>
      <c r="I96" s="108"/>
      <c r="J96" s="108"/>
      <c r="K96" s="109"/>
      <c r="L96" s="165"/>
    </row>
    <row r="97" spans="1:11" ht="15">
      <c r="A97" s="160"/>
      <c r="B97" s="161"/>
      <c r="C97" s="161"/>
      <c r="D97" s="161"/>
      <c r="E97" s="161"/>
      <c r="F97" s="161"/>
      <c r="G97" s="161"/>
      <c r="H97" s="161"/>
      <c r="I97" s="161"/>
      <c r="J97" s="161"/>
      <c r="K97" s="161"/>
    </row>
    <row r="98" spans="1:11" ht="15" hidden="1">
      <c r="B98" s="2"/>
      <c r="C98" s="2"/>
      <c r="D98" s="2"/>
      <c r="E98" s="161"/>
      <c r="F98" s="161"/>
      <c r="G98" s="161"/>
      <c r="H98" s="161"/>
      <c r="I98" s="161"/>
      <c r="J98" s="161"/>
      <c r="K98" s="161"/>
    </row>
    <row r="99" spans="1:11" ht="12.75" hidden="1" customHeight="1">
      <c r="B99" s="2"/>
      <c r="C99" s="2"/>
      <c r="D99" s="2"/>
      <c r="E99" s="161"/>
      <c r="F99" s="161"/>
      <c r="G99" s="161"/>
      <c r="H99" s="161"/>
      <c r="I99" s="161"/>
      <c r="J99" s="161"/>
      <c r="K99" s="161"/>
    </row>
    <row r="100" spans="1:11" ht="12.75" hidden="1" customHeight="1">
      <c r="B100" s="2"/>
      <c r="C100" s="2"/>
      <c r="D100" s="2"/>
      <c r="E100" s="161"/>
      <c r="F100" s="161"/>
      <c r="G100" s="161"/>
      <c r="H100" s="161"/>
      <c r="I100" s="161"/>
      <c r="J100" s="161"/>
      <c r="K100" s="161"/>
    </row>
    <row r="101" spans="1:11" ht="12.75" hidden="1" customHeight="1">
      <c r="B101" s="2"/>
      <c r="C101" s="2"/>
      <c r="D101" s="2"/>
      <c r="E101" s="161"/>
      <c r="F101" s="161"/>
      <c r="G101" s="161"/>
      <c r="H101" s="161"/>
      <c r="I101" s="161"/>
      <c r="J101" s="161"/>
      <c r="K101" s="161"/>
    </row>
    <row r="102" spans="1:11" ht="12.75" hidden="1" customHeight="1">
      <c r="B102" s="2"/>
      <c r="C102" s="2"/>
      <c r="D102" s="2"/>
      <c r="E102" s="161"/>
      <c r="F102" s="161"/>
      <c r="G102" s="161"/>
      <c r="H102" s="161"/>
      <c r="I102" s="161"/>
      <c r="J102" s="161"/>
      <c r="K102" s="161"/>
    </row>
    <row r="103" spans="1:11" ht="12.75" hidden="1" customHeight="1">
      <c r="B103" s="2"/>
      <c r="C103" s="2"/>
      <c r="D103" s="2"/>
      <c r="E103" s="161"/>
      <c r="F103" s="161"/>
      <c r="G103" s="161"/>
      <c r="H103" s="161"/>
      <c r="I103" s="161"/>
      <c r="J103" s="161"/>
      <c r="K103" s="161"/>
    </row>
    <row r="104" spans="1:11" ht="12.75" hidden="1" customHeight="1">
      <c r="B104" s="2"/>
      <c r="C104" s="2"/>
      <c r="D104" s="2"/>
      <c r="E104" s="161"/>
      <c r="F104" s="161"/>
      <c r="G104" s="161"/>
      <c r="H104" s="161"/>
      <c r="I104" s="161"/>
      <c r="J104" s="161"/>
      <c r="K104" s="161"/>
    </row>
    <row r="105" spans="1:11" ht="12.75" hidden="1" customHeight="1">
      <c r="B105" s="2"/>
      <c r="C105" s="2"/>
      <c r="D105" s="2"/>
      <c r="E105" s="161"/>
      <c r="F105" s="161"/>
      <c r="G105" s="161"/>
      <c r="H105" s="161"/>
      <c r="I105" s="161"/>
      <c r="J105" s="161"/>
      <c r="K105" s="161"/>
    </row>
    <row r="106" spans="1:11" ht="12.75" hidden="1" customHeight="1">
      <c r="B106" s="2"/>
      <c r="C106" s="2"/>
      <c r="D106" s="2"/>
      <c r="E106" s="161"/>
      <c r="F106" s="161"/>
      <c r="G106" s="161"/>
      <c r="H106" s="161"/>
      <c r="I106" s="161"/>
      <c r="J106" s="161"/>
      <c r="K106" s="161"/>
    </row>
    <row r="107" spans="1:11" ht="12.75" hidden="1" customHeight="1">
      <c r="B107" s="2"/>
      <c r="C107" s="2"/>
      <c r="D107" s="2"/>
      <c r="E107" s="161"/>
      <c r="F107" s="161"/>
      <c r="G107" s="161"/>
      <c r="H107" s="161"/>
      <c r="I107" s="161"/>
      <c r="J107" s="161"/>
      <c r="K107" s="161"/>
    </row>
    <row r="108" spans="1:11" ht="12.75" hidden="1" customHeight="1">
      <c r="B108" s="2"/>
      <c r="C108" s="2"/>
      <c r="D108" s="2"/>
      <c r="E108" s="161"/>
      <c r="F108" s="161"/>
      <c r="G108" s="161"/>
      <c r="H108" s="161"/>
      <c r="I108" s="161"/>
      <c r="J108" s="161"/>
      <c r="K108" s="161"/>
    </row>
    <row r="109" spans="1:11" ht="12.75" hidden="1" customHeight="1">
      <c r="B109" s="2"/>
      <c r="C109" s="2"/>
      <c r="D109" s="2"/>
      <c r="E109" s="161"/>
      <c r="F109" s="161"/>
      <c r="G109" s="161"/>
      <c r="H109" s="161"/>
      <c r="I109" s="161"/>
      <c r="J109" s="161"/>
      <c r="K109" s="161"/>
    </row>
    <row r="110" spans="1:11" ht="12.75" hidden="1" customHeight="1">
      <c r="B110" s="2"/>
      <c r="C110" s="2"/>
      <c r="D110" s="2"/>
      <c r="E110" s="161"/>
      <c r="F110" s="161"/>
      <c r="G110" s="161"/>
      <c r="H110" s="161"/>
      <c r="I110" s="161"/>
      <c r="J110" s="161"/>
      <c r="K110" s="161"/>
    </row>
    <row r="111" spans="1:11" ht="12.75" hidden="1" customHeight="1">
      <c r="B111" s="2"/>
      <c r="C111" s="2"/>
      <c r="D111" s="2"/>
      <c r="E111" s="161"/>
      <c r="F111" s="161"/>
      <c r="G111" s="161"/>
      <c r="H111" s="161"/>
      <c r="I111" s="161"/>
      <c r="J111" s="161"/>
      <c r="K111" s="161"/>
    </row>
    <row r="112" spans="1:11" ht="12.75" hidden="1" customHeight="1">
      <c r="B112" s="2"/>
      <c r="C112" s="2"/>
      <c r="D112" s="2"/>
      <c r="E112" s="161"/>
      <c r="F112" s="161"/>
      <c r="G112" s="161"/>
      <c r="H112" s="161"/>
      <c r="I112" s="161"/>
      <c r="J112" s="161"/>
      <c r="K112" s="161"/>
    </row>
    <row r="113" spans="2:11" ht="12.75" hidden="1" customHeight="1">
      <c r="B113" s="2"/>
      <c r="C113" s="2"/>
      <c r="D113" s="2"/>
      <c r="E113" s="161"/>
      <c r="F113" s="161"/>
      <c r="G113" s="161"/>
      <c r="H113" s="161"/>
      <c r="I113" s="161"/>
      <c r="J113" s="161"/>
      <c r="K113" s="161"/>
    </row>
    <row r="114" spans="2:11" ht="12.75" hidden="1" customHeight="1">
      <c r="B114" s="2"/>
      <c r="C114" s="2"/>
      <c r="D114" s="2"/>
      <c r="E114" s="161"/>
      <c r="F114" s="161"/>
      <c r="G114" s="161"/>
      <c r="H114" s="161"/>
      <c r="I114" s="161"/>
      <c r="J114" s="161"/>
      <c r="K114" s="161"/>
    </row>
    <row r="115" spans="2:11" ht="12.75" hidden="1" customHeight="1">
      <c r="B115" s="2"/>
      <c r="C115" s="2"/>
      <c r="D115" s="2"/>
      <c r="E115" s="161"/>
      <c r="F115" s="161"/>
      <c r="G115" s="161"/>
      <c r="H115" s="161"/>
      <c r="I115" s="161"/>
      <c r="J115" s="161"/>
      <c r="K115" s="161"/>
    </row>
    <row r="116" spans="2:11" ht="12.75" hidden="1" customHeight="1">
      <c r="B116" s="2"/>
      <c r="C116" s="2"/>
      <c r="D116" s="2"/>
      <c r="E116" s="161"/>
      <c r="F116" s="161"/>
      <c r="G116" s="161"/>
      <c r="H116" s="161"/>
      <c r="I116" s="161"/>
      <c r="J116" s="161"/>
      <c r="K116" s="161"/>
    </row>
    <row r="117" spans="2:11" ht="12.75" hidden="1" customHeight="1">
      <c r="B117" s="2"/>
      <c r="C117" s="2"/>
      <c r="D117" s="2"/>
      <c r="E117" s="161"/>
      <c r="F117" s="161"/>
      <c r="G117" s="161"/>
      <c r="H117" s="161"/>
      <c r="I117" s="161"/>
      <c r="J117" s="161"/>
      <c r="K117" s="161"/>
    </row>
    <row r="118" spans="2:11" ht="12.75" hidden="1" customHeight="1">
      <c r="B118" s="2"/>
      <c r="C118" s="2"/>
      <c r="D118" s="2"/>
      <c r="E118" s="161"/>
      <c r="F118" s="161"/>
      <c r="G118" s="161"/>
      <c r="H118" s="161"/>
      <c r="I118" s="161"/>
      <c r="J118" s="161"/>
      <c r="K118" s="161"/>
    </row>
    <row r="119" spans="2:11" ht="12.75" hidden="1" customHeight="1">
      <c r="B119" s="2"/>
      <c r="C119" s="2"/>
      <c r="D119" s="2"/>
      <c r="E119" s="161"/>
      <c r="F119" s="161"/>
      <c r="G119" s="161"/>
      <c r="H119" s="161"/>
      <c r="I119" s="161"/>
      <c r="J119" s="161"/>
      <c r="K119" s="161"/>
    </row>
    <row r="120" spans="2:11" ht="12.75" hidden="1" customHeight="1">
      <c r="B120" s="2"/>
      <c r="C120" s="2"/>
      <c r="D120" s="2"/>
      <c r="E120" s="161"/>
      <c r="F120" s="161"/>
      <c r="G120" s="161"/>
      <c r="H120" s="161"/>
      <c r="I120" s="161"/>
      <c r="J120" s="161"/>
      <c r="K120" s="161"/>
    </row>
    <row r="121" spans="2:11" ht="12.75" hidden="1" customHeight="1">
      <c r="B121" s="2"/>
      <c r="C121" s="2"/>
      <c r="D121" s="2"/>
      <c r="E121" s="161"/>
      <c r="F121" s="161"/>
      <c r="G121" s="161"/>
      <c r="H121" s="161"/>
      <c r="I121" s="161"/>
      <c r="J121" s="161"/>
      <c r="K121" s="161"/>
    </row>
    <row r="122" spans="2:11" ht="12.75" hidden="1" customHeight="1">
      <c r="B122" s="2"/>
      <c r="C122" s="2"/>
      <c r="D122" s="2"/>
      <c r="E122" s="161"/>
      <c r="F122" s="161"/>
      <c r="G122" s="161"/>
      <c r="H122" s="161"/>
      <c r="I122" s="161"/>
      <c r="J122" s="161"/>
      <c r="K122" s="161"/>
    </row>
    <row r="123" spans="2:11" ht="12.75" hidden="1" customHeight="1">
      <c r="B123" s="2"/>
      <c r="C123" s="2"/>
      <c r="D123" s="2"/>
      <c r="E123" s="161"/>
      <c r="F123" s="161"/>
      <c r="G123" s="161"/>
      <c r="H123" s="161"/>
      <c r="I123" s="161"/>
      <c r="J123" s="161"/>
      <c r="K123" s="161"/>
    </row>
    <row r="124" spans="2:11" ht="12.75" hidden="1" customHeight="1">
      <c r="B124" s="2"/>
      <c r="C124" s="2"/>
      <c r="D124" s="2"/>
      <c r="E124" s="161"/>
      <c r="F124" s="161"/>
      <c r="G124" s="161"/>
      <c r="H124" s="161"/>
      <c r="I124" s="161"/>
      <c r="J124" s="161"/>
      <c r="K124" s="161"/>
    </row>
    <row r="125" spans="2:11" ht="12.75" hidden="1" customHeight="1">
      <c r="B125" s="2"/>
      <c r="C125" s="2"/>
      <c r="D125" s="2"/>
      <c r="E125" s="161"/>
      <c r="F125" s="161"/>
      <c r="G125" s="161"/>
      <c r="H125" s="161"/>
      <c r="I125" s="161"/>
      <c r="J125" s="161"/>
      <c r="K125" s="161"/>
    </row>
    <row r="126" spans="2:11" ht="12.75" hidden="1" customHeight="1">
      <c r="B126" s="2"/>
      <c r="C126" s="2"/>
      <c r="D126" s="2"/>
      <c r="E126" s="161"/>
      <c r="F126" s="161"/>
      <c r="G126" s="161"/>
      <c r="H126" s="161"/>
      <c r="I126" s="161"/>
      <c r="J126" s="161"/>
      <c r="K126" s="161"/>
    </row>
    <row r="127" spans="2:11" ht="12.75" hidden="1" customHeight="1">
      <c r="B127" s="2"/>
      <c r="C127" s="2"/>
      <c r="D127" s="2"/>
      <c r="E127" s="161"/>
      <c r="F127" s="161"/>
      <c r="G127" s="161"/>
      <c r="H127" s="161"/>
      <c r="I127" s="161"/>
      <c r="J127" s="161"/>
      <c r="K127" s="161"/>
    </row>
    <row r="128" spans="2:11" ht="12.75" hidden="1" customHeight="1">
      <c r="B128" s="1"/>
      <c r="C128" s="1"/>
      <c r="D128" s="1"/>
      <c r="E128" s="161"/>
      <c r="F128" s="161"/>
      <c r="G128" s="161"/>
      <c r="H128" s="161"/>
      <c r="I128" s="161"/>
      <c r="J128" s="161"/>
      <c r="K128" s="161"/>
    </row>
    <row r="129" spans="2:11" ht="12.75" hidden="1" customHeight="1">
      <c r="B129" s="1"/>
      <c r="C129" s="1"/>
      <c r="D129" s="1"/>
      <c r="E129" s="161"/>
      <c r="F129" s="161"/>
      <c r="G129" s="161"/>
      <c r="H129" s="161"/>
      <c r="I129" s="161"/>
      <c r="J129" s="161"/>
      <c r="K129" s="161"/>
    </row>
    <row r="130" spans="2:11" ht="12.75" hidden="1" customHeight="1">
      <c r="B130" s="1"/>
      <c r="C130" s="1"/>
      <c r="D130" s="1"/>
      <c r="E130" s="161"/>
      <c r="F130" s="161"/>
      <c r="G130" s="161"/>
      <c r="H130" s="161"/>
      <c r="I130" s="161"/>
      <c r="J130" s="161"/>
      <c r="K130" s="161"/>
    </row>
    <row r="131" spans="2:11" ht="12.75" hidden="1" customHeight="1">
      <c r="B131" s="1"/>
      <c r="C131" s="1"/>
      <c r="D131" s="1"/>
      <c r="E131" s="161"/>
      <c r="F131" s="161"/>
      <c r="G131" s="161"/>
      <c r="H131" s="161"/>
      <c r="I131" s="161"/>
      <c r="J131" s="161"/>
      <c r="K131" s="161"/>
    </row>
    <row r="132" spans="2:11" ht="12.75" hidden="1" customHeight="1">
      <c r="B132" s="1"/>
      <c r="C132" s="1"/>
      <c r="D132" s="1"/>
      <c r="E132" s="161"/>
      <c r="F132" s="161"/>
      <c r="G132" s="161"/>
      <c r="H132" s="161"/>
      <c r="I132" s="161"/>
      <c r="J132" s="161"/>
      <c r="K132" s="161"/>
    </row>
    <row r="133" spans="2:11" ht="12.75" hidden="1" customHeight="1">
      <c r="B133" s="1"/>
      <c r="C133" s="1"/>
      <c r="D133" s="1"/>
      <c r="E133" s="161"/>
      <c r="F133" s="161"/>
      <c r="G133" s="161"/>
      <c r="H133" s="161"/>
      <c r="I133" s="161"/>
      <c r="J133" s="161"/>
      <c r="K133" s="161"/>
    </row>
    <row r="134" spans="2:11" ht="12.75" hidden="1" customHeight="1">
      <c r="B134" s="1"/>
      <c r="C134" s="1"/>
      <c r="D134" s="1"/>
      <c r="E134" s="161"/>
      <c r="F134" s="161"/>
      <c r="G134" s="161"/>
      <c r="H134" s="161"/>
      <c r="I134" s="161"/>
      <c r="J134" s="161"/>
      <c r="K134" s="161"/>
    </row>
    <row r="135" spans="2:11" ht="12.75" hidden="1" customHeight="1">
      <c r="B135" s="1"/>
      <c r="C135" s="1"/>
      <c r="D135" s="1"/>
      <c r="E135" s="161"/>
      <c r="F135" s="161"/>
      <c r="G135" s="161"/>
      <c r="H135" s="161"/>
      <c r="I135" s="161"/>
      <c r="J135" s="161"/>
      <c r="K135" s="161"/>
    </row>
    <row r="136" spans="2:11" ht="12.75" hidden="1" customHeight="1">
      <c r="B136" s="1"/>
      <c r="C136" s="1"/>
      <c r="D136" s="1"/>
      <c r="E136" s="161"/>
      <c r="F136" s="161"/>
      <c r="G136" s="161"/>
      <c r="H136" s="161"/>
      <c r="I136" s="161"/>
      <c r="J136" s="161"/>
      <c r="K136" s="161"/>
    </row>
    <row r="137" spans="2:11" ht="12.75" hidden="1" customHeight="1">
      <c r="B137" s="1"/>
      <c r="C137" s="1"/>
      <c r="D137" s="1"/>
      <c r="E137" s="161"/>
      <c r="F137" s="161"/>
      <c r="G137" s="161"/>
      <c r="H137" s="161"/>
      <c r="I137" s="161"/>
      <c r="J137" s="161"/>
      <c r="K137" s="161"/>
    </row>
    <row r="138" spans="2:11" ht="12.75" hidden="1" customHeight="1">
      <c r="B138" s="1"/>
      <c r="C138" s="1"/>
      <c r="D138" s="1"/>
      <c r="E138" s="161"/>
      <c r="F138" s="161"/>
      <c r="G138" s="161"/>
      <c r="H138" s="161"/>
      <c r="I138" s="161"/>
      <c r="J138" s="161"/>
      <c r="K138" s="161"/>
    </row>
    <row r="139" spans="2:11" ht="12.75" hidden="1" customHeight="1">
      <c r="B139" s="1"/>
      <c r="C139" s="1"/>
      <c r="D139" s="1"/>
      <c r="E139" s="161"/>
      <c r="F139" s="161"/>
      <c r="G139" s="161"/>
      <c r="H139" s="161"/>
      <c r="I139" s="161"/>
      <c r="J139" s="161"/>
      <c r="K139" s="161"/>
    </row>
    <row r="140" spans="2:11" ht="12.75" hidden="1" customHeight="1">
      <c r="B140" s="1"/>
      <c r="C140" s="1"/>
      <c r="D140" s="1"/>
      <c r="E140" s="161"/>
      <c r="F140" s="161"/>
      <c r="G140" s="161"/>
      <c r="H140" s="161"/>
      <c r="I140" s="161"/>
      <c r="J140" s="161"/>
      <c r="K140" s="161"/>
    </row>
    <row r="141" spans="2:11" ht="12.75" hidden="1" customHeight="1">
      <c r="B141" s="1"/>
      <c r="C141" s="1"/>
      <c r="D141" s="1"/>
      <c r="E141" s="161"/>
      <c r="F141" s="161"/>
      <c r="G141" s="161"/>
      <c r="H141" s="161"/>
      <c r="I141" s="161"/>
      <c r="J141" s="161"/>
      <c r="K141" s="161"/>
    </row>
    <row r="142" spans="2:11" ht="12.75" hidden="1" customHeight="1">
      <c r="B142" s="1"/>
      <c r="C142" s="1"/>
      <c r="D142" s="1"/>
      <c r="E142" s="161"/>
      <c r="F142" s="161"/>
      <c r="G142" s="161"/>
      <c r="H142" s="161"/>
      <c r="I142" s="161"/>
      <c r="J142" s="161"/>
      <c r="K142" s="161"/>
    </row>
    <row r="143" spans="2:11" ht="12.75" hidden="1" customHeight="1">
      <c r="B143" s="1"/>
      <c r="C143" s="1"/>
      <c r="D143" s="1"/>
      <c r="E143" s="161"/>
      <c r="F143" s="161"/>
      <c r="G143" s="161"/>
      <c r="H143" s="161"/>
      <c r="I143" s="161"/>
      <c r="J143" s="161"/>
      <c r="K143" s="161"/>
    </row>
    <row r="144" spans="2:11" ht="12.75" hidden="1" customHeight="1">
      <c r="B144" s="1"/>
      <c r="C144" s="1"/>
      <c r="D144" s="1"/>
      <c r="E144" s="161"/>
      <c r="F144" s="161"/>
      <c r="G144" s="161"/>
      <c r="H144" s="161"/>
      <c r="I144" s="161"/>
      <c r="J144" s="161"/>
      <c r="K144" s="161"/>
    </row>
    <row r="145" spans="2:11" ht="12.75" hidden="1" customHeight="1">
      <c r="B145" s="1"/>
      <c r="C145" s="1"/>
      <c r="D145" s="1"/>
      <c r="E145" s="161"/>
      <c r="F145" s="161"/>
      <c r="G145" s="161"/>
      <c r="H145" s="161"/>
      <c r="I145" s="161"/>
      <c r="J145" s="161"/>
      <c r="K145" s="161"/>
    </row>
    <row r="146" spans="2:11" ht="12.75" hidden="1" customHeight="1">
      <c r="B146" s="1"/>
      <c r="C146" s="1"/>
      <c r="D146" s="1"/>
      <c r="E146" s="161"/>
      <c r="F146" s="161"/>
      <c r="G146" s="161"/>
      <c r="H146" s="161"/>
      <c r="I146" s="161"/>
      <c r="J146" s="161"/>
      <c r="K146" s="161"/>
    </row>
    <row r="147" spans="2:11" ht="12.75" hidden="1" customHeight="1">
      <c r="B147" s="1"/>
      <c r="C147" s="1"/>
      <c r="D147" s="1"/>
      <c r="E147" s="161"/>
      <c r="F147" s="161"/>
      <c r="G147" s="161"/>
      <c r="H147" s="161"/>
      <c r="I147" s="161"/>
      <c r="J147" s="161"/>
      <c r="K147" s="161"/>
    </row>
    <row r="148" spans="2:11" ht="12.75" hidden="1" customHeight="1">
      <c r="B148" s="1"/>
      <c r="C148" s="1"/>
      <c r="D148" s="1"/>
      <c r="E148" s="161"/>
      <c r="F148" s="161"/>
      <c r="G148" s="161"/>
      <c r="H148" s="161"/>
      <c r="I148" s="161"/>
      <c r="J148" s="161"/>
      <c r="K148" s="161"/>
    </row>
    <row r="149" spans="2:11" ht="12.75" hidden="1" customHeight="1">
      <c r="B149" s="1"/>
      <c r="C149" s="1"/>
      <c r="D149" s="1"/>
      <c r="E149" s="161"/>
      <c r="F149" s="161"/>
      <c r="G149" s="161"/>
      <c r="H149" s="161"/>
      <c r="I149" s="161"/>
      <c r="J149" s="161"/>
      <c r="K149" s="161"/>
    </row>
    <row r="150" spans="2:11" ht="12.75" hidden="1" customHeight="1">
      <c r="B150" s="1"/>
      <c r="C150" s="1"/>
      <c r="D150" s="1"/>
      <c r="E150" s="161"/>
      <c r="F150" s="161"/>
      <c r="G150" s="161"/>
      <c r="H150" s="161"/>
      <c r="I150" s="161"/>
      <c r="J150" s="161"/>
      <c r="K150" s="161"/>
    </row>
    <row r="151" spans="2:11" ht="12.75" hidden="1" customHeight="1">
      <c r="B151" s="1"/>
      <c r="C151" s="1"/>
      <c r="D151" s="1"/>
      <c r="E151" s="161"/>
      <c r="F151" s="161"/>
      <c r="G151" s="161"/>
      <c r="H151" s="161"/>
      <c r="I151" s="161"/>
      <c r="J151" s="161"/>
      <c r="K151" s="161"/>
    </row>
    <row r="152" spans="2:11" ht="12.75" hidden="1" customHeight="1">
      <c r="B152" s="1"/>
      <c r="C152" s="1"/>
      <c r="D152" s="1"/>
      <c r="E152" s="161"/>
      <c r="F152" s="161"/>
      <c r="G152" s="161"/>
      <c r="H152" s="161"/>
      <c r="I152" s="161"/>
      <c r="J152" s="161"/>
      <c r="K152" s="161"/>
    </row>
    <row r="153" spans="2:11" ht="12.75" hidden="1" customHeight="1">
      <c r="B153" s="1"/>
      <c r="C153" s="1"/>
      <c r="D153" s="1"/>
      <c r="E153" s="161"/>
      <c r="F153" s="161"/>
      <c r="G153" s="161"/>
      <c r="H153" s="161"/>
      <c r="I153" s="161"/>
      <c r="J153" s="161"/>
      <c r="K153" s="161"/>
    </row>
    <row r="154" spans="2:11" ht="12.75" hidden="1" customHeight="1">
      <c r="B154" s="1"/>
      <c r="C154" s="1"/>
      <c r="D154" s="1"/>
      <c r="E154" s="161"/>
      <c r="F154" s="161"/>
      <c r="G154" s="161"/>
      <c r="H154" s="161"/>
      <c r="I154" s="161"/>
      <c r="J154" s="161"/>
      <c r="K154" s="161"/>
    </row>
    <row r="155" spans="2:11" ht="12.75" hidden="1" customHeight="1">
      <c r="B155" s="1"/>
      <c r="C155" s="1"/>
      <c r="D155" s="1"/>
      <c r="E155" s="161"/>
      <c r="F155" s="161"/>
      <c r="G155" s="161"/>
      <c r="H155" s="161"/>
      <c r="I155" s="161"/>
      <c r="J155" s="161"/>
      <c r="K155" s="161"/>
    </row>
    <row r="156" spans="2:11" ht="12.75" hidden="1" customHeight="1">
      <c r="B156" s="1"/>
      <c r="C156" s="1"/>
      <c r="D156" s="1"/>
      <c r="E156" s="161"/>
      <c r="F156" s="161"/>
      <c r="G156" s="161"/>
      <c r="H156" s="161"/>
      <c r="I156" s="161"/>
      <c r="J156" s="161"/>
      <c r="K156" s="161"/>
    </row>
    <row r="157" spans="2:11" ht="12.75" hidden="1" customHeight="1">
      <c r="B157" s="1"/>
      <c r="C157" s="1"/>
      <c r="D157" s="1"/>
      <c r="E157" s="161"/>
      <c r="F157" s="161"/>
      <c r="G157" s="161"/>
      <c r="H157" s="161"/>
      <c r="I157" s="161"/>
      <c r="J157" s="161"/>
      <c r="K157" s="161"/>
    </row>
    <row r="158" spans="2:11" ht="12.75" hidden="1" customHeight="1">
      <c r="B158" s="1"/>
      <c r="C158" s="1"/>
      <c r="D158" s="1"/>
      <c r="E158" s="161"/>
      <c r="F158" s="161"/>
      <c r="G158" s="161"/>
      <c r="H158" s="161"/>
      <c r="I158" s="161"/>
      <c r="J158" s="161"/>
      <c r="K158" s="161"/>
    </row>
    <row r="159" spans="2:11" ht="12.75" hidden="1" customHeight="1">
      <c r="B159" s="1"/>
      <c r="C159" s="1"/>
      <c r="D159" s="1"/>
      <c r="E159" s="161"/>
      <c r="F159" s="161"/>
      <c r="G159" s="161"/>
      <c r="H159" s="161"/>
      <c r="I159" s="161"/>
      <c r="J159" s="161"/>
      <c r="K159" s="161"/>
    </row>
    <row r="160" spans="2:11" ht="12.75" hidden="1" customHeight="1">
      <c r="B160" s="1"/>
      <c r="C160" s="1"/>
      <c r="D160" s="1"/>
      <c r="E160" s="161"/>
      <c r="F160" s="161"/>
      <c r="G160" s="161"/>
      <c r="H160" s="161"/>
      <c r="I160" s="161"/>
      <c r="J160" s="161"/>
      <c r="K160" s="161"/>
    </row>
    <row r="161" spans="2:11" ht="12.75" hidden="1" customHeight="1">
      <c r="B161" s="1"/>
      <c r="C161" s="1"/>
      <c r="D161" s="1"/>
      <c r="E161" s="161"/>
      <c r="F161" s="161"/>
      <c r="G161" s="161"/>
      <c r="H161" s="161"/>
      <c r="I161" s="161"/>
      <c r="J161" s="161"/>
      <c r="K161" s="161"/>
    </row>
    <row r="162" spans="2:11" ht="12.75" hidden="1" customHeight="1">
      <c r="B162" s="1"/>
      <c r="C162" s="1"/>
      <c r="D162" s="1"/>
      <c r="E162" s="161"/>
      <c r="F162" s="161"/>
      <c r="G162" s="161"/>
      <c r="H162" s="161"/>
      <c r="I162" s="161"/>
      <c r="J162" s="161"/>
      <c r="K162" s="161"/>
    </row>
    <row r="163" spans="2:11" ht="12.75" hidden="1" customHeight="1">
      <c r="B163" s="1"/>
      <c r="C163" s="1"/>
      <c r="D163" s="1"/>
      <c r="E163" s="161"/>
      <c r="F163" s="161"/>
      <c r="G163" s="161"/>
      <c r="H163" s="161"/>
      <c r="I163" s="161"/>
      <c r="J163" s="161"/>
      <c r="K163" s="161"/>
    </row>
    <row r="164" spans="2:11" ht="12.75" hidden="1" customHeight="1">
      <c r="B164" s="1"/>
      <c r="C164" s="1"/>
      <c r="D164" s="1"/>
      <c r="E164" s="161"/>
      <c r="F164" s="161"/>
      <c r="G164" s="161"/>
      <c r="H164" s="161"/>
      <c r="I164" s="161"/>
      <c r="J164" s="161"/>
      <c r="K164" s="161"/>
    </row>
    <row r="165" spans="2:11" ht="12.75" hidden="1" customHeight="1">
      <c r="B165" s="1"/>
      <c r="C165" s="1"/>
      <c r="D165" s="1"/>
      <c r="E165" s="161"/>
      <c r="F165" s="161"/>
      <c r="G165" s="161"/>
      <c r="H165" s="161"/>
      <c r="I165" s="161"/>
      <c r="J165" s="161"/>
      <c r="K165" s="161"/>
    </row>
    <row r="166" spans="2:11" ht="12.75" hidden="1" customHeight="1">
      <c r="B166" s="1"/>
      <c r="C166" s="1"/>
      <c r="D166" s="1"/>
      <c r="E166" s="161"/>
      <c r="F166" s="161"/>
      <c r="G166" s="161"/>
      <c r="H166" s="161"/>
      <c r="I166" s="161"/>
      <c r="J166" s="161"/>
      <c r="K166" s="161"/>
    </row>
    <row r="167" spans="2:11" ht="12.75" hidden="1" customHeight="1">
      <c r="B167" s="1"/>
      <c r="C167" s="1"/>
      <c r="D167" s="1"/>
      <c r="E167" s="161"/>
      <c r="F167" s="161"/>
      <c r="G167" s="161"/>
      <c r="H167" s="161"/>
      <c r="I167" s="161"/>
      <c r="J167" s="161"/>
      <c r="K167" s="161"/>
    </row>
    <row r="168" spans="2:11" ht="12.75" hidden="1" customHeight="1">
      <c r="B168" s="1"/>
      <c r="C168" s="1"/>
      <c r="D168" s="1"/>
      <c r="E168" s="161"/>
      <c r="F168" s="161"/>
      <c r="G168" s="161"/>
      <c r="H168" s="161"/>
      <c r="I168" s="161"/>
      <c r="J168" s="161"/>
      <c r="K168" s="161"/>
    </row>
    <row r="169" spans="2:11" ht="12.75" hidden="1" customHeight="1">
      <c r="B169" s="1"/>
      <c r="C169" s="1"/>
      <c r="D169" s="1"/>
      <c r="E169" s="161"/>
      <c r="F169" s="161"/>
      <c r="G169" s="161"/>
      <c r="H169" s="161"/>
      <c r="I169" s="161"/>
      <c r="J169" s="161"/>
      <c r="K169" s="161"/>
    </row>
    <row r="170" spans="2:11" ht="12.75" hidden="1" customHeight="1">
      <c r="B170" s="1"/>
      <c r="C170" s="1"/>
      <c r="D170" s="1"/>
      <c r="E170" s="161"/>
      <c r="F170" s="161"/>
      <c r="G170" s="161"/>
      <c r="H170" s="161"/>
      <c r="I170" s="161"/>
      <c r="J170" s="161"/>
      <c r="K170" s="161"/>
    </row>
    <row r="171" spans="2:11" ht="12.75" hidden="1" customHeight="1">
      <c r="B171" s="1"/>
      <c r="C171" s="1"/>
      <c r="D171" s="1"/>
      <c r="E171" s="161"/>
      <c r="F171" s="161"/>
      <c r="G171" s="161"/>
      <c r="H171" s="161"/>
      <c r="I171" s="161"/>
      <c r="J171" s="161"/>
      <c r="K171" s="161"/>
    </row>
    <row r="172" spans="2:11" ht="12.75" hidden="1" customHeight="1">
      <c r="B172" s="1"/>
      <c r="C172" s="1"/>
      <c r="D172" s="1"/>
      <c r="E172" s="161"/>
      <c r="F172" s="161"/>
      <c r="G172" s="161"/>
      <c r="H172" s="161"/>
      <c r="I172" s="161"/>
      <c r="J172" s="161"/>
      <c r="K172" s="161"/>
    </row>
    <row r="173" spans="2:11" ht="12.75" hidden="1" customHeight="1">
      <c r="B173" s="1"/>
      <c r="C173" s="1"/>
      <c r="D173" s="1"/>
      <c r="E173" s="161"/>
      <c r="F173" s="161"/>
      <c r="G173" s="161"/>
      <c r="H173" s="161"/>
      <c r="I173" s="161"/>
      <c r="J173" s="161"/>
      <c r="K173" s="161"/>
    </row>
    <row r="174" spans="2:11" ht="12.75" hidden="1" customHeight="1">
      <c r="B174" s="1"/>
      <c r="C174" s="1"/>
      <c r="D174" s="1"/>
      <c r="E174" s="161"/>
      <c r="F174" s="161"/>
      <c r="G174" s="161"/>
      <c r="H174" s="161"/>
      <c r="I174" s="161"/>
      <c r="J174" s="161"/>
      <c r="K174" s="161"/>
    </row>
    <row r="175" spans="2:11" ht="12.75" hidden="1" customHeight="1">
      <c r="B175" s="1"/>
      <c r="C175" s="1"/>
      <c r="D175" s="1"/>
      <c r="E175" s="161"/>
      <c r="F175" s="161"/>
      <c r="G175" s="161"/>
      <c r="H175" s="161"/>
      <c r="I175" s="161"/>
      <c r="J175" s="161"/>
      <c r="K175" s="161"/>
    </row>
    <row r="176" spans="2:11" ht="12.75" hidden="1" customHeight="1">
      <c r="B176" s="1"/>
      <c r="C176" s="1"/>
      <c r="D176" s="1"/>
      <c r="E176" s="161"/>
      <c r="F176" s="161"/>
      <c r="G176" s="161"/>
      <c r="H176" s="161"/>
      <c r="I176" s="161"/>
      <c r="J176" s="161"/>
      <c r="K176" s="161"/>
    </row>
    <row r="177" spans="2:11" ht="12.75" hidden="1" customHeight="1">
      <c r="B177" s="1"/>
      <c r="C177" s="1"/>
      <c r="D177" s="1"/>
      <c r="E177" s="161"/>
      <c r="F177" s="161"/>
      <c r="G177" s="161"/>
      <c r="H177" s="161"/>
      <c r="I177" s="161"/>
      <c r="J177" s="161"/>
      <c r="K177" s="161"/>
    </row>
    <row r="178" spans="2:11" ht="12.75" hidden="1" customHeight="1">
      <c r="B178" s="1"/>
      <c r="C178" s="1"/>
      <c r="D178" s="1"/>
      <c r="E178" s="161"/>
      <c r="F178" s="161"/>
      <c r="G178" s="161"/>
      <c r="H178" s="161"/>
      <c r="I178" s="161"/>
      <c r="J178" s="161"/>
      <c r="K178" s="161"/>
    </row>
    <row r="179" spans="2:11" ht="12.75" hidden="1" customHeight="1">
      <c r="B179" s="1"/>
      <c r="C179" s="1"/>
      <c r="D179" s="1"/>
      <c r="E179" s="161"/>
      <c r="F179" s="161"/>
      <c r="G179" s="161"/>
      <c r="H179" s="161"/>
      <c r="I179" s="161"/>
      <c r="J179" s="161"/>
      <c r="K179" s="161"/>
    </row>
    <row r="180" spans="2:11" ht="12.75" hidden="1" customHeight="1">
      <c r="B180" s="1"/>
      <c r="C180" s="1"/>
      <c r="D180" s="1"/>
      <c r="E180" s="161"/>
      <c r="F180" s="161"/>
      <c r="G180" s="161"/>
      <c r="H180" s="161"/>
      <c r="I180" s="161"/>
      <c r="J180" s="161"/>
      <c r="K180" s="161"/>
    </row>
    <row r="181" spans="2:11" ht="12.75" hidden="1" customHeight="1">
      <c r="B181" s="1"/>
      <c r="C181" s="1"/>
      <c r="D181" s="1"/>
      <c r="E181" s="161"/>
      <c r="F181" s="161"/>
      <c r="G181" s="161"/>
      <c r="H181" s="161"/>
      <c r="I181" s="161"/>
      <c r="J181" s="161"/>
      <c r="K181" s="161"/>
    </row>
    <row r="182" spans="2:11" ht="12.75" hidden="1" customHeight="1">
      <c r="B182" s="1"/>
      <c r="C182" s="1"/>
      <c r="D182" s="1"/>
      <c r="E182" s="161"/>
      <c r="F182" s="161"/>
      <c r="G182" s="161"/>
      <c r="H182" s="161"/>
      <c r="I182" s="161"/>
      <c r="J182" s="161"/>
      <c r="K182" s="161"/>
    </row>
    <row r="183" spans="2:11" ht="12.75" hidden="1" customHeight="1">
      <c r="B183" s="1"/>
      <c r="C183" s="1"/>
      <c r="D183" s="1"/>
      <c r="E183" s="161"/>
      <c r="F183" s="161"/>
      <c r="G183" s="161"/>
      <c r="H183" s="161"/>
      <c r="I183" s="161"/>
      <c r="J183" s="161"/>
      <c r="K183" s="161"/>
    </row>
    <row r="184" spans="2:11" ht="12.75" hidden="1" customHeight="1">
      <c r="B184" s="1"/>
      <c r="C184" s="1"/>
      <c r="D184" s="1"/>
      <c r="E184" s="161"/>
      <c r="F184" s="161"/>
      <c r="G184" s="161"/>
      <c r="H184" s="161"/>
      <c r="I184" s="161"/>
      <c r="J184" s="161"/>
      <c r="K184" s="161"/>
    </row>
    <row r="185" spans="2:11" ht="12.75" hidden="1" customHeight="1">
      <c r="B185" s="1"/>
      <c r="C185" s="1"/>
      <c r="D185" s="1"/>
      <c r="E185" s="161"/>
      <c r="F185" s="161"/>
      <c r="G185" s="161"/>
      <c r="H185" s="161"/>
      <c r="I185" s="161"/>
      <c r="J185" s="161"/>
      <c r="K185" s="161"/>
    </row>
    <row r="186" spans="2:11" ht="12.75" hidden="1" customHeight="1">
      <c r="B186" s="1"/>
      <c r="C186" s="1"/>
      <c r="D186" s="1"/>
      <c r="E186" s="161"/>
      <c r="F186" s="161"/>
      <c r="G186" s="161"/>
      <c r="H186" s="161"/>
      <c r="I186" s="161"/>
      <c r="J186" s="161"/>
      <c r="K186" s="161"/>
    </row>
    <row r="187" spans="2:11" ht="12.75" hidden="1" customHeight="1">
      <c r="B187" s="1"/>
      <c r="C187" s="1"/>
      <c r="D187" s="1"/>
      <c r="E187" s="161"/>
      <c r="F187" s="161"/>
      <c r="G187" s="161"/>
      <c r="H187" s="161"/>
      <c r="I187" s="161"/>
      <c r="J187" s="161"/>
      <c r="K187" s="161"/>
    </row>
    <row r="188" spans="2:11" ht="12.75" hidden="1" customHeight="1">
      <c r="B188" s="1"/>
      <c r="C188" s="1"/>
      <c r="D188" s="1"/>
      <c r="E188" s="161"/>
      <c r="F188" s="161"/>
      <c r="G188" s="161"/>
      <c r="H188" s="161"/>
      <c r="I188" s="161"/>
      <c r="J188" s="161"/>
      <c r="K188" s="161"/>
    </row>
    <row r="189" spans="2:11" ht="12.75" hidden="1" customHeight="1">
      <c r="B189" s="1"/>
      <c r="C189" s="1"/>
      <c r="D189" s="1"/>
      <c r="E189" s="161"/>
      <c r="F189" s="161"/>
      <c r="G189" s="161"/>
      <c r="H189" s="161"/>
      <c r="I189" s="161"/>
      <c r="J189" s="161"/>
      <c r="K189" s="161"/>
    </row>
    <row r="190" spans="2:11" ht="12.75" hidden="1" customHeight="1">
      <c r="B190" s="1"/>
      <c r="C190" s="1"/>
      <c r="D190" s="1"/>
      <c r="E190" s="161"/>
      <c r="F190" s="161"/>
      <c r="G190" s="161"/>
      <c r="H190" s="161"/>
      <c r="I190" s="161"/>
      <c r="J190" s="161"/>
      <c r="K190" s="161"/>
    </row>
    <row r="191" spans="2:11" ht="12.75" hidden="1" customHeight="1">
      <c r="B191" s="1"/>
      <c r="C191" s="1"/>
      <c r="D191" s="1"/>
      <c r="E191" s="161"/>
      <c r="F191" s="161"/>
      <c r="G191" s="161"/>
      <c r="H191" s="161"/>
      <c r="I191" s="161"/>
      <c r="J191" s="161"/>
      <c r="K191" s="161"/>
    </row>
    <row r="192" spans="2:11" ht="12.75" hidden="1" customHeight="1">
      <c r="B192" s="1"/>
      <c r="C192" s="1"/>
      <c r="D192" s="1"/>
      <c r="E192" s="161"/>
      <c r="F192" s="161"/>
      <c r="G192" s="161"/>
      <c r="H192" s="161"/>
      <c r="I192" s="161"/>
      <c r="J192" s="161"/>
      <c r="K192" s="161"/>
    </row>
    <row r="193" spans="2:11" ht="12.75" hidden="1" customHeight="1">
      <c r="B193" s="1"/>
      <c r="C193" s="1"/>
      <c r="D193" s="1"/>
      <c r="E193" s="161"/>
      <c r="F193" s="161"/>
      <c r="G193" s="161"/>
      <c r="H193" s="161"/>
      <c r="I193" s="161"/>
      <c r="J193" s="161"/>
      <c r="K193" s="161"/>
    </row>
    <row r="194" spans="2:11" ht="12.75" hidden="1" customHeight="1">
      <c r="B194" s="1"/>
      <c r="C194" s="1"/>
      <c r="D194" s="1"/>
      <c r="E194" s="161"/>
      <c r="F194" s="161"/>
      <c r="G194" s="161"/>
      <c r="H194" s="161"/>
      <c r="I194" s="161"/>
      <c r="J194" s="161"/>
      <c r="K194" s="161"/>
    </row>
    <row r="195" spans="2:11" ht="12.75" hidden="1" customHeight="1">
      <c r="B195" s="1"/>
      <c r="C195" s="1"/>
      <c r="D195" s="1"/>
      <c r="E195" s="161"/>
      <c r="F195" s="161"/>
      <c r="G195" s="161"/>
      <c r="H195" s="161"/>
      <c r="I195" s="161"/>
      <c r="J195" s="161"/>
      <c r="K195" s="161"/>
    </row>
    <row r="196" spans="2:11" ht="12.75" hidden="1" customHeight="1">
      <c r="B196" s="1"/>
      <c r="C196" s="1"/>
      <c r="D196" s="1"/>
      <c r="E196" s="161"/>
      <c r="F196" s="161"/>
      <c r="G196" s="161"/>
      <c r="H196" s="161"/>
      <c r="I196" s="161"/>
      <c r="J196" s="161"/>
      <c r="K196" s="161"/>
    </row>
    <row r="197" spans="2:11" ht="12.75" hidden="1" customHeight="1">
      <c r="B197" s="1"/>
      <c r="C197" s="1"/>
      <c r="D197" s="1"/>
      <c r="E197" s="161"/>
      <c r="F197" s="161"/>
      <c r="G197" s="161"/>
      <c r="H197" s="161"/>
      <c r="I197" s="161"/>
      <c r="J197" s="161"/>
      <c r="K197" s="161"/>
    </row>
    <row r="198" spans="2:11" ht="12.75" hidden="1" customHeight="1">
      <c r="B198" s="1"/>
      <c r="C198" s="1"/>
      <c r="D198" s="1"/>
      <c r="E198" s="161"/>
      <c r="F198" s="161"/>
      <c r="G198" s="161"/>
      <c r="H198" s="161"/>
      <c r="I198" s="161"/>
      <c r="J198" s="161"/>
      <c r="K198" s="161"/>
    </row>
    <row r="199" spans="2:11" ht="12.75" hidden="1" customHeight="1">
      <c r="B199" s="1"/>
      <c r="C199" s="1"/>
      <c r="D199" s="1"/>
      <c r="E199" s="161"/>
      <c r="F199" s="161"/>
      <c r="G199" s="161"/>
      <c r="H199" s="161"/>
      <c r="I199" s="161"/>
      <c r="J199" s="161"/>
      <c r="K199" s="161"/>
    </row>
    <row r="200" spans="2:11" ht="12.75" hidden="1" customHeight="1">
      <c r="B200" s="1"/>
      <c r="C200" s="1"/>
      <c r="D200" s="1"/>
      <c r="E200" s="161"/>
      <c r="F200" s="161"/>
      <c r="G200" s="161"/>
      <c r="H200" s="161"/>
      <c r="I200" s="161"/>
      <c r="J200" s="161"/>
      <c r="K200" s="161"/>
    </row>
    <row r="201" spans="2:11" ht="12.75" hidden="1" customHeight="1">
      <c r="B201" s="1"/>
      <c r="C201" s="1"/>
      <c r="D201" s="1"/>
      <c r="E201" s="161"/>
      <c r="F201" s="161"/>
      <c r="G201" s="161"/>
      <c r="H201" s="161"/>
      <c r="I201" s="161"/>
      <c r="J201" s="161"/>
      <c r="K201" s="161"/>
    </row>
    <row r="202" spans="2:11" ht="12.75" hidden="1" customHeight="1">
      <c r="B202" s="1"/>
      <c r="C202" s="1"/>
      <c r="D202" s="1"/>
      <c r="E202" s="161"/>
      <c r="F202" s="161"/>
      <c r="G202" s="161"/>
      <c r="H202" s="161"/>
      <c r="I202" s="161"/>
      <c r="J202" s="161"/>
      <c r="K202" s="161"/>
    </row>
    <row r="203" spans="2:11" ht="12.75" hidden="1" customHeight="1">
      <c r="B203" s="1"/>
      <c r="C203" s="1"/>
      <c r="D203" s="1"/>
      <c r="E203" s="161"/>
      <c r="F203" s="161"/>
      <c r="G203" s="161"/>
      <c r="H203" s="161"/>
      <c r="I203" s="161"/>
      <c r="J203" s="161"/>
      <c r="K203" s="161"/>
    </row>
    <row r="204" spans="2:11" ht="12.75" hidden="1" customHeight="1">
      <c r="B204" s="1"/>
      <c r="C204" s="1"/>
      <c r="D204" s="1"/>
      <c r="E204" s="161"/>
      <c r="F204" s="161"/>
      <c r="G204" s="161"/>
      <c r="H204" s="161"/>
      <c r="I204" s="161"/>
      <c r="J204" s="161"/>
      <c r="K204" s="161"/>
    </row>
    <row r="205" spans="2:11" ht="12.75" hidden="1" customHeight="1">
      <c r="B205" s="1"/>
      <c r="C205" s="1"/>
      <c r="D205" s="1"/>
      <c r="E205" s="161"/>
      <c r="F205" s="161"/>
      <c r="G205" s="161"/>
      <c r="H205" s="161"/>
      <c r="I205" s="161"/>
      <c r="J205" s="161"/>
      <c r="K205" s="161"/>
    </row>
    <row r="206" spans="2:11" ht="12.75" hidden="1" customHeight="1">
      <c r="B206" s="1"/>
      <c r="C206" s="1"/>
      <c r="D206" s="1"/>
      <c r="E206" s="161"/>
      <c r="F206" s="161"/>
      <c r="G206" s="161"/>
      <c r="H206" s="161"/>
      <c r="I206" s="161"/>
      <c r="J206" s="161"/>
      <c r="K206" s="161"/>
    </row>
    <row r="207" spans="2:11" ht="12.75" hidden="1" customHeight="1">
      <c r="B207" s="1"/>
      <c r="C207" s="1"/>
      <c r="D207" s="1"/>
      <c r="E207" s="161"/>
      <c r="F207" s="161"/>
      <c r="G207" s="161"/>
      <c r="H207" s="161"/>
      <c r="I207" s="161"/>
      <c r="J207" s="161"/>
      <c r="K207" s="161"/>
    </row>
    <row r="208" spans="2:11" ht="12.75" hidden="1" customHeight="1">
      <c r="B208" s="1"/>
      <c r="C208" s="1"/>
      <c r="D208" s="1"/>
      <c r="E208" s="161"/>
      <c r="F208" s="161"/>
      <c r="G208" s="161"/>
      <c r="H208" s="161"/>
      <c r="I208" s="161"/>
      <c r="J208" s="161"/>
      <c r="K208" s="161"/>
    </row>
    <row r="209" spans="2:11" ht="12.75" hidden="1" customHeight="1">
      <c r="B209" s="1"/>
      <c r="C209" s="1"/>
      <c r="D209" s="1"/>
      <c r="E209" s="161"/>
      <c r="F209" s="161"/>
      <c r="G209" s="161"/>
      <c r="H209" s="161"/>
      <c r="I209" s="161"/>
      <c r="J209" s="161"/>
      <c r="K209" s="161"/>
    </row>
    <row r="210" spans="2:11" ht="12.75" hidden="1" customHeight="1">
      <c r="B210" s="1"/>
      <c r="C210" s="1"/>
      <c r="D210" s="1"/>
      <c r="E210" s="161"/>
      <c r="F210" s="161"/>
      <c r="G210" s="161"/>
      <c r="H210" s="161"/>
      <c r="I210" s="161"/>
      <c r="J210" s="161"/>
      <c r="K210" s="161"/>
    </row>
    <row r="211" spans="2:11" ht="12.75" hidden="1" customHeight="1">
      <c r="B211" s="1"/>
      <c r="C211" s="1"/>
      <c r="D211" s="1"/>
      <c r="E211" s="161"/>
      <c r="F211" s="161"/>
      <c r="G211" s="161"/>
      <c r="H211" s="161"/>
      <c r="I211" s="161"/>
      <c r="J211" s="161"/>
      <c r="K211" s="161"/>
    </row>
    <row r="212" spans="2:11" ht="12.75" hidden="1" customHeight="1">
      <c r="B212" s="1"/>
      <c r="C212" s="1"/>
      <c r="D212" s="1"/>
      <c r="E212" s="161"/>
      <c r="F212" s="161"/>
      <c r="G212" s="161"/>
      <c r="H212" s="161"/>
      <c r="I212" s="161"/>
      <c r="J212" s="161"/>
      <c r="K212" s="161"/>
    </row>
    <row r="213" spans="2:11" ht="12.75" hidden="1" customHeight="1">
      <c r="B213" s="1"/>
      <c r="C213" s="1"/>
      <c r="D213" s="1"/>
      <c r="E213" s="161"/>
      <c r="F213" s="161"/>
      <c r="G213" s="161"/>
      <c r="H213" s="161"/>
      <c r="I213" s="161"/>
      <c r="J213" s="161"/>
      <c r="K213" s="161"/>
    </row>
    <row r="214" spans="2:11" ht="12.75" hidden="1" customHeight="1">
      <c r="B214" s="1"/>
      <c r="C214" s="1"/>
      <c r="D214" s="1"/>
      <c r="E214" s="161"/>
      <c r="F214" s="161"/>
      <c r="G214" s="161"/>
      <c r="H214" s="161"/>
      <c r="I214" s="161"/>
      <c r="J214" s="161"/>
      <c r="K214" s="161"/>
    </row>
    <row r="215" spans="2:11" ht="12.75" hidden="1" customHeight="1">
      <c r="B215" s="1"/>
      <c r="C215" s="1"/>
      <c r="D215" s="1"/>
      <c r="E215" s="161"/>
      <c r="F215" s="161"/>
      <c r="G215" s="161"/>
      <c r="H215" s="161"/>
      <c r="I215" s="161"/>
      <c r="J215" s="161"/>
      <c r="K215" s="161"/>
    </row>
    <row r="216" spans="2:11" ht="12.75" hidden="1" customHeight="1">
      <c r="B216" s="1"/>
      <c r="C216" s="1"/>
      <c r="D216" s="1"/>
      <c r="E216" s="161"/>
      <c r="F216" s="161"/>
      <c r="G216" s="161"/>
      <c r="H216" s="161"/>
      <c r="I216" s="161"/>
      <c r="J216" s="161"/>
      <c r="K216" s="161"/>
    </row>
    <row r="217" spans="2:11" ht="12.75" hidden="1" customHeight="1">
      <c r="B217" s="1"/>
      <c r="C217" s="1"/>
      <c r="D217" s="1"/>
      <c r="E217" s="161"/>
      <c r="F217" s="161"/>
      <c r="G217" s="161"/>
      <c r="H217" s="161"/>
      <c r="I217" s="161"/>
      <c r="J217" s="161"/>
      <c r="K217" s="161"/>
    </row>
    <row r="218" spans="2:11" ht="12.75" hidden="1" customHeight="1">
      <c r="B218" s="1"/>
      <c r="C218" s="1"/>
      <c r="D218" s="1"/>
      <c r="E218" s="161"/>
      <c r="F218" s="161"/>
      <c r="G218" s="161"/>
      <c r="H218" s="161"/>
      <c r="I218" s="161"/>
      <c r="J218" s="161"/>
      <c r="K218" s="161"/>
    </row>
    <row r="219" spans="2:11" ht="12.75" hidden="1" customHeight="1">
      <c r="B219" s="1"/>
      <c r="C219" s="1"/>
      <c r="D219" s="1"/>
      <c r="E219" s="161"/>
      <c r="F219" s="161"/>
      <c r="G219" s="161"/>
      <c r="H219" s="161"/>
      <c r="I219" s="161"/>
      <c r="J219" s="161"/>
      <c r="K219" s="161"/>
    </row>
    <row r="220" spans="2:11" ht="12.75" hidden="1" customHeight="1">
      <c r="B220" s="1"/>
      <c r="C220" s="1"/>
      <c r="D220" s="1"/>
      <c r="E220" s="161"/>
      <c r="F220" s="161"/>
      <c r="G220" s="161"/>
      <c r="H220" s="161"/>
      <c r="I220" s="161"/>
      <c r="J220" s="161"/>
      <c r="K220" s="161"/>
    </row>
    <row r="221" spans="2:11" ht="12.75" hidden="1" customHeight="1">
      <c r="B221" s="1"/>
      <c r="C221" s="1"/>
      <c r="D221" s="1"/>
      <c r="E221" s="161"/>
      <c r="F221" s="161"/>
      <c r="G221" s="161"/>
      <c r="H221" s="161"/>
      <c r="I221" s="161"/>
      <c r="J221" s="161"/>
      <c r="K221" s="161"/>
    </row>
    <row r="222" spans="2:11" ht="12.75" hidden="1" customHeight="1">
      <c r="B222" s="1"/>
      <c r="C222" s="1"/>
      <c r="D222" s="1"/>
      <c r="E222" s="161"/>
      <c r="F222" s="161"/>
      <c r="G222" s="161"/>
      <c r="H222" s="161"/>
      <c r="I222" s="161"/>
      <c r="J222" s="161"/>
      <c r="K222" s="161"/>
    </row>
    <row r="223" spans="2:11" ht="12.75" hidden="1" customHeight="1">
      <c r="B223" s="1"/>
      <c r="C223" s="1"/>
      <c r="D223" s="1"/>
      <c r="E223" s="161"/>
      <c r="F223" s="161"/>
      <c r="G223" s="161"/>
      <c r="H223" s="161"/>
      <c r="I223" s="161"/>
      <c r="J223" s="161"/>
      <c r="K223" s="161"/>
    </row>
    <row r="224" spans="2:11" ht="12.75" hidden="1" customHeight="1">
      <c r="B224" s="1"/>
      <c r="C224" s="1"/>
      <c r="D224" s="1"/>
      <c r="E224" s="161"/>
      <c r="F224" s="161"/>
      <c r="G224" s="161"/>
      <c r="H224" s="161"/>
      <c r="I224" s="161"/>
      <c r="J224" s="161"/>
      <c r="K224" s="161"/>
    </row>
    <row r="225" spans="2:11" ht="12.75" hidden="1" customHeight="1">
      <c r="B225" s="1"/>
      <c r="C225" s="1"/>
      <c r="D225" s="1"/>
      <c r="E225" s="161"/>
      <c r="F225" s="161"/>
      <c r="G225" s="161"/>
      <c r="H225" s="161"/>
      <c r="I225" s="161"/>
      <c r="J225" s="161"/>
      <c r="K225" s="161"/>
    </row>
    <row r="226" spans="2:11" ht="12.75" hidden="1" customHeight="1">
      <c r="B226" s="1"/>
      <c r="C226" s="1"/>
      <c r="D226" s="1"/>
      <c r="E226" s="161"/>
      <c r="F226" s="161"/>
      <c r="G226" s="161"/>
      <c r="H226" s="161"/>
      <c r="I226" s="161"/>
      <c r="J226" s="161"/>
      <c r="K226" s="161"/>
    </row>
    <row r="227" spans="2:11" ht="12.75" hidden="1" customHeight="1">
      <c r="B227" s="1"/>
      <c r="C227" s="1"/>
      <c r="D227" s="1"/>
      <c r="E227" s="161"/>
      <c r="F227" s="161"/>
      <c r="G227" s="161"/>
      <c r="H227" s="161"/>
      <c r="I227" s="161"/>
      <c r="J227" s="161"/>
      <c r="K227" s="161"/>
    </row>
    <row r="228" spans="2:11" ht="12.75" hidden="1" customHeight="1">
      <c r="B228" s="1"/>
      <c r="C228" s="1"/>
      <c r="D228" s="1"/>
      <c r="E228" s="161"/>
      <c r="F228" s="161"/>
      <c r="G228" s="161"/>
      <c r="H228" s="161"/>
      <c r="I228" s="161"/>
      <c r="J228" s="161"/>
      <c r="K228" s="161"/>
    </row>
    <row r="229" spans="2:11" ht="12.75" hidden="1" customHeight="1">
      <c r="B229" s="1"/>
      <c r="C229" s="1"/>
      <c r="D229" s="1"/>
      <c r="E229" s="161"/>
      <c r="F229" s="161"/>
      <c r="G229" s="161"/>
      <c r="H229" s="161"/>
      <c r="I229" s="161"/>
      <c r="J229" s="161"/>
      <c r="K229" s="161"/>
    </row>
    <row r="230" spans="2:11" ht="12.75" hidden="1" customHeight="1">
      <c r="B230" s="1"/>
      <c r="C230" s="1"/>
      <c r="D230" s="1"/>
      <c r="E230" s="161"/>
      <c r="F230" s="161"/>
      <c r="G230" s="161"/>
      <c r="H230" s="161"/>
      <c r="I230" s="161"/>
      <c r="J230" s="161"/>
      <c r="K230" s="161"/>
    </row>
    <row r="231" spans="2:11" ht="12.75" hidden="1" customHeight="1">
      <c r="B231" s="1"/>
      <c r="C231" s="1"/>
      <c r="D231" s="1"/>
      <c r="E231" s="161"/>
      <c r="F231" s="161"/>
      <c r="G231" s="161"/>
      <c r="H231" s="161"/>
      <c r="I231" s="161"/>
      <c r="J231" s="161"/>
      <c r="K231" s="161"/>
    </row>
    <row r="232" spans="2:11" ht="12.75" hidden="1" customHeight="1">
      <c r="B232" s="1"/>
      <c r="C232" s="1"/>
      <c r="D232" s="1"/>
      <c r="E232" s="161"/>
      <c r="F232" s="161"/>
      <c r="G232" s="161"/>
      <c r="H232" s="161"/>
      <c r="I232" s="161"/>
      <c r="J232" s="161"/>
      <c r="K232" s="161"/>
    </row>
    <row r="233" spans="2:11" ht="12.75" hidden="1" customHeight="1">
      <c r="B233" s="1"/>
      <c r="C233" s="1"/>
      <c r="D233" s="1"/>
      <c r="E233" s="161"/>
      <c r="F233" s="161"/>
      <c r="G233" s="161"/>
      <c r="H233" s="161"/>
      <c r="I233" s="161"/>
      <c r="J233" s="161"/>
      <c r="K233" s="161"/>
    </row>
    <row r="234" spans="2:11" ht="12.75" hidden="1" customHeight="1">
      <c r="B234" s="1"/>
      <c r="C234" s="1"/>
      <c r="D234" s="1"/>
      <c r="E234" s="161"/>
      <c r="F234" s="161"/>
      <c r="G234" s="161"/>
      <c r="H234" s="161"/>
      <c r="I234" s="161"/>
      <c r="J234" s="161"/>
      <c r="K234" s="161"/>
    </row>
    <row r="235" spans="2:11" ht="12.75" hidden="1" customHeight="1">
      <c r="B235" s="1"/>
      <c r="C235" s="1"/>
      <c r="D235" s="1"/>
      <c r="E235" s="161"/>
      <c r="F235" s="161"/>
      <c r="G235" s="161"/>
      <c r="H235" s="161"/>
      <c r="I235" s="161"/>
      <c r="J235" s="161"/>
      <c r="K235" s="161"/>
    </row>
    <row r="236" spans="2:11" ht="12.75" hidden="1" customHeight="1">
      <c r="B236" s="1"/>
      <c r="C236" s="1"/>
      <c r="D236" s="1"/>
      <c r="E236" s="161"/>
      <c r="F236" s="161"/>
      <c r="G236" s="161"/>
      <c r="H236" s="161"/>
      <c r="I236" s="161"/>
      <c r="J236" s="161"/>
      <c r="K236" s="161"/>
    </row>
    <row r="237" spans="2:11" ht="12.75" hidden="1" customHeight="1">
      <c r="B237" s="1"/>
      <c r="C237" s="1"/>
      <c r="D237" s="1"/>
      <c r="E237" s="161"/>
      <c r="F237" s="161"/>
      <c r="G237" s="161"/>
      <c r="H237" s="161"/>
      <c r="I237" s="161"/>
      <c r="J237" s="161"/>
      <c r="K237" s="161"/>
    </row>
    <row r="238" spans="2:11" ht="12.75" hidden="1" customHeight="1">
      <c r="B238" s="1"/>
      <c r="C238" s="1"/>
      <c r="D238" s="1"/>
      <c r="E238" s="161"/>
      <c r="F238" s="161"/>
      <c r="G238" s="161"/>
      <c r="H238" s="161"/>
      <c r="I238" s="161"/>
      <c r="J238" s="161"/>
      <c r="K238" s="161"/>
    </row>
    <row r="239" spans="2:11" ht="12.75" hidden="1" customHeight="1">
      <c r="B239" s="1"/>
      <c r="C239" s="1"/>
      <c r="D239" s="1"/>
      <c r="E239" s="161"/>
      <c r="F239" s="161"/>
      <c r="G239" s="161"/>
      <c r="H239" s="161"/>
      <c r="I239" s="161"/>
      <c r="J239" s="161"/>
      <c r="K239" s="161"/>
    </row>
    <row r="240" spans="2:11" ht="12.75" hidden="1" customHeight="1">
      <c r="B240" s="1"/>
      <c r="C240" s="1"/>
      <c r="D240" s="1"/>
      <c r="E240" s="161"/>
      <c r="F240" s="161"/>
      <c r="G240" s="161"/>
      <c r="H240" s="161"/>
      <c r="I240" s="161"/>
      <c r="J240" s="161"/>
      <c r="K240" s="161"/>
    </row>
    <row r="241" spans="2:11" ht="12.75" hidden="1" customHeight="1">
      <c r="B241" s="1"/>
      <c r="C241" s="1"/>
      <c r="D241" s="1"/>
      <c r="E241" s="161"/>
      <c r="F241" s="161"/>
      <c r="G241" s="161"/>
      <c r="H241" s="161"/>
      <c r="I241" s="161"/>
      <c r="J241" s="161"/>
      <c r="K241" s="161"/>
    </row>
    <row r="242" spans="2:11" ht="12.75" hidden="1" customHeight="1">
      <c r="B242" s="1"/>
      <c r="C242" s="1"/>
      <c r="D242" s="1"/>
      <c r="E242" s="161"/>
      <c r="F242" s="161"/>
      <c r="G242" s="161"/>
      <c r="H242" s="161"/>
      <c r="I242" s="161"/>
      <c r="J242" s="161"/>
      <c r="K242" s="161"/>
    </row>
    <row r="243" spans="2:11" ht="12.75" hidden="1" customHeight="1">
      <c r="B243" s="1"/>
      <c r="C243" s="1"/>
      <c r="D243" s="1"/>
      <c r="E243" s="161"/>
      <c r="F243" s="161"/>
      <c r="G243" s="161"/>
      <c r="H243" s="161"/>
      <c r="I243" s="161"/>
      <c r="J243" s="161"/>
      <c r="K243" s="161"/>
    </row>
    <row r="244" spans="2:11" ht="12.75" hidden="1" customHeight="1">
      <c r="B244" s="1"/>
      <c r="C244" s="1"/>
      <c r="D244" s="1"/>
      <c r="E244" s="161"/>
      <c r="F244" s="161"/>
      <c r="G244" s="161"/>
      <c r="H244" s="161"/>
      <c r="I244" s="161"/>
      <c r="J244" s="161"/>
      <c r="K244" s="161"/>
    </row>
    <row r="245" spans="2:11" ht="12.75" hidden="1" customHeight="1">
      <c r="B245" s="1"/>
      <c r="C245" s="1"/>
      <c r="D245" s="1"/>
      <c r="E245" s="161"/>
      <c r="F245" s="161"/>
      <c r="G245" s="161"/>
      <c r="H245" s="161"/>
      <c r="I245" s="161"/>
      <c r="J245" s="161"/>
      <c r="K245" s="161"/>
    </row>
    <row r="246" spans="2:11" ht="12.75" hidden="1" customHeight="1">
      <c r="B246" s="1"/>
      <c r="C246" s="1"/>
      <c r="D246" s="1"/>
      <c r="E246" s="161"/>
      <c r="F246" s="161"/>
      <c r="G246" s="161"/>
      <c r="H246" s="161"/>
      <c r="I246" s="161"/>
      <c r="J246" s="161"/>
      <c r="K246" s="161"/>
    </row>
    <row r="247" spans="2:11" ht="12.75" hidden="1" customHeight="1">
      <c r="B247" s="1"/>
      <c r="C247" s="1"/>
      <c r="D247" s="1"/>
      <c r="E247" s="161"/>
      <c r="F247" s="161"/>
      <c r="G247" s="161"/>
      <c r="H247" s="161"/>
      <c r="I247" s="161"/>
      <c r="J247" s="161"/>
      <c r="K247" s="161"/>
    </row>
    <row r="248" spans="2:11" ht="12.75" hidden="1" customHeight="1">
      <c r="B248" s="1"/>
      <c r="C248" s="1"/>
      <c r="D248" s="1"/>
      <c r="E248" s="161"/>
      <c r="F248" s="161"/>
      <c r="G248" s="161"/>
      <c r="H248" s="161"/>
      <c r="I248" s="161"/>
      <c r="J248" s="161"/>
      <c r="K248" s="161"/>
    </row>
    <row r="249" spans="2:11" ht="12.75" hidden="1" customHeight="1">
      <c r="B249" s="1"/>
      <c r="C249" s="1"/>
      <c r="D249" s="1"/>
      <c r="E249" s="161"/>
      <c r="F249" s="161"/>
      <c r="G249" s="161"/>
      <c r="H249" s="161"/>
      <c r="I249" s="161"/>
      <c r="J249" s="161"/>
      <c r="K249" s="161"/>
    </row>
    <row r="250" spans="2:11" ht="12.75" hidden="1" customHeight="1">
      <c r="B250" s="1"/>
      <c r="C250" s="1"/>
      <c r="D250" s="1"/>
      <c r="E250" s="161"/>
      <c r="F250" s="161"/>
      <c r="G250" s="161"/>
      <c r="H250" s="161"/>
      <c r="I250" s="161"/>
      <c r="J250" s="161"/>
      <c r="K250" s="161"/>
    </row>
    <row r="251" spans="2:11" ht="12.75" hidden="1" customHeight="1">
      <c r="B251" s="1"/>
      <c r="C251" s="1"/>
      <c r="D251" s="1"/>
      <c r="E251" s="161"/>
      <c r="F251" s="161"/>
      <c r="G251" s="161"/>
      <c r="H251" s="161"/>
      <c r="I251" s="161"/>
      <c r="J251" s="161"/>
      <c r="K251" s="161"/>
    </row>
    <row r="252" spans="2:11" ht="12.75" hidden="1" customHeight="1">
      <c r="B252" s="1"/>
      <c r="C252" s="1"/>
      <c r="D252" s="1"/>
      <c r="E252" s="161"/>
      <c r="F252" s="161"/>
      <c r="G252" s="161"/>
      <c r="H252" s="161"/>
      <c r="I252" s="161"/>
      <c r="J252" s="161"/>
      <c r="K252" s="161"/>
    </row>
    <row r="253" spans="2:11" ht="12.75" hidden="1" customHeight="1">
      <c r="B253" s="1"/>
      <c r="C253" s="1"/>
      <c r="D253" s="1"/>
      <c r="E253" s="161"/>
      <c r="F253" s="161"/>
      <c r="G253" s="161"/>
      <c r="H253" s="161"/>
      <c r="I253" s="161"/>
      <c r="J253" s="161"/>
      <c r="K253" s="161"/>
    </row>
    <row r="254" spans="2:11" ht="12.75" hidden="1" customHeight="1">
      <c r="B254" s="1"/>
      <c r="C254" s="1"/>
      <c r="D254" s="1"/>
      <c r="E254" s="161"/>
      <c r="F254" s="161"/>
      <c r="G254" s="161"/>
      <c r="H254" s="161"/>
      <c r="I254" s="161"/>
      <c r="J254" s="161"/>
      <c r="K254" s="161"/>
    </row>
    <row r="255" spans="2:11" ht="12.75" hidden="1" customHeight="1">
      <c r="B255" s="1"/>
      <c r="C255" s="1"/>
      <c r="D255" s="1"/>
      <c r="E255" s="161"/>
      <c r="F255" s="161"/>
      <c r="G255" s="161"/>
      <c r="H255" s="161"/>
      <c r="I255" s="161"/>
      <c r="J255" s="161"/>
      <c r="K255" s="161"/>
    </row>
    <row r="256" spans="2:11" ht="12.75" hidden="1" customHeight="1">
      <c r="B256" s="1"/>
      <c r="C256" s="1"/>
      <c r="D256" s="1"/>
      <c r="E256" s="161"/>
      <c r="F256" s="161"/>
      <c r="G256" s="161"/>
      <c r="H256" s="161"/>
      <c r="I256" s="161"/>
      <c r="J256" s="161"/>
      <c r="K256" s="161"/>
    </row>
    <row r="257" spans="2:11" ht="12.75" hidden="1" customHeight="1">
      <c r="B257" s="1"/>
      <c r="C257" s="1"/>
      <c r="D257" s="1"/>
      <c r="E257" s="161"/>
      <c r="F257" s="161"/>
      <c r="G257" s="161"/>
      <c r="H257" s="161"/>
      <c r="I257" s="161"/>
      <c r="J257" s="161"/>
      <c r="K257" s="161"/>
    </row>
    <row r="258" spans="2:11" ht="12.75" hidden="1" customHeight="1">
      <c r="B258" s="1"/>
      <c r="C258" s="1"/>
      <c r="D258" s="1"/>
      <c r="E258" s="161"/>
      <c r="F258" s="161"/>
      <c r="G258" s="161"/>
      <c r="H258" s="161"/>
      <c r="I258" s="161"/>
      <c r="J258" s="161"/>
      <c r="K258" s="161"/>
    </row>
    <row r="259" spans="2:11" ht="12.75" hidden="1" customHeight="1">
      <c r="B259" s="1"/>
      <c r="C259" s="1"/>
      <c r="D259" s="1"/>
      <c r="E259" s="161"/>
      <c r="F259" s="161"/>
      <c r="G259" s="161"/>
      <c r="H259" s="161"/>
      <c r="I259" s="161"/>
      <c r="J259" s="161"/>
      <c r="K259" s="161"/>
    </row>
    <row r="260" spans="2:11" ht="12.75" hidden="1" customHeight="1">
      <c r="B260" s="1"/>
      <c r="C260" s="1"/>
      <c r="D260" s="1"/>
      <c r="E260" s="161"/>
      <c r="F260" s="161"/>
      <c r="G260" s="161"/>
      <c r="H260" s="161"/>
      <c r="I260" s="161"/>
      <c r="J260" s="161"/>
      <c r="K260" s="161"/>
    </row>
    <row r="261" spans="2:11" ht="12.75" hidden="1" customHeight="1">
      <c r="B261" s="1"/>
      <c r="C261" s="1"/>
      <c r="D261" s="1"/>
      <c r="E261" s="161"/>
      <c r="F261" s="161"/>
      <c r="G261" s="161"/>
      <c r="H261" s="161"/>
      <c r="I261" s="161"/>
      <c r="J261" s="161"/>
      <c r="K261" s="161"/>
    </row>
    <row r="262" spans="2:11" ht="12.75" hidden="1" customHeight="1">
      <c r="B262" s="1"/>
      <c r="C262" s="1"/>
      <c r="D262" s="1"/>
      <c r="E262" s="161"/>
      <c r="F262" s="161"/>
      <c r="G262" s="161"/>
      <c r="H262" s="161"/>
      <c r="I262" s="161"/>
      <c r="J262" s="161"/>
      <c r="K262" s="161"/>
    </row>
    <row r="263" spans="2:11" ht="12.75" hidden="1" customHeight="1">
      <c r="B263" s="1"/>
      <c r="C263" s="1"/>
      <c r="D263" s="1"/>
      <c r="E263" s="161"/>
      <c r="F263" s="161"/>
      <c r="G263" s="161"/>
      <c r="H263" s="161"/>
      <c r="I263" s="161"/>
      <c r="J263" s="161"/>
      <c r="K263" s="161"/>
    </row>
    <row r="264" spans="2:11" ht="12.75" hidden="1" customHeight="1">
      <c r="B264" s="1"/>
      <c r="C264" s="1"/>
      <c r="D264" s="1"/>
      <c r="E264" s="161"/>
      <c r="F264" s="161"/>
      <c r="G264" s="161"/>
      <c r="H264" s="161"/>
      <c r="I264" s="161"/>
      <c r="J264" s="161"/>
      <c r="K264" s="161"/>
    </row>
    <row r="265" spans="2:11" ht="12.75" hidden="1" customHeight="1">
      <c r="B265" s="1"/>
      <c r="C265" s="1"/>
      <c r="D265" s="1"/>
      <c r="E265" s="161"/>
      <c r="F265" s="161"/>
      <c r="G265" s="161"/>
      <c r="H265" s="161"/>
      <c r="I265" s="161"/>
      <c r="J265" s="161"/>
      <c r="K265" s="161"/>
    </row>
    <row r="266" spans="2:11" ht="12.75" hidden="1" customHeight="1">
      <c r="B266" s="1"/>
      <c r="C266" s="1"/>
      <c r="D266" s="1"/>
      <c r="E266" s="161"/>
      <c r="F266" s="161"/>
      <c r="G266" s="161"/>
      <c r="H266" s="161"/>
      <c r="I266" s="161"/>
      <c r="J266" s="161"/>
      <c r="K266" s="161"/>
    </row>
    <row r="267" spans="2:11" ht="12.75" hidden="1" customHeight="1">
      <c r="B267" s="1"/>
      <c r="C267" s="1"/>
      <c r="D267" s="1"/>
      <c r="E267" s="161"/>
      <c r="F267" s="161"/>
      <c r="G267" s="161"/>
      <c r="H267" s="161"/>
      <c r="I267" s="161"/>
      <c r="J267" s="161"/>
      <c r="K267" s="161"/>
    </row>
    <row r="268" spans="2:11" ht="12.75" hidden="1" customHeight="1">
      <c r="B268" s="1"/>
      <c r="C268" s="1"/>
      <c r="D268" s="1"/>
      <c r="E268" s="161"/>
      <c r="F268" s="161"/>
      <c r="G268" s="161"/>
      <c r="H268" s="161"/>
      <c r="I268" s="161"/>
      <c r="J268" s="161"/>
      <c r="K268" s="161"/>
    </row>
    <row r="269" spans="2:11" ht="12.75" hidden="1" customHeight="1">
      <c r="B269" s="1"/>
      <c r="C269" s="1"/>
      <c r="D269" s="1"/>
      <c r="E269" s="161"/>
      <c r="F269" s="161"/>
      <c r="G269" s="161"/>
      <c r="H269" s="161"/>
      <c r="I269" s="161"/>
      <c r="J269" s="161"/>
      <c r="K269" s="161"/>
    </row>
    <row r="270" spans="2:11" ht="12.75" hidden="1" customHeight="1">
      <c r="B270" s="1"/>
      <c r="C270" s="1"/>
      <c r="D270" s="1"/>
      <c r="E270" s="161"/>
      <c r="F270" s="161"/>
      <c r="G270" s="161"/>
      <c r="H270" s="161"/>
      <c r="I270" s="161"/>
      <c r="J270" s="161"/>
      <c r="K270" s="161"/>
    </row>
    <row r="271" spans="2:11" ht="12.75" hidden="1" customHeight="1">
      <c r="B271" s="1"/>
      <c r="C271" s="1"/>
      <c r="D271" s="1"/>
      <c r="E271" s="161"/>
      <c r="F271" s="161"/>
      <c r="G271" s="161"/>
      <c r="H271" s="161"/>
      <c r="I271" s="161"/>
      <c r="J271" s="161"/>
      <c r="K271" s="161"/>
    </row>
    <row r="272" spans="2:11" ht="12.75" hidden="1" customHeight="1">
      <c r="B272" s="1"/>
      <c r="C272" s="1"/>
      <c r="D272" s="1"/>
      <c r="E272" s="161"/>
      <c r="F272" s="161"/>
      <c r="G272" s="161"/>
      <c r="H272" s="161"/>
      <c r="I272" s="161"/>
      <c r="J272" s="161"/>
      <c r="K272" s="161"/>
    </row>
    <row r="273" spans="2:11" ht="12.75" hidden="1" customHeight="1">
      <c r="B273" s="1"/>
      <c r="C273" s="1"/>
      <c r="D273" s="1"/>
      <c r="E273" s="161"/>
      <c r="F273" s="161"/>
      <c r="G273" s="161"/>
      <c r="H273" s="161"/>
      <c r="I273" s="161"/>
      <c r="J273" s="161"/>
      <c r="K273" s="161"/>
    </row>
    <row r="274" spans="2:11" ht="12.75" hidden="1" customHeight="1">
      <c r="B274" s="1"/>
      <c r="C274" s="1"/>
      <c r="D274" s="1"/>
      <c r="E274" s="161"/>
      <c r="F274" s="161"/>
      <c r="G274" s="161"/>
      <c r="H274" s="161"/>
      <c r="I274" s="161"/>
      <c r="J274" s="161"/>
      <c r="K274" s="161"/>
    </row>
    <row r="275" spans="2:11" ht="12.75" hidden="1" customHeight="1">
      <c r="B275" s="1"/>
      <c r="C275" s="1"/>
      <c r="D275" s="1"/>
      <c r="E275" s="161"/>
      <c r="F275" s="161"/>
      <c r="G275" s="161"/>
      <c r="H275" s="161"/>
      <c r="I275" s="161"/>
      <c r="J275" s="161"/>
      <c r="K275" s="161"/>
    </row>
    <row r="276" spans="2:11" ht="12.75" hidden="1" customHeight="1">
      <c r="B276" s="1"/>
      <c r="C276" s="1"/>
      <c r="D276" s="1"/>
      <c r="E276" s="161"/>
      <c r="F276" s="161"/>
      <c r="G276" s="161"/>
      <c r="H276" s="161"/>
      <c r="I276" s="161"/>
      <c r="J276" s="161"/>
      <c r="K276" s="161"/>
    </row>
    <row r="277" spans="2:11" ht="12.75" hidden="1" customHeight="1">
      <c r="B277" s="1"/>
      <c r="C277" s="1"/>
      <c r="D277" s="1"/>
      <c r="E277" s="161"/>
      <c r="F277" s="161"/>
      <c r="G277" s="161"/>
      <c r="H277" s="161"/>
      <c r="I277" s="161"/>
      <c r="J277" s="161"/>
      <c r="K277" s="161"/>
    </row>
    <row r="278" spans="2:11" ht="12.75" hidden="1" customHeight="1">
      <c r="B278" s="1"/>
      <c r="C278" s="1"/>
      <c r="D278" s="1"/>
      <c r="E278" s="161"/>
      <c r="F278" s="161"/>
      <c r="G278" s="161"/>
      <c r="H278" s="161"/>
      <c r="I278" s="161"/>
      <c r="J278" s="161"/>
      <c r="K278" s="161"/>
    </row>
    <row r="279" spans="2:11" ht="12.75" hidden="1" customHeight="1">
      <c r="B279" s="1"/>
      <c r="C279" s="1"/>
      <c r="D279" s="1"/>
      <c r="E279" s="161"/>
      <c r="F279" s="161"/>
      <c r="G279" s="161"/>
      <c r="H279" s="161"/>
      <c r="I279" s="161"/>
      <c r="J279" s="161"/>
      <c r="K279" s="161"/>
    </row>
    <row r="280" spans="2:11" ht="12.75" hidden="1" customHeight="1">
      <c r="B280" s="1"/>
      <c r="C280" s="1"/>
      <c r="D280" s="1"/>
      <c r="E280" s="161"/>
      <c r="F280" s="161"/>
      <c r="G280" s="161"/>
      <c r="H280" s="161"/>
      <c r="I280" s="161"/>
      <c r="J280" s="161"/>
      <c r="K280" s="161"/>
    </row>
    <row r="281" spans="2:11" ht="12.75" hidden="1" customHeight="1">
      <c r="B281" s="1"/>
      <c r="C281" s="1"/>
      <c r="D281" s="1"/>
      <c r="E281" s="161"/>
      <c r="F281" s="161"/>
      <c r="G281" s="161"/>
      <c r="H281" s="161"/>
      <c r="I281" s="161"/>
      <c r="J281" s="161"/>
      <c r="K281" s="161"/>
    </row>
    <row r="282" spans="2:11" ht="12.75" hidden="1" customHeight="1">
      <c r="B282" s="1"/>
      <c r="C282" s="1"/>
      <c r="D282" s="1"/>
      <c r="E282" s="161"/>
      <c r="F282" s="161"/>
      <c r="G282" s="161"/>
      <c r="H282" s="161"/>
      <c r="I282" s="161"/>
      <c r="J282" s="161"/>
      <c r="K282" s="161"/>
    </row>
    <row r="283" spans="2:11" ht="12.75" hidden="1" customHeight="1">
      <c r="B283" s="1"/>
      <c r="C283" s="1"/>
      <c r="D283" s="1"/>
      <c r="E283" s="161"/>
      <c r="F283" s="161"/>
      <c r="G283" s="161"/>
      <c r="H283" s="161"/>
      <c r="I283" s="161"/>
      <c r="J283" s="161"/>
      <c r="K283" s="161"/>
    </row>
    <row r="284" spans="2:11" ht="12.75" hidden="1" customHeight="1">
      <c r="B284" s="1"/>
      <c r="C284" s="1"/>
      <c r="D284" s="1"/>
      <c r="E284" s="161"/>
      <c r="F284" s="161"/>
      <c r="G284" s="161"/>
      <c r="H284" s="161"/>
      <c r="I284" s="161"/>
      <c r="J284" s="161"/>
      <c r="K284" s="161"/>
    </row>
    <row r="285" spans="2:11" ht="12.75" hidden="1" customHeight="1">
      <c r="B285" s="1"/>
      <c r="C285" s="1"/>
      <c r="D285" s="1"/>
      <c r="E285" s="161"/>
      <c r="F285" s="161"/>
      <c r="G285" s="161"/>
      <c r="H285" s="161"/>
      <c r="I285" s="161"/>
      <c r="J285" s="161"/>
      <c r="K285" s="161"/>
    </row>
    <row r="286" spans="2:11" ht="12.75" hidden="1" customHeight="1">
      <c r="B286" s="1"/>
      <c r="C286" s="1"/>
      <c r="D286" s="1"/>
      <c r="E286" s="161"/>
      <c r="F286" s="161"/>
      <c r="G286" s="161"/>
      <c r="H286" s="161"/>
      <c r="I286" s="161"/>
      <c r="J286" s="161"/>
      <c r="K286" s="161"/>
    </row>
    <row r="287" spans="2:11" ht="12.75" hidden="1" customHeight="1">
      <c r="B287" s="1"/>
      <c r="C287" s="1"/>
      <c r="D287" s="1"/>
      <c r="E287" s="161"/>
      <c r="F287" s="161"/>
      <c r="G287" s="161"/>
      <c r="H287" s="161"/>
      <c r="I287" s="161"/>
      <c r="J287" s="161"/>
      <c r="K287" s="161"/>
    </row>
    <row r="288" spans="2:11" ht="12.75" hidden="1" customHeight="1">
      <c r="B288" s="1"/>
      <c r="C288" s="1"/>
      <c r="D288" s="1"/>
      <c r="E288" s="161"/>
      <c r="F288" s="161"/>
      <c r="G288" s="161"/>
      <c r="H288" s="161"/>
      <c r="I288" s="161"/>
      <c r="J288" s="161"/>
      <c r="K288" s="161"/>
    </row>
    <row r="289" spans="2:11" ht="12.75" hidden="1" customHeight="1">
      <c r="B289" s="1"/>
      <c r="C289" s="1"/>
      <c r="D289" s="1"/>
      <c r="E289" s="161"/>
      <c r="F289" s="161"/>
      <c r="G289" s="161"/>
      <c r="H289" s="161"/>
      <c r="I289" s="161"/>
      <c r="J289" s="161"/>
      <c r="K289" s="161"/>
    </row>
    <row r="290" spans="2:11" ht="15.75" hidden="1" customHeight="1">
      <c r="B290" s="3"/>
      <c r="C290" s="3"/>
      <c r="D290" s="3"/>
      <c r="E290" s="162"/>
      <c r="F290" s="162"/>
      <c r="G290" s="162"/>
      <c r="H290" s="162"/>
      <c r="I290" s="162"/>
      <c r="J290" s="162"/>
      <c r="K290" s="162"/>
    </row>
    <row r="291" spans="2:11" ht="15.75" hidden="1" customHeight="1">
      <c r="B291" s="3"/>
      <c r="C291" s="3"/>
      <c r="D291" s="3"/>
      <c r="E291" s="162"/>
      <c r="F291" s="162"/>
      <c r="G291" s="162"/>
      <c r="H291" s="162"/>
      <c r="I291" s="162"/>
      <c r="J291" s="162"/>
      <c r="K291" s="162"/>
    </row>
    <row r="292" spans="2:11" ht="15.75" hidden="1" customHeight="1">
      <c r="B292" s="3"/>
      <c r="C292" s="3"/>
      <c r="D292" s="3"/>
      <c r="E292" s="162"/>
      <c r="F292" s="162"/>
      <c r="G292" s="162"/>
      <c r="H292" s="162"/>
      <c r="I292" s="162"/>
      <c r="J292" s="162"/>
      <c r="K292" s="162"/>
    </row>
    <row r="293" spans="2:11" ht="15.75" hidden="1" customHeight="1">
      <c r="B293" s="3"/>
      <c r="C293" s="3"/>
      <c r="D293" s="3"/>
      <c r="E293" s="162"/>
      <c r="F293" s="162"/>
      <c r="G293" s="162"/>
      <c r="H293" s="162"/>
      <c r="I293" s="162"/>
      <c r="J293" s="162"/>
      <c r="K293" s="162"/>
    </row>
    <row r="294" spans="2:11" ht="15.75" hidden="1" customHeight="1">
      <c r="B294" s="3"/>
      <c r="C294" s="3"/>
      <c r="D294" s="3"/>
      <c r="E294" s="162"/>
      <c r="F294" s="162"/>
      <c r="G294" s="162"/>
      <c r="H294" s="162"/>
      <c r="I294" s="162"/>
      <c r="J294" s="162"/>
      <c r="K294" s="162"/>
    </row>
    <row r="295" spans="2:11" ht="15.75" hidden="1" customHeight="1">
      <c r="B295" s="3"/>
      <c r="C295" s="3"/>
      <c r="D295" s="3"/>
      <c r="E295" s="162"/>
      <c r="F295" s="162"/>
      <c r="G295" s="162"/>
      <c r="H295" s="162"/>
      <c r="I295" s="162"/>
      <c r="J295" s="162"/>
      <c r="K295" s="162"/>
    </row>
    <row r="296" spans="2:11" ht="15.75" hidden="1" customHeight="1">
      <c r="B296" s="3"/>
      <c r="C296" s="3"/>
      <c r="D296" s="3"/>
      <c r="E296" s="162"/>
      <c r="F296" s="162"/>
      <c r="G296" s="162"/>
      <c r="H296" s="162"/>
      <c r="I296" s="162"/>
      <c r="J296" s="162"/>
      <c r="K296" s="162"/>
    </row>
    <row r="297" spans="2:11" ht="15.75" hidden="1" customHeight="1">
      <c r="B297" s="3"/>
      <c r="C297" s="3"/>
      <c r="D297" s="3"/>
      <c r="E297" s="162"/>
      <c r="F297" s="162"/>
      <c r="G297" s="162"/>
      <c r="H297" s="162"/>
      <c r="I297" s="162"/>
      <c r="J297" s="162"/>
      <c r="K297" s="162"/>
    </row>
    <row r="298" spans="2:11" ht="15.75" hidden="1" customHeight="1">
      <c r="B298" s="3"/>
      <c r="C298" s="3"/>
      <c r="D298" s="3"/>
      <c r="E298" s="162"/>
      <c r="F298" s="162"/>
      <c r="G298" s="162"/>
      <c r="H298" s="162"/>
      <c r="I298" s="162"/>
      <c r="J298" s="162"/>
      <c r="K298" s="162"/>
    </row>
    <row r="299" spans="2:11" ht="15.75" hidden="1" customHeight="1">
      <c r="B299" s="3"/>
      <c r="C299" s="3"/>
      <c r="D299" s="3"/>
      <c r="E299" s="162"/>
      <c r="F299" s="162"/>
      <c r="G299" s="162"/>
      <c r="H299" s="162"/>
      <c r="I299" s="162"/>
      <c r="J299" s="162"/>
      <c r="K299" s="162"/>
    </row>
    <row r="300" spans="2:11" ht="15.75" hidden="1" customHeight="1">
      <c r="B300" s="3"/>
      <c r="C300" s="3"/>
      <c r="D300" s="3"/>
      <c r="E300" s="162"/>
      <c r="F300" s="162"/>
      <c r="G300" s="162"/>
      <c r="H300" s="162"/>
      <c r="I300" s="162"/>
      <c r="J300" s="162"/>
      <c r="K300" s="162"/>
    </row>
    <row r="301" spans="2:11" ht="15.75" hidden="1" customHeight="1">
      <c r="B301" s="3"/>
      <c r="C301" s="3"/>
      <c r="D301" s="3"/>
      <c r="E301" s="162"/>
      <c r="F301" s="162"/>
      <c r="G301" s="162"/>
      <c r="H301" s="162"/>
      <c r="I301" s="162"/>
      <c r="J301" s="162"/>
      <c r="K301" s="162"/>
    </row>
    <row r="302" spans="2:11" ht="15.75" hidden="1" customHeight="1">
      <c r="B302" s="3"/>
      <c r="C302" s="3"/>
      <c r="D302" s="3"/>
      <c r="E302" s="162"/>
      <c r="F302" s="162"/>
      <c r="G302" s="162"/>
      <c r="H302" s="162"/>
      <c r="I302" s="162"/>
      <c r="J302" s="162"/>
      <c r="K302" s="162"/>
    </row>
    <row r="303" spans="2:11" ht="15.75" hidden="1" customHeight="1">
      <c r="B303" s="3"/>
      <c r="C303" s="3"/>
      <c r="D303" s="3"/>
      <c r="E303" s="162"/>
      <c r="F303" s="162"/>
      <c r="G303" s="162"/>
      <c r="H303" s="162"/>
      <c r="I303" s="162"/>
      <c r="J303" s="162"/>
      <c r="K303" s="162"/>
    </row>
    <row r="304" spans="2:11" ht="15.75" hidden="1" customHeight="1">
      <c r="B304" s="3"/>
      <c r="C304" s="3"/>
      <c r="D304" s="3"/>
      <c r="E304" s="162"/>
      <c r="F304" s="162"/>
      <c r="G304" s="162"/>
      <c r="H304" s="162"/>
      <c r="I304" s="162"/>
      <c r="J304" s="162"/>
      <c r="K304" s="162"/>
    </row>
    <row r="305" spans="2:11" ht="15.75" hidden="1" customHeight="1">
      <c r="B305" s="3"/>
      <c r="C305" s="3"/>
      <c r="D305" s="3"/>
      <c r="E305" s="162"/>
      <c r="F305" s="162"/>
      <c r="G305" s="162"/>
      <c r="H305" s="162"/>
      <c r="I305" s="162"/>
      <c r="J305" s="162"/>
      <c r="K305" s="162"/>
    </row>
    <row r="306" spans="2:11" ht="15.75" hidden="1" customHeight="1">
      <c r="B306" s="3"/>
      <c r="C306" s="3"/>
      <c r="D306" s="3"/>
      <c r="E306" s="162"/>
      <c r="F306" s="162"/>
      <c r="G306" s="162"/>
      <c r="H306" s="162"/>
      <c r="I306" s="162"/>
      <c r="J306" s="162"/>
      <c r="K306" s="162"/>
    </row>
    <row r="307" spans="2:11" ht="15.75" hidden="1" customHeight="1">
      <c r="B307" s="3"/>
      <c r="C307" s="3"/>
      <c r="D307" s="3"/>
      <c r="E307" s="162"/>
      <c r="F307" s="162"/>
      <c r="G307" s="162"/>
      <c r="H307" s="162"/>
      <c r="I307" s="162"/>
      <c r="J307" s="162"/>
      <c r="K307" s="162"/>
    </row>
    <row r="308" spans="2:11" ht="15.75" hidden="1" customHeight="1">
      <c r="B308" s="3"/>
      <c r="C308" s="3"/>
      <c r="D308" s="3"/>
      <c r="E308" s="162"/>
      <c r="F308" s="162"/>
      <c r="G308" s="162"/>
      <c r="H308" s="162"/>
      <c r="I308" s="162"/>
      <c r="J308" s="162"/>
      <c r="K308" s="162"/>
    </row>
    <row r="309" spans="2:11" ht="15.75" hidden="1" customHeight="1">
      <c r="B309" s="3"/>
      <c r="C309" s="3"/>
      <c r="D309" s="3"/>
      <c r="E309" s="162"/>
      <c r="F309" s="162"/>
      <c r="G309" s="162"/>
      <c r="H309" s="162"/>
      <c r="I309" s="162"/>
      <c r="J309" s="162"/>
      <c r="K309" s="162"/>
    </row>
    <row r="310" spans="2:11" ht="15.75" hidden="1" customHeight="1">
      <c r="B310" s="3"/>
      <c r="C310" s="3"/>
      <c r="D310" s="3"/>
      <c r="E310" s="162"/>
      <c r="F310" s="162"/>
      <c r="G310" s="162"/>
      <c r="H310" s="162"/>
      <c r="I310" s="162"/>
      <c r="J310" s="162"/>
      <c r="K310" s="162"/>
    </row>
    <row r="311" spans="2:11" ht="15.75" hidden="1" customHeight="1">
      <c r="B311" s="3"/>
      <c r="C311" s="3"/>
      <c r="D311" s="3"/>
      <c r="E311" s="162"/>
      <c r="F311" s="162"/>
      <c r="G311" s="162"/>
      <c r="H311" s="162"/>
      <c r="I311" s="162"/>
      <c r="J311" s="162"/>
      <c r="K311" s="162"/>
    </row>
    <row r="312" spans="2:11" ht="15.75" hidden="1" customHeight="1">
      <c r="B312" s="3"/>
      <c r="C312" s="3"/>
      <c r="D312" s="3"/>
      <c r="E312" s="162"/>
      <c r="F312" s="162"/>
      <c r="G312" s="162"/>
      <c r="H312" s="162"/>
      <c r="I312" s="162"/>
      <c r="J312" s="162"/>
      <c r="K312" s="162"/>
    </row>
    <row r="313" spans="2:11" ht="15.75" hidden="1" customHeight="1">
      <c r="B313" s="3"/>
      <c r="C313" s="3"/>
      <c r="D313" s="3"/>
      <c r="E313" s="162"/>
      <c r="F313" s="162"/>
      <c r="G313" s="162"/>
      <c r="H313" s="162"/>
      <c r="I313" s="162"/>
      <c r="J313" s="162"/>
      <c r="K313" s="162"/>
    </row>
    <row r="314" spans="2:11" ht="15.75" hidden="1" customHeight="1">
      <c r="B314" s="3"/>
      <c r="C314" s="3"/>
      <c r="D314" s="3"/>
      <c r="E314" s="162"/>
      <c r="F314" s="162"/>
      <c r="G314" s="162"/>
      <c r="H314" s="162"/>
      <c r="I314" s="162"/>
      <c r="J314" s="162"/>
      <c r="K314" s="162"/>
    </row>
    <row r="315" spans="2:11" ht="15.75" hidden="1" customHeight="1">
      <c r="B315" s="3"/>
      <c r="C315" s="3"/>
      <c r="D315" s="3"/>
      <c r="E315" s="162"/>
      <c r="F315" s="162"/>
      <c r="G315" s="162"/>
      <c r="H315" s="162"/>
      <c r="I315" s="162"/>
      <c r="J315" s="162"/>
      <c r="K315" s="162"/>
    </row>
    <row r="316" spans="2:11" ht="15.75" hidden="1" customHeight="1">
      <c r="B316" s="3"/>
      <c r="C316" s="3"/>
      <c r="D316" s="3"/>
      <c r="E316" s="162"/>
      <c r="F316" s="162"/>
      <c r="G316" s="162"/>
      <c r="H316" s="162"/>
      <c r="I316" s="162"/>
      <c r="J316" s="162"/>
      <c r="K316" s="162"/>
    </row>
    <row r="317" spans="2:11" ht="15.75" hidden="1" customHeight="1">
      <c r="B317" s="3"/>
      <c r="C317" s="3"/>
      <c r="D317" s="3"/>
      <c r="E317" s="162"/>
      <c r="F317" s="162"/>
      <c r="G317" s="162"/>
      <c r="H317" s="162"/>
      <c r="I317" s="162"/>
      <c r="J317" s="162"/>
      <c r="K317" s="162"/>
    </row>
    <row r="318" spans="2:11" ht="15.75" hidden="1" customHeight="1">
      <c r="B318" s="3"/>
      <c r="C318" s="3"/>
      <c r="D318" s="3"/>
      <c r="E318" s="162"/>
      <c r="F318" s="162"/>
      <c r="G318" s="162"/>
      <c r="H318" s="162"/>
      <c r="I318" s="162"/>
      <c r="J318" s="162"/>
      <c r="K318" s="162"/>
    </row>
    <row r="319" spans="2:11" ht="15.75" hidden="1" customHeight="1">
      <c r="B319" s="3"/>
      <c r="C319" s="3"/>
      <c r="D319" s="3"/>
      <c r="E319" s="162"/>
      <c r="F319" s="162"/>
      <c r="G319" s="162"/>
      <c r="H319" s="162"/>
      <c r="I319" s="162"/>
      <c r="J319" s="162"/>
      <c r="K319" s="162"/>
    </row>
    <row r="320" spans="2:11" ht="15.75" hidden="1" customHeight="1">
      <c r="B320" s="3"/>
      <c r="C320" s="3"/>
      <c r="D320" s="3"/>
      <c r="E320" s="162"/>
      <c r="F320" s="162"/>
      <c r="G320" s="162"/>
      <c r="H320" s="162"/>
      <c r="I320" s="162"/>
      <c r="J320" s="162"/>
      <c r="K320" s="162"/>
    </row>
    <row r="321" spans="2:11" ht="15.75" hidden="1" customHeight="1">
      <c r="B321" s="3"/>
      <c r="C321" s="3"/>
      <c r="D321" s="3"/>
      <c r="E321" s="162"/>
      <c r="F321" s="162"/>
      <c r="G321" s="162"/>
      <c r="H321" s="162"/>
      <c r="I321" s="162"/>
      <c r="J321" s="162"/>
      <c r="K321" s="162"/>
    </row>
    <row r="322" spans="2:11" ht="15.75" hidden="1" customHeight="1">
      <c r="B322" s="3"/>
      <c r="C322" s="3"/>
      <c r="D322" s="3"/>
      <c r="E322" s="162"/>
      <c r="F322" s="162"/>
      <c r="G322" s="162"/>
      <c r="H322" s="162"/>
      <c r="I322" s="162"/>
      <c r="J322" s="162"/>
      <c r="K322" s="162"/>
    </row>
    <row r="323" spans="2:11" ht="15.75" hidden="1" customHeight="1">
      <c r="B323" s="3"/>
      <c r="C323" s="3"/>
      <c r="D323" s="3"/>
      <c r="E323" s="162"/>
      <c r="F323" s="162"/>
      <c r="G323" s="162"/>
      <c r="H323" s="162"/>
      <c r="I323" s="162"/>
      <c r="J323" s="162"/>
      <c r="K323" s="162"/>
    </row>
    <row r="324" spans="2:11" ht="15.75" hidden="1" customHeight="1">
      <c r="B324" s="3"/>
      <c r="C324" s="3"/>
      <c r="D324" s="3"/>
      <c r="E324" s="162"/>
      <c r="F324" s="162"/>
      <c r="G324" s="162"/>
      <c r="H324" s="162"/>
      <c r="I324" s="162"/>
      <c r="J324" s="162"/>
      <c r="K324" s="162"/>
    </row>
    <row r="325" spans="2:11" ht="15.75" hidden="1" customHeight="1">
      <c r="B325" s="3"/>
      <c r="C325" s="3"/>
      <c r="D325" s="3"/>
      <c r="E325" s="162"/>
      <c r="F325" s="162"/>
      <c r="G325" s="162"/>
      <c r="H325" s="162"/>
      <c r="I325" s="162"/>
      <c r="J325" s="162"/>
      <c r="K325" s="162"/>
    </row>
    <row r="326" spans="2:11" ht="15.75" hidden="1" customHeight="1">
      <c r="B326" s="3"/>
      <c r="C326" s="3"/>
      <c r="D326" s="3"/>
      <c r="E326" s="162"/>
      <c r="F326" s="162"/>
      <c r="G326" s="162"/>
      <c r="H326" s="162"/>
      <c r="I326" s="162"/>
      <c r="J326" s="162"/>
      <c r="K326" s="162"/>
    </row>
    <row r="327" spans="2:11" ht="15.75" hidden="1" customHeight="1">
      <c r="B327" s="3"/>
      <c r="C327" s="3"/>
      <c r="D327" s="3"/>
      <c r="E327" s="162"/>
      <c r="F327" s="162"/>
      <c r="G327" s="162"/>
      <c r="H327" s="162"/>
      <c r="I327" s="162"/>
      <c r="J327" s="162"/>
      <c r="K327" s="162"/>
    </row>
    <row r="328" spans="2:11" ht="15.75" hidden="1" customHeight="1">
      <c r="B328" s="3"/>
      <c r="C328" s="3"/>
      <c r="D328" s="3"/>
      <c r="E328" s="162"/>
      <c r="F328" s="162"/>
      <c r="G328" s="162"/>
      <c r="H328" s="162"/>
      <c r="I328" s="162"/>
      <c r="J328" s="162"/>
      <c r="K328" s="162"/>
    </row>
    <row r="329" spans="2:11" ht="15.75" hidden="1" customHeight="1">
      <c r="B329" s="3"/>
      <c r="C329" s="3"/>
      <c r="D329" s="3"/>
      <c r="E329" s="162"/>
      <c r="F329" s="162"/>
      <c r="G329" s="162"/>
      <c r="H329" s="162"/>
      <c r="I329" s="162"/>
      <c r="J329" s="162"/>
      <c r="K329" s="162"/>
    </row>
    <row r="330" spans="2:11" ht="15.75" hidden="1" customHeight="1">
      <c r="B330" s="3"/>
      <c r="C330" s="3"/>
      <c r="D330" s="3"/>
      <c r="E330" s="162"/>
      <c r="F330" s="162"/>
      <c r="G330" s="162"/>
      <c r="H330" s="162"/>
      <c r="I330" s="162"/>
      <c r="J330" s="162"/>
      <c r="K330" s="162"/>
    </row>
    <row r="331" spans="2:11" ht="15.75" hidden="1" customHeight="1">
      <c r="B331" s="3"/>
      <c r="C331" s="3"/>
      <c r="D331" s="3"/>
      <c r="E331" s="162"/>
      <c r="F331" s="162"/>
      <c r="G331" s="162"/>
      <c r="H331" s="162"/>
      <c r="I331" s="162"/>
      <c r="J331" s="162"/>
      <c r="K331" s="162"/>
    </row>
    <row r="332" spans="2:11" ht="15.75" hidden="1" customHeight="1">
      <c r="B332" s="3"/>
      <c r="C332" s="3"/>
      <c r="D332" s="3"/>
      <c r="E332" s="162"/>
      <c r="F332" s="162"/>
      <c r="G332" s="162"/>
      <c r="H332" s="162"/>
      <c r="I332" s="162"/>
      <c r="J332" s="162"/>
      <c r="K332" s="162"/>
    </row>
    <row r="333" spans="2:11" ht="15.75" hidden="1" customHeight="1">
      <c r="B333" s="3"/>
      <c r="C333" s="3"/>
      <c r="D333" s="3"/>
      <c r="E333" s="162"/>
      <c r="F333" s="162"/>
      <c r="G333" s="162"/>
      <c r="H333" s="162"/>
      <c r="I333" s="162"/>
      <c r="J333" s="162"/>
      <c r="K333" s="162"/>
    </row>
    <row r="334" spans="2:11" ht="15.75" hidden="1" customHeight="1">
      <c r="B334" s="3"/>
      <c r="C334" s="3"/>
      <c r="D334" s="3"/>
      <c r="E334" s="162"/>
      <c r="F334" s="162"/>
      <c r="G334" s="162"/>
      <c r="H334" s="162"/>
      <c r="I334" s="162"/>
      <c r="J334" s="162"/>
      <c r="K334" s="162"/>
    </row>
    <row r="335" spans="2:11" ht="15.75" hidden="1" customHeight="1">
      <c r="B335" s="3"/>
      <c r="C335" s="3"/>
      <c r="D335" s="3"/>
      <c r="E335" s="162"/>
      <c r="F335" s="162"/>
      <c r="G335" s="162"/>
      <c r="H335" s="162"/>
      <c r="I335" s="162"/>
      <c r="J335" s="162"/>
      <c r="K335" s="162"/>
    </row>
    <row r="336" spans="2:11" ht="15.75" hidden="1" customHeight="1">
      <c r="B336" s="3"/>
      <c r="C336" s="3"/>
      <c r="D336" s="3"/>
      <c r="E336" s="162"/>
      <c r="F336" s="162"/>
      <c r="G336" s="162"/>
      <c r="H336" s="162"/>
      <c r="I336" s="162"/>
      <c r="J336" s="162"/>
      <c r="K336" s="162"/>
    </row>
    <row r="337" spans="2:11" ht="15.75" hidden="1" customHeight="1">
      <c r="B337" s="3"/>
      <c r="C337" s="3"/>
      <c r="D337" s="3"/>
      <c r="E337" s="162"/>
      <c r="F337" s="162"/>
      <c r="G337" s="162"/>
      <c r="H337" s="162"/>
      <c r="I337" s="162"/>
      <c r="J337" s="162"/>
      <c r="K337" s="162"/>
    </row>
    <row r="338" spans="2:11" ht="15.75" hidden="1" customHeight="1">
      <c r="B338" s="3"/>
      <c r="C338" s="3"/>
      <c r="D338" s="3"/>
      <c r="E338" s="162"/>
      <c r="F338" s="162"/>
      <c r="G338" s="162"/>
      <c r="H338" s="162"/>
      <c r="I338" s="162"/>
      <c r="J338" s="162"/>
      <c r="K338" s="162"/>
    </row>
    <row r="339" spans="2:11" ht="15.75" hidden="1" customHeight="1">
      <c r="B339" s="3"/>
      <c r="C339" s="3"/>
      <c r="D339" s="3"/>
      <c r="E339" s="162"/>
      <c r="F339" s="162"/>
      <c r="G339" s="162"/>
      <c r="H339" s="162"/>
      <c r="I339" s="162"/>
      <c r="J339" s="162"/>
      <c r="K339" s="162"/>
    </row>
    <row r="340" spans="2:11" ht="15.75" hidden="1" customHeight="1">
      <c r="B340" s="3"/>
      <c r="C340" s="3"/>
      <c r="D340" s="3"/>
      <c r="E340" s="162"/>
      <c r="F340" s="162"/>
      <c r="G340" s="162"/>
      <c r="H340" s="162"/>
      <c r="I340" s="162"/>
      <c r="J340" s="162"/>
      <c r="K340" s="162"/>
    </row>
    <row r="341" spans="2:11" ht="15.75" hidden="1" customHeight="1">
      <c r="B341" s="3"/>
      <c r="C341" s="3"/>
      <c r="D341" s="3"/>
      <c r="E341" s="162"/>
      <c r="F341" s="162"/>
      <c r="G341" s="162"/>
      <c r="H341" s="162"/>
      <c r="I341" s="162"/>
      <c r="J341" s="162"/>
      <c r="K341" s="162"/>
    </row>
    <row r="342" spans="2:11" ht="15.75" hidden="1" customHeight="1">
      <c r="B342" s="3"/>
      <c r="C342" s="3"/>
      <c r="D342" s="3"/>
      <c r="E342" s="162"/>
      <c r="F342" s="162"/>
      <c r="G342" s="162"/>
      <c r="H342" s="162"/>
      <c r="I342" s="162"/>
      <c r="J342" s="162"/>
      <c r="K342" s="162"/>
    </row>
    <row r="343" spans="2:11" ht="15.75" hidden="1" customHeight="1">
      <c r="B343" s="3"/>
      <c r="C343" s="3"/>
      <c r="D343" s="3"/>
      <c r="E343" s="162"/>
      <c r="F343" s="162"/>
      <c r="G343" s="162"/>
      <c r="H343" s="162"/>
      <c r="I343" s="162"/>
      <c r="J343" s="162"/>
      <c r="K343" s="162"/>
    </row>
    <row r="344" spans="2:11" ht="15.75" hidden="1" customHeight="1">
      <c r="B344" s="3"/>
      <c r="C344" s="3"/>
      <c r="D344" s="3"/>
      <c r="E344" s="162"/>
      <c r="F344" s="162"/>
      <c r="G344" s="162"/>
      <c r="H344" s="162"/>
      <c r="I344" s="162"/>
      <c r="J344" s="162"/>
      <c r="K344" s="162"/>
    </row>
    <row r="345" spans="2:11" ht="15.75" hidden="1" customHeight="1">
      <c r="B345" s="3"/>
      <c r="C345" s="3"/>
      <c r="D345" s="3"/>
      <c r="E345" s="162"/>
      <c r="F345" s="162"/>
      <c r="G345" s="162"/>
      <c r="H345" s="162"/>
      <c r="I345" s="162"/>
      <c r="J345" s="162"/>
      <c r="K345" s="162"/>
    </row>
    <row r="346" spans="2:11" ht="15.75" hidden="1" customHeight="1">
      <c r="B346" s="3"/>
      <c r="C346" s="3"/>
      <c r="D346" s="3"/>
      <c r="E346" s="162"/>
      <c r="F346" s="162"/>
      <c r="G346" s="162"/>
      <c r="H346" s="162"/>
      <c r="I346" s="162"/>
      <c r="J346" s="162"/>
      <c r="K346" s="162"/>
    </row>
    <row r="347" spans="2:11" ht="15.75" hidden="1" customHeight="1">
      <c r="B347" s="3"/>
      <c r="C347" s="3"/>
      <c r="D347" s="3"/>
      <c r="E347" s="162"/>
      <c r="F347" s="162"/>
      <c r="G347" s="162"/>
      <c r="H347" s="162"/>
      <c r="I347" s="162"/>
      <c r="J347" s="162"/>
      <c r="K347" s="162"/>
    </row>
    <row r="348" spans="2:11" ht="15.75" hidden="1" customHeight="1">
      <c r="B348" s="3"/>
      <c r="C348" s="3"/>
      <c r="D348" s="3"/>
      <c r="E348" s="162"/>
      <c r="F348" s="162"/>
      <c r="G348" s="162"/>
      <c r="H348" s="162"/>
      <c r="I348" s="162"/>
      <c r="J348" s="162"/>
      <c r="K348" s="162"/>
    </row>
    <row r="349" spans="2:11" ht="15.75" hidden="1" customHeight="1">
      <c r="B349" s="3"/>
      <c r="C349" s="3"/>
      <c r="D349" s="3"/>
      <c r="E349" s="162"/>
      <c r="F349" s="162"/>
      <c r="G349" s="162"/>
      <c r="H349" s="162"/>
      <c r="I349" s="162"/>
      <c r="J349" s="162"/>
      <c r="K349" s="162"/>
    </row>
    <row r="350" spans="2:11" ht="15.75" hidden="1" customHeight="1">
      <c r="B350" s="3"/>
      <c r="C350" s="3"/>
      <c r="D350" s="3"/>
      <c r="E350" s="162"/>
      <c r="F350" s="162"/>
      <c r="G350" s="162"/>
      <c r="H350" s="162"/>
      <c r="I350" s="162"/>
      <c r="J350" s="162"/>
      <c r="K350" s="162"/>
    </row>
    <row r="351" spans="2:11" ht="15.75" hidden="1" customHeight="1">
      <c r="B351" s="3"/>
      <c r="C351" s="3"/>
      <c r="D351" s="3"/>
      <c r="E351" s="162"/>
      <c r="F351" s="162"/>
      <c r="G351" s="162"/>
      <c r="H351" s="162"/>
      <c r="I351" s="162"/>
      <c r="J351" s="162"/>
      <c r="K351" s="162"/>
    </row>
    <row r="352" spans="2:11" ht="15.75" hidden="1" customHeight="1">
      <c r="B352" s="3"/>
      <c r="C352" s="3"/>
      <c r="D352" s="3"/>
      <c r="E352" s="162"/>
      <c r="F352" s="162"/>
      <c r="G352" s="162"/>
      <c r="H352" s="162"/>
      <c r="I352" s="162"/>
      <c r="J352" s="162"/>
      <c r="K352" s="162"/>
    </row>
    <row r="353" spans="2:11" ht="15.75" hidden="1" customHeight="1">
      <c r="B353" s="3"/>
      <c r="C353" s="3"/>
      <c r="D353" s="3"/>
      <c r="E353" s="162"/>
      <c r="F353" s="162"/>
      <c r="G353" s="162"/>
      <c r="H353" s="162"/>
      <c r="I353" s="162"/>
      <c r="J353" s="162"/>
      <c r="K353" s="162"/>
    </row>
    <row r="354" spans="2:11" ht="15.75" hidden="1" customHeight="1">
      <c r="B354" s="3"/>
      <c r="C354" s="3"/>
      <c r="D354" s="3"/>
      <c r="E354" s="162"/>
      <c r="F354" s="162"/>
      <c r="G354" s="162"/>
      <c r="H354" s="162"/>
      <c r="I354" s="162"/>
      <c r="J354" s="162"/>
      <c r="K354" s="162"/>
    </row>
    <row r="355" spans="2:11" ht="15.75" hidden="1" customHeight="1">
      <c r="B355" s="3"/>
      <c r="C355" s="3"/>
      <c r="D355" s="3"/>
      <c r="E355" s="162"/>
      <c r="F355" s="162"/>
      <c r="G355" s="162"/>
      <c r="H355" s="162"/>
      <c r="I355" s="162"/>
      <c r="J355" s="162"/>
      <c r="K355" s="162"/>
    </row>
    <row r="356" spans="2:11" ht="15.75" hidden="1" customHeight="1">
      <c r="B356" s="3"/>
      <c r="C356" s="3"/>
      <c r="D356" s="3"/>
      <c r="E356" s="162"/>
      <c r="F356" s="162"/>
      <c r="G356" s="162"/>
      <c r="H356" s="162"/>
      <c r="I356" s="162"/>
      <c r="J356" s="162"/>
      <c r="K356" s="162"/>
    </row>
    <row r="357" spans="2:11" ht="15.75" hidden="1" customHeight="1">
      <c r="B357" s="3"/>
      <c r="C357" s="3"/>
      <c r="D357" s="3"/>
      <c r="E357" s="162"/>
      <c r="F357" s="162"/>
      <c r="G357" s="162"/>
      <c r="H357" s="162"/>
      <c r="I357" s="162"/>
      <c r="J357" s="162"/>
      <c r="K357" s="162"/>
    </row>
    <row r="358" spans="2:11" ht="15.75" hidden="1" customHeight="1">
      <c r="B358" s="3"/>
      <c r="C358" s="3"/>
      <c r="D358" s="3"/>
      <c r="E358" s="162"/>
      <c r="F358" s="162"/>
      <c r="G358" s="162"/>
      <c r="H358" s="162"/>
      <c r="I358" s="162"/>
      <c r="J358" s="162"/>
      <c r="K358" s="162"/>
    </row>
    <row r="359" spans="2:11" ht="15.75" hidden="1" customHeight="1">
      <c r="B359" s="3"/>
      <c r="C359" s="3"/>
      <c r="D359" s="3"/>
      <c r="E359" s="162"/>
      <c r="F359" s="162"/>
      <c r="G359" s="162"/>
      <c r="H359" s="162"/>
      <c r="I359" s="162"/>
      <c r="J359" s="162"/>
      <c r="K359" s="162"/>
    </row>
    <row r="360" spans="2:11" ht="15.75" hidden="1" customHeight="1">
      <c r="B360" s="3"/>
      <c r="C360" s="3"/>
      <c r="D360" s="3"/>
      <c r="E360" s="162"/>
      <c r="F360" s="162"/>
      <c r="G360" s="162"/>
      <c r="H360" s="162"/>
      <c r="I360" s="162"/>
      <c r="J360" s="162"/>
      <c r="K360" s="162"/>
    </row>
    <row r="361" spans="2:11" ht="15.75" hidden="1" customHeight="1">
      <c r="B361" s="3"/>
      <c r="C361" s="3"/>
      <c r="D361" s="3"/>
      <c r="E361" s="162"/>
      <c r="F361" s="162"/>
      <c r="G361" s="162"/>
      <c r="H361" s="162"/>
      <c r="I361" s="162"/>
      <c r="J361" s="162"/>
      <c r="K361" s="162"/>
    </row>
    <row r="362" spans="2:11" ht="15.75" hidden="1" customHeight="1">
      <c r="B362" s="3"/>
      <c r="C362" s="3"/>
      <c r="D362" s="3"/>
      <c r="E362" s="162"/>
      <c r="F362" s="162"/>
      <c r="G362" s="162"/>
      <c r="H362" s="162"/>
      <c r="I362" s="162"/>
      <c r="J362" s="162"/>
      <c r="K362" s="162"/>
    </row>
    <row r="363" spans="2:11" ht="15.75" hidden="1" customHeight="1">
      <c r="B363" s="3"/>
      <c r="C363" s="3"/>
      <c r="D363" s="3"/>
      <c r="E363" s="162"/>
      <c r="F363" s="162"/>
      <c r="G363" s="162"/>
      <c r="H363" s="162"/>
      <c r="I363" s="162"/>
      <c r="J363" s="162"/>
      <c r="K363" s="162"/>
    </row>
    <row r="364" spans="2:11" ht="15.75" hidden="1" customHeight="1">
      <c r="B364" s="3"/>
      <c r="C364" s="3"/>
      <c r="D364" s="3"/>
      <c r="E364" s="162"/>
      <c r="F364" s="162"/>
      <c r="G364" s="162"/>
      <c r="H364" s="162"/>
      <c r="I364" s="162"/>
      <c r="J364" s="162"/>
      <c r="K364" s="162"/>
    </row>
    <row r="365" spans="2:11" ht="15.75" hidden="1" customHeight="1">
      <c r="B365" s="3"/>
      <c r="C365" s="3"/>
      <c r="D365" s="3"/>
      <c r="E365" s="162"/>
      <c r="F365" s="162"/>
      <c r="G365" s="162"/>
      <c r="H365" s="162"/>
      <c r="I365" s="162"/>
      <c r="J365" s="162"/>
      <c r="K365" s="162"/>
    </row>
    <row r="366" spans="2:11" ht="15.75" hidden="1" customHeight="1">
      <c r="B366" s="3"/>
      <c r="C366" s="3"/>
      <c r="D366" s="3"/>
      <c r="E366" s="162"/>
      <c r="F366" s="162"/>
      <c r="G366" s="162"/>
      <c r="H366" s="162"/>
      <c r="I366" s="162"/>
      <c r="J366" s="162"/>
      <c r="K366" s="162"/>
    </row>
    <row r="367" spans="2:11" ht="15.75" hidden="1" customHeight="1">
      <c r="B367" s="3"/>
      <c r="C367" s="3"/>
      <c r="D367" s="3"/>
      <c r="E367" s="162"/>
      <c r="F367" s="162"/>
      <c r="G367" s="162"/>
      <c r="H367" s="162"/>
      <c r="I367" s="162"/>
      <c r="J367" s="162"/>
      <c r="K367" s="162"/>
    </row>
    <row r="368" spans="2:11" ht="15.75" hidden="1" customHeight="1">
      <c r="B368" s="3"/>
      <c r="C368" s="3"/>
      <c r="D368" s="3"/>
      <c r="E368" s="162"/>
      <c r="F368" s="162"/>
      <c r="G368" s="162"/>
      <c r="H368" s="162"/>
      <c r="I368" s="162"/>
      <c r="J368" s="162"/>
      <c r="K368" s="162"/>
    </row>
    <row r="369" spans="2:11" ht="15.75" hidden="1" customHeight="1">
      <c r="B369" s="3"/>
      <c r="C369" s="3"/>
      <c r="D369" s="3"/>
      <c r="E369" s="162"/>
      <c r="F369" s="162"/>
      <c r="G369" s="162"/>
      <c r="H369" s="162"/>
      <c r="I369" s="162"/>
      <c r="J369" s="162"/>
      <c r="K369" s="162"/>
    </row>
    <row r="370" spans="2:11" ht="15.75" hidden="1" customHeight="1">
      <c r="B370" s="3"/>
      <c r="C370" s="3"/>
      <c r="D370" s="3"/>
      <c r="E370" s="162"/>
      <c r="F370" s="162"/>
      <c r="G370" s="162"/>
      <c r="H370" s="162"/>
      <c r="I370" s="162"/>
      <c r="J370" s="162"/>
      <c r="K370" s="162"/>
    </row>
    <row r="371" spans="2:11" ht="15.75" hidden="1" customHeight="1">
      <c r="B371" s="3"/>
      <c r="C371" s="3"/>
      <c r="D371" s="3"/>
      <c r="E371" s="162"/>
      <c r="F371" s="162"/>
      <c r="G371" s="162"/>
      <c r="H371" s="162"/>
      <c r="I371" s="162"/>
      <c r="J371" s="162"/>
      <c r="K371" s="162"/>
    </row>
    <row r="372" spans="2:11" ht="15.75" hidden="1" customHeight="1">
      <c r="B372" s="3"/>
      <c r="C372" s="3"/>
      <c r="D372" s="3"/>
      <c r="E372" s="162"/>
      <c r="F372" s="162"/>
      <c r="G372" s="162"/>
      <c r="H372" s="162"/>
      <c r="I372" s="162"/>
      <c r="J372" s="162"/>
      <c r="K372" s="162"/>
    </row>
    <row r="373" spans="2:11" ht="15.75" hidden="1" customHeight="1">
      <c r="B373" s="3"/>
      <c r="C373" s="3"/>
      <c r="D373" s="3"/>
      <c r="E373" s="162"/>
      <c r="F373" s="162"/>
      <c r="G373" s="162"/>
      <c r="H373" s="162"/>
      <c r="I373" s="162"/>
      <c r="J373" s="162"/>
      <c r="K373" s="162"/>
    </row>
    <row r="374" spans="2:11" ht="15.75" hidden="1" customHeight="1">
      <c r="B374" s="3"/>
      <c r="C374" s="3"/>
      <c r="D374" s="3"/>
      <c r="E374" s="162"/>
      <c r="F374" s="162"/>
      <c r="G374" s="162"/>
      <c r="H374" s="162"/>
      <c r="I374" s="162"/>
      <c r="J374" s="162"/>
      <c r="K374" s="162"/>
    </row>
    <row r="375" spans="2:11" ht="15.75" hidden="1" customHeight="1">
      <c r="B375" s="3"/>
      <c r="C375" s="3"/>
      <c r="D375" s="3"/>
      <c r="E375" s="162"/>
      <c r="F375" s="162"/>
      <c r="G375" s="162"/>
      <c r="H375" s="162"/>
      <c r="I375" s="162"/>
      <c r="J375" s="162"/>
      <c r="K375" s="162"/>
    </row>
    <row r="376" spans="2:11" ht="15.75" hidden="1" customHeight="1">
      <c r="B376" s="3"/>
      <c r="C376" s="3"/>
      <c r="D376" s="3"/>
      <c r="E376" s="162"/>
      <c r="F376" s="162"/>
      <c r="G376" s="162"/>
      <c r="H376" s="162"/>
      <c r="I376" s="162"/>
      <c r="J376" s="162"/>
      <c r="K376" s="162"/>
    </row>
    <row r="377" spans="2:11" ht="15.75" hidden="1" customHeight="1">
      <c r="B377" s="3"/>
      <c r="C377" s="3"/>
      <c r="D377" s="3"/>
      <c r="E377" s="162"/>
      <c r="F377" s="162"/>
      <c r="G377" s="162"/>
      <c r="H377" s="162"/>
      <c r="I377" s="162"/>
      <c r="J377" s="162"/>
      <c r="K377" s="162"/>
    </row>
    <row r="378" spans="2:11" ht="15.75" hidden="1" customHeight="1">
      <c r="B378" s="3"/>
      <c r="C378" s="3"/>
      <c r="D378" s="3"/>
      <c r="E378" s="162"/>
      <c r="F378" s="162"/>
      <c r="G378" s="162"/>
      <c r="H378" s="162"/>
      <c r="I378" s="162"/>
      <c r="J378" s="162"/>
      <c r="K378" s="162"/>
    </row>
    <row r="379" spans="2:11" ht="15.75" hidden="1" customHeight="1">
      <c r="B379" s="3"/>
      <c r="C379" s="3"/>
      <c r="D379" s="3"/>
      <c r="E379" s="162"/>
      <c r="F379" s="162"/>
      <c r="G379" s="162"/>
      <c r="H379" s="162"/>
      <c r="I379" s="162"/>
      <c r="J379" s="162"/>
      <c r="K379" s="162"/>
    </row>
    <row r="380" spans="2:11" ht="15.75" hidden="1" customHeight="1">
      <c r="B380" s="3"/>
      <c r="C380" s="3"/>
      <c r="D380" s="3"/>
      <c r="E380" s="162"/>
      <c r="F380" s="162"/>
      <c r="G380" s="162"/>
      <c r="H380" s="162"/>
      <c r="I380" s="162"/>
      <c r="J380" s="162"/>
      <c r="K380" s="162"/>
    </row>
    <row r="381" spans="2:11" ht="15.75" hidden="1" customHeight="1">
      <c r="B381" s="3"/>
      <c r="C381" s="3"/>
      <c r="D381" s="3"/>
      <c r="E381" s="162"/>
      <c r="F381" s="162"/>
      <c r="G381" s="162"/>
      <c r="H381" s="162"/>
      <c r="I381" s="162"/>
      <c r="J381" s="162"/>
      <c r="K381" s="162"/>
    </row>
    <row r="382" spans="2:11" ht="15.75" hidden="1" customHeight="1">
      <c r="B382" s="3"/>
      <c r="C382" s="3"/>
      <c r="D382" s="3"/>
      <c r="E382" s="162"/>
      <c r="F382" s="162"/>
      <c r="G382" s="162"/>
      <c r="H382" s="162"/>
      <c r="I382" s="162"/>
      <c r="J382" s="162"/>
      <c r="K382" s="162"/>
    </row>
    <row r="383" spans="2:11" ht="15.75" hidden="1" customHeight="1">
      <c r="B383" s="3"/>
      <c r="C383" s="3"/>
      <c r="D383" s="3"/>
      <c r="E383" s="162"/>
      <c r="F383" s="162"/>
      <c r="G383" s="162"/>
      <c r="H383" s="162"/>
      <c r="I383" s="162"/>
      <c r="J383" s="162"/>
      <c r="K383" s="162"/>
    </row>
    <row r="384" spans="2:11" ht="15.75" hidden="1" customHeight="1">
      <c r="B384" s="3"/>
      <c r="C384" s="3"/>
      <c r="D384" s="3"/>
      <c r="E384" s="162"/>
      <c r="F384" s="162"/>
      <c r="G384" s="162"/>
      <c r="H384" s="162"/>
      <c r="I384" s="162"/>
      <c r="J384" s="162"/>
      <c r="K384" s="162"/>
    </row>
    <row r="385" spans="2:11" ht="15.75" hidden="1" customHeight="1">
      <c r="B385" s="3"/>
      <c r="C385" s="3"/>
      <c r="D385" s="3"/>
      <c r="E385" s="162"/>
      <c r="F385" s="162"/>
      <c r="G385" s="162"/>
      <c r="H385" s="162"/>
      <c r="I385" s="162"/>
      <c r="J385" s="162"/>
      <c r="K385" s="162"/>
    </row>
    <row r="386" spans="2:11" ht="15.75" hidden="1" customHeight="1">
      <c r="B386" s="3"/>
      <c r="C386" s="3"/>
      <c r="D386" s="3"/>
      <c r="E386" s="162"/>
      <c r="F386" s="162"/>
      <c r="G386" s="162"/>
      <c r="H386" s="162"/>
      <c r="I386" s="162"/>
      <c r="J386" s="162"/>
      <c r="K386" s="162"/>
    </row>
    <row r="387" spans="2:11" ht="15.75" hidden="1" customHeight="1">
      <c r="B387" s="3"/>
      <c r="C387" s="3"/>
      <c r="D387" s="3"/>
      <c r="E387" s="162"/>
      <c r="F387" s="162"/>
      <c r="G387" s="162"/>
      <c r="H387" s="162"/>
      <c r="I387" s="162"/>
      <c r="J387" s="162"/>
      <c r="K387" s="162"/>
    </row>
    <row r="388" spans="2:11" ht="15.75" hidden="1" customHeight="1">
      <c r="B388" s="3"/>
      <c r="C388" s="3"/>
      <c r="D388" s="3"/>
      <c r="E388" s="162"/>
      <c r="F388" s="162"/>
      <c r="G388" s="162"/>
      <c r="H388" s="162"/>
      <c r="I388" s="162"/>
      <c r="J388" s="162"/>
      <c r="K388" s="162"/>
    </row>
    <row r="389" spans="2:11" ht="15.75" hidden="1" customHeight="1">
      <c r="B389" s="3"/>
      <c r="C389" s="3"/>
      <c r="D389" s="3"/>
      <c r="E389" s="162"/>
      <c r="F389" s="162"/>
      <c r="G389" s="162"/>
      <c r="H389" s="162"/>
      <c r="I389" s="162"/>
      <c r="J389" s="162"/>
      <c r="K389" s="162"/>
    </row>
    <row r="390" spans="2:11" ht="15.75" hidden="1" customHeight="1">
      <c r="B390" s="3"/>
      <c r="C390" s="3"/>
      <c r="D390" s="3"/>
      <c r="E390" s="162"/>
      <c r="F390" s="162"/>
      <c r="G390" s="162"/>
      <c r="H390" s="162"/>
      <c r="I390" s="162"/>
      <c r="J390" s="162"/>
      <c r="K390" s="162"/>
    </row>
    <row r="391" spans="2:11" ht="15.75" hidden="1" customHeight="1">
      <c r="B391" s="3"/>
      <c r="C391" s="3"/>
      <c r="D391" s="3"/>
      <c r="E391" s="162"/>
      <c r="F391" s="162"/>
      <c r="G391" s="162"/>
      <c r="H391" s="162"/>
      <c r="I391" s="162"/>
      <c r="J391" s="162"/>
      <c r="K391" s="162"/>
    </row>
    <row r="392" spans="2:11" ht="15.75" hidden="1" customHeight="1">
      <c r="B392" s="3"/>
      <c r="C392" s="3"/>
      <c r="D392" s="3"/>
      <c r="E392" s="162"/>
      <c r="F392" s="162"/>
      <c r="G392" s="162"/>
      <c r="H392" s="162"/>
      <c r="I392" s="162"/>
      <c r="J392" s="162"/>
      <c r="K392" s="162"/>
    </row>
    <row r="393" spans="2:11" ht="15.75" hidden="1" customHeight="1">
      <c r="B393" s="3"/>
      <c r="C393" s="3"/>
      <c r="D393" s="3"/>
      <c r="E393" s="162"/>
      <c r="F393" s="162"/>
      <c r="G393" s="162"/>
      <c r="H393" s="162"/>
      <c r="I393" s="162"/>
      <c r="J393" s="162"/>
      <c r="K393" s="162"/>
    </row>
    <row r="394" spans="2:11" ht="15.75" hidden="1" customHeight="1">
      <c r="B394" s="3"/>
      <c r="C394" s="3"/>
      <c r="D394" s="3"/>
      <c r="E394" s="162"/>
      <c r="F394" s="162"/>
      <c r="G394" s="162"/>
      <c r="H394" s="162"/>
      <c r="I394" s="162"/>
      <c r="J394" s="162"/>
      <c r="K394" s="162"/>
    </row>
    <row r="395" spans="2:11" ht="15.75" hidden="1" customHeight="1">
      <c r="B395" s="3"/>
      <c r="C395" s="3"/>
      <c r="D395" s="3"/>
      <c r="E395" s="162"/>
      <c r="F395" s="162"/>
      <c r="G395" s="162"/>
      <c r="H395" s="162"/>
      <c r="I395" s="162"/>
      <c r="J395" s="162"/>
      <c r="K395" s="162"/>
    </row>
    <row r="396" spans="2:11" ht="15.75" hidden="1" customHeight="1">
      <c r="B396" s="3"/>
      <c r="C396" s="3"/>
      <c r="D396" s="3"/>
      <c r="E396" s="162"/>
      <c r="F396" s="162"/>
      <c r="G396" s="162"/>
      <c r="H396" s="162"/>
      <c r="I396" s="162"/>
      <c r="J396" s="162"/>
      <c r="K396" s="162"/>
    </row>
    <row r="397" spans="2:11" ht="15.75" hidden="1" customHeight="1">
      <c r="B397" s="3"/>
      <c r="C397" s="3"/>
      <c r="D397" s="3"/>
      <c r="E397" s="162"/>
      <c r="F397" s="162"/>
      <c r="G397" s="162"/>
      <c r="H397" s="162"/>
      <c r="I397" s="162"/>
      <c r="J397" s="162"/>
      <c r="K397" s="162"/>
    </row>
    <row r="398" spans="2:11" ht="15.75" hidden="1" customHeight="1">
      <c r="B398" s="3"/>
      <c r="C398" s="3"/>
      <c r="D398" s="3"/>
      <c r="E398" s="162"/>
      <c r="F398" s="162"/>
      <c r="G398" s="162"/>
      <c r="H398" s="162"/>
      <c r="I398" s="162"/>
      <c r="J398" s="162"/>
      <c r="K398" s="162"/>
    </row>
    <row r="399" spans="2:11" ht="15.75" hidden="1" customHeight="1">
      <c r="B399" s="3"/>
      <c r="C399" s="3"/>
      <c r="D399" s="3"/>
      <c r="E399" s="162"/>
      <c r="F399" s="162"/>
      <c r="G399" s="162"/>
      <c r="H399" s="162"/>
      <c r="I399" s="162"/>
      <c r="J399" s="162"/>
      <c r="K399" s="162"/>
    </row>
    <row r="400" spans="2:11" ht="15.75" hidden="1" customHeight="1">
      <c r="B400" s="3"/>
      <c r="C400" s="3"/>
      <c r="D400" s="3"/>
      <c r="E400" s="162"/>
      <c r="F400" s="162"/>
      <c r="G400" s="162"/>
      <c r="H400" s="162"/>
      <c r="I400" s="162"/>
      <c r="J400" s="162"/>
      <c r="K400" s="162"/>
    </row>
    <row r="401" spans="2:11" ht="15.75" hidden="1" customHeight="1">
      <c r="B401" s="3"/>
      <c r="C401" s="3"/>
      <c r="D401" s="3"/>
      <c r="E401" s="162"/>
      <c r="F401" s="162"/>
      <c r="G401" s="162"/>
      <c r="H401" s="162"/>
      <c r="I401" s="162"/>
      <c r="J401" s="162"/>
      <c r="K401" s="162"/>
    </row>
    <row r="402" spans="2:11" ht="15.75" hidden="1" customHeight="1">
      <c r="B402" s="3"/>
      <c r="C402" s="3"/>
      <c r="D402" s="3"/>
      <c r="E402" s="162"/>
      <c r="F402" s="162"/>
      <c r="G402" s="162"/>
      <c r="H402" s="162"/>
      <c r="I402" s="162"/>
      <c r="J402" s="162"/>
      <c r="K402" s="162"/>
    </row>
    <row r="403" spans="2:11" ht="15.75" hidden="1" customHeight="1">
      <c r="B403" s="3"/>
      <c r="C403" s="3"/>
      <c r="D403" s="3"/>
      <c r="E403" s="162"/>
      <c r="F403" s="162"/>
      <c r="G403" s="162"/>
      <c r="H403" s="162"/>
      <c r="I403" s="162"/>
      <c r="J403" s="162"/>
      <c r="K403" s="162"/>
    </row>
    <row r="404" spans="2:11" ht="15.75" hidden="1" customHeight="1">
      <c r="B404" s="3"/>
      <c r="C404" s="3"/>
      <c r="D404" s="3"/>
      <c r="E404" s="162"/>
      <c r="F404" s="162"/>
      <c r="G404" s="162"/>
      <c r="H404" s="162"/>
      <c r="I404" s="162"/>
      <c r="J404" s="162"/>
      <c r="K404" s="162"/>
    </row>
    <row r="405" spans="2:11" ht="15.75" hidden="1" customHeight="1">
      <c r="B405" s="3"/>
      <c r="C405" s="3"/>
      <c r="D405" s="3"/>
      <c r="E405" s="162"/>
      <c r="F405" s="162"/>
      <c r="G405" s="162"/>
      <c r="H405" s="162"/>
      <c r="I405" s="162"/>
      <c r="J405" s="162"/>
      <c r="K405" s="162"/>
    </row>
    <row r="406" spans="2:11" ht="15.75" hidden="1" customHeight="1">
      <c r="B406" s="3"/>
      <c r="C406" s="3"/>
      <c r="D406" s="3"/>
      <c r="E406" s="162"/>
      <c r="F406" s="162"/>
      <c r="G406" s="162"/>
      <c r="H406" s="162"/>
      <c r="I406" s="162"/>
      <c r="J406" s="162"/>
      <c r="K406" s="162"/>
    </row>
    <row r="407" spans="2:11" ht="15.75" hidden="1" customHeight="1">
      <c r="B407" s="3"/>
      <c r="C407" s="3"/>
      <c r="D407" s="3"/>
      <c r="E407" s="162"/>
      <c r="F407" s="162"/>
      <c r="G407" s="162"/>
      <c r="H407" s="162"/>
      <c r="I407" s="162"/>
      <c r="J407" s="162"/>
      <c r="K407" s="162"/>
    </row>
    <row r="408" spans="2:11" ht="15.75" hidden="1" customHeight="1">
      <c r="B408" s="3"/>
      <c r="C408" s="3"/>
      <c r="D408" s="3"/>
      <c r="E408" s="162"/>
      <c r="F408" s="162"/>
      <c r="G408" s="162"/>
      <c r="H408" s="162"/>
      <c r="I408" s="162"/>
      <c r="J408" s="162"/>
      <c r="K408" s="162"/>
    </row>
    <row r="409" spans="2:11" ht="15.75" hidden="1" customHeight="1">
      <c r="B409" s="3"/>
      <c r="C409" s="3"/>
      <c r="D409" s="3"/>
      <c r="E409" s="162"/>
      <c r="F409" s="162"/>
      <c r="G409" s="162"/>
      <c r="H409" s="162"/>
      <c r="I409" s="162"/>
      <c r="J409" s="162"/>
      <c r="K409" s="162"/>
    </row>
    <row r="410" spans="2:11" ht="15.75" hidden="1" customHeight="1">
      <c r="B410" s="3"/>
      <c r="C410" s="3"/>
      <c r="D410" s="3"/>
      <c r="E410" s="162"/>
      <c r="F410" s="162"/>
      <c r="G410" s="162"/>
      <c r="H410" s="162"/>
      <c r="I410" s="162"/>
      <c r="J410" s="162"/>
      <c r="K410" s="162"/>
    </row>
    <row r="411" spans="2:11" ht="15.75" hidden="1" customHeight="1">
      <c r="B411" s="3"/>
      <c r="C411" s="3"/>
      <c r="D411" s="3"/>
      <c r="E411" s="162"/>
      <c r="F411" s="162"/>
      <c r="G411" s="162"/>
      <c r="H411" s="162"/>
      <c r="I411" s="162"/>
      <c r="J411" s="162"/>
      <c r="K411" s="162"/>
    </row>
    <row r="412" spans="2:11" ht="15.75" hidden="1" customHeight="1">
      <c r="B412" s="3"/>
      <c r="C412" s="3"/>
      <c r="D412" s="3"/>
      <c r="E412" s="162"/>
      <c r="F412" s="162"/>
      <c r="G412" s="162"/>
      <c r="H412" s="162"/>
      <c r="I412" s="162"/>
      <c r="J412" s="162"/>
      <c r="K412" s="162"/>
    </row>
    <row r="413" spans="2:11" ht="15.75" hidden="1" customHeight="1">
      <c r="B413" s="3"/>
      <c r="C413" s="3"/>
      <c r="D413" s="3"/>
      <c r="E413" s="162"/>
      <c r="F413" s="162"/>
      <c r="G413" s="162"/>
      <c r="H413" s="162"/>
      <c r="I413" s="162"/>
      <c r="J413" s="162"/>
      <c r="K413" s="162"/>
    </row>
    <row r="414" spans="2:11" ht="15.75" hidden="1" customHeight="1">
      <c r="B414" s="3"/>
      <c r="C414" s="3"/>
      <c r="D414" s="3"/>
      <c r="E414" s="162"/>
      <c r="F414" s="162"/>
      <c r="G414" s="162"/>
      <c r="H414" s="162"/>
      <c r="I414" s="162"/>
      <c r="J414" s="162"/>
      <c r="K414" s="162"/>
    </row>
    <row r="415" spans="2:11" ht="15.75" hidden="1" customHeight="1">
      <c r="B415" s="3"/>
      <c r="C415" s="3"/>
      <c r="D415" s="3"/>
      <c r="E415" s="162"/>
      <c r="F415" s="162"/>
      <c r="G415" s="162"/>
      <c r="H415" s="162"/>
      <c r="I415" s="162"/>
      <c r="J415" s="162"/>
      <c r="K415" s="162"/>
    </row>
    <row r="416" spans="2:11" ht="15.75" hidden="1" customHeight="1">
      <c r="B416" s="3"/>
      <c r="C416" s="3"/>
      <c r="D416" s="3"/>
      <c r="E416" s="162"/>
      <c r="F416" s="162"/>
      <c r="G416" s="162"/>
      <c r="H416" s="162"/>
      <c r="I416" s="162"/>
      <c r="J416" s="162"/>
      <c r="K416" s="162"/>
    </row>
    <row r="417" spans="2:11" ht="15.75" hidden="1" customHeight="1">
      <c r="B417" s="3"/>
      <c r="C417" s="3"/>
      <c r="D417" s="3"/>
      <c r="E417" s="162"/>
      <c r="F417" s="162"/>
      <c r="G417" s="162"/>
      <c r="H417" s="162"/>
      <c r="I417" s="162"/>
      <c r="J417" s="162"/>
      <c r="K417" s="162"/>
    </row>
    <row r="418" spans="2:11" ht="15.75" hidden="1" customHeight="1">
      <c r="B418" s="3"/>
      <c r="C418" s="3"/>
      <c r="D418" s="3"/>
      <c r="E418" s="162"/>
      <c r="F418" s="162"/>
      <c r="G418" s="162"/>
      <c r="H418" s="162"/>
      <c r="I418" s="162"/>
      <c r="J418" s="162"/>
      <c r="K418" s="162"/>
    </row>
    <row r="419" spans="2:11" ht="15.75" hidden="1" customHeight="1">
      <c r="B419" s="3"/>
      <c r="C419" s="3"/>
      <c r="D419" s="3"/>
      <c r="E419" s="162"/>
      <c r="F419" s="162"/>
      <c r="G419" s="162"/>
      <c r="H419" s="162"/>
      <c r="I419" s="162"/>
      <c r="J419" s="162"/>
      <c r="K419" s="162"/>
    </row>
    <row r="420" spans="2:11" ht="15.75" hidden="1" customHeight="1">
      <c r="B420" s="3"/>
      <c r="C420" s="3"/>
      <c r="D420" s="3"/>
      <c r="E420" s="162"/>
      <c r="F420" s="162"/>
      <c r="G420" s="162"/>
      <c r="H420" s="162"/>
      <c r="I420" s="162"/>
      <c r="J420" s="162"/>
      <c r="K420" s="162"/>
    </row>
    <row r="421" spans="2:11" ht="15.75" hidden="1" customHeight="1">
      <c r="B421" s="3"/>
      <c r="C421" s="3"/>
      <c r="D421" s="3"/>
      <c r="E421" s="162"/>
      <c r="F421" s="162"/>
      <c r="G421" s="162"/>
      <c r="H421" s="162"/>
      <c r="I421" s="162"/>
      <c r="J421" s="162"/>
      <c r="K421" s="162"/>
    </row>
    <row r="422" spans="2:11" ht="15.75" hidden="1" customHeight="1">
      <c r="B422" s="3"/>
      <c r="C422" s="3"/>
      <c r="D422" s="3"/>
      <c r="E422" s="162"/>
      <c r="F422" s="162"/>
      <c r="G422" s="162"/>
      <c r="H422" s="162"/>
      <c r="I422" s="162"/>
      <c r="J422" s="162"/>
      <c r="K422" s="162"/>
    </row>
    <row r="423" spans="2:11" ht="15.75" hidden="1" customHeight="1">
      <c r="B423" s="3"/>
      <c r="C423" s="3"/>
      <c r="D423" s="3"/>
      <c r="E423" s="162"/>
      <c r="F423" s="162"/>
      <c r="G423" s="162"/>
      <c r="H423" s="162"/>
      <c r="I423" s="162"/>
      <c r="J423" s="162"/>
      <c r="K423" s="162"/>
    </row>
    <row r="424" spans="2:11" ht="15.75" hidden="1" customHeight="1">
      <c r="B424" s="3"/>
      <c r="C424" s="3"/>
      <c r="D424" s="3"/>
      <c r="E424" s="162"/>
      <c r="F424" s="162"/>
      <c r="G424" s="162"/>
      <c r="H424" s="162"/>
      <c r="I424" s="162"/>
      <c r="J424" s="162"/>
      <c r="K424" s="162"/>
    </row>
    <row r="425" spans="2:11" ht="15.75" hidden="1" customHeight="1">
      <c r="B425" s="3"/>
      <c r="C425" s="3"/>
      <c r="D425" s="3"/>
      <c r="E425" s="162"/>
      <c r="F425" s="162"/>
      <c r="G425" s="162"/>
      <c r="H425" s="162"/>
      <c r="I425" s="162"/>
      <c r="J425" s="162"/>
      <c r="K425" s="162"/>
    </row>
    <row r="426" spans="2:11" ht="15.75" hidden="1" customHeight="1">
      <c r="B426" s="3"/>
      <c r="C426" s="3"/>
      <c r="D426" s="3"/>
      <c r="E426" s="162"/>
      <c r="F426" s="162"/>
      <c r="G426" s="162"/>
      <c r="H426" s="162"/>
      <c r="I426" s="162"/>
      <c r="J426" s="162"/>
      <c r="K426" s="162"/>
    </row>
    <row r="427" spans="2:11" ht="15.75" hidden="1" customHeight="1">
      <c r="B427" s="3"/>
      <c r="C427" s="3"/>
      <c r="D427" s="3"/>
      <c r="E427" s="162"/>
      <c r="F427" s="162"/>
      <c r="G427" s="162"/>
      <c r="H427" s="162"/>
      <c r="I427" s="162"/>
      <c r="J427" s="162"/>
      <c r="K427" s="162"/>
    </row>
    <row r="428" spans="2:11" ht="15.75" hidden="1" customHeight="1">
      <c r="B428" s="3"/>
      <c r="C428" s="3"/>
      <c r="D428" s="3"/>
      <c r="E428" s="162"/>
      <c r="F428" s="162"/>
      <c r="G428" s="162"/>
      <c r="H428" s="162"/>
      <c r="I428" s="162"/>
      <c r="J428" s="162"/>
      <c r="K428" s="162"/>
    </row>
    <row r="429" spans="2:11" ht="15.75" hidden="1" customHeight="1">
      <c r="B429" s="3"/>
      <c r="C429" s="3"/>
      <c r="D429" s="3"/>
      <c r="E429" s="162"/>
      <c r="F429" s="162"/>
      <c r="G429" s="162"/>
      <c r="H429" s="162"/>
      <c r="I429" s="162"/>
      <c r="J429" s="162"/>
      <c r="K429" s="162"/>
    </row>
    <row r="430" spans="2:11" ht="15.75" hidden="1" customHeight="1">
      <c r="B430" s="3"/>
      <c r="C430" s="3"/>
      <c r="D430" s="3"/>
      <c r="E430" s="162"/>
      <c r="F430" s="162"/>
      <c r="G430" s="162"/>
      <c r="H430" s="162"/>
      <c r="I430" s="162"/>
      <c r="J430" s="162"/>
      <c r="K430" s="162"/>
    </row>
    <row r="431" spans="2:11" ht="15.75" hidden="1" customHeight="1">
      <c r="B431" s="3"/>
      <c r="C431" s="3"/>
      <c r="D431" s="3"/>
      <c r="E431" s="162"/>
      <c r="F431" s="162"/>
      <c r="G431" s="162"/>
      <c r="H431" s="162"/>
      <c r="I431" s="162"/>
      <c r="J431" s="162"/>
      <c r="K431" s="162"/>
    </row>
    <row r="432" spans="2:11" ht="15.75" hidden="1" customHeight="1">
      <c r="B432" s="3"/>
      <c r="C432" s="3"/>
      <c r="D432" s="3"/>
      <c r="E432" s="162"/>
      <c r="F432" s="162"/>
      <c r="G432" s="162"/>
      <c r="H432" s="162"/>
      <c r="I432" s="162"/>
      <c r="J432" s="162"/>
      <c r="K432" s="162"/>
    </row>
    <row r="433" spans="2:11" ht="15.75" hidden="1" customHeight="1">
      <c r="B433" s="3"/>
      <c r="C433" s="3"/>
      <c r="D433" s="3"/>
      <c r="E433" s="162"/>
      <c r="F433" s="162"/>
      <c r="G433" s="162"/>
      <c r="H433" s="162"/>
      <c r="I433" s="162"/>
      <c r="J433" s="162"/>
      <c r="K433" s="162"/>
    </row>
    <row r="434" spans="2:11" ht="15.75" hidden="1" customHeight="1">
      <c r="B434" s="3"/>
      <c r="C434" s="3"/>
      <c r="D434" s="3"/>
      <c r="E434" s="162"/>
      <c r="F434" s="162"/>
      <c r="G434" s="162"/>
      <c r="H434" s="162"/>
      <c r="I434" s="162"/>
      <c r="J434" s="162"/>
      <c r="K434" s="162"/>
    </row>
    <row r="435" spans="2:11" ht="15.75" hidden="1" customHeight="1">
      <c r="B435" s="3"/>
      <c r="C435" s="3"/>
      <c r="D435" s="3"/>
      <c r="E435" s="162"/>
      <c r="F435" s="162"/>
      <c r="G435" s="162"/>
      <c r="H435" s="162"/>
      <c r="I435" s="162"/>
      <c r="J435" s="162"/>
      <c r="K435" s="162"/>
    </row>
    <row r="436" spans="2:11" ht="15.75" hidden="1" customHeight="1">
      <c r="B436" s="3"/>
      <c r="C436" s="3"/>
      <c r="D436" s="3"/>
      <c r="E436" s="162"/>
      <c r="F436" s="162"/>
      <c r="G436" s="162"/>
      <c r="H436" s="162"/>
      <c r="I436" s="162"/>
      <c r="J436" s="162"/>
      <c r="K436" s="162"/>
    </row>
    <row r="437" spans="2:11" ht="15.75" hidden="1" customHeight="1">
      <c r="B437" s="3"/>
      <c r="C437" s="3"/>
      <c r="D437" s="3"/>
      <c r="E437" s="162"/>
      <c r="F437" s="162"/>
      <c r="G437" s="162"/>
      <c r="H437" s="162"/>
      <c r="I437" s="162"/>
      <c r="J437" s="162"/>
      <c r="K437" s="162"/>
    </row>
    <row r="438" spans="2:11" ht="15.75" hidden="1" customHeight="1">
      <c r="B438" s="3"/>
      <c r="C438" s="3"/>
      <c r="D438" s="3"/>
      <c r="E438" s="162"/>
      <c r="F438" s="162"/>
      <c r="G438" s="162"/>
      <c r="H438" s="162"/>
      <c r="I438" s="162"/>
      <c r="J438" s="162"/>
      <c r="K438" s="162"/>
    </row>
    <row r="439" spans="2:11" ht="15.75" hidden="1" customHeight="1">
      <c r="B439" s="3"/>
      <c r="C439" s="3"/>
      <c r="D439" s="3"/>
      <c r="E439" s="162"/>
      <c r="F439" s="162"/>
      <c r="G439" s="162"/>
      <c r="H439" s="162"/>
      <c r="I439" s="162"/>
      <c r="J439" s="162"/>
      <c r="K439" s="162"/>
    </row>
    <row r="440" spans="2:11" ht="15.75" hidden="1" customHeight="1">
      <c r="B440" s="3"/>
      <c r="C440" s="3"/>
      <c r="D440" s="3"/>
      <c r="E440" s="162"/>
      <c r="F440" s="162"/>
      <c r="G440" s="162"/>
      <c r="H440" s="162"/>
      <c r="I440" s="162"/>
      <c r="J440" s="162"/>
      <c r="K440" s="162"/>
    </row>
    <row r="441" spans="2:11" ht="15.75" hidden="1" customHeight="1">
      <c r="B441" s="3"/>
      <c r="C441" s="3"/>
      <c r="D441" s="3"/>
      <c r="E441" s="162"/>
      <c r="F441" s="162"/>
      <c r="G441" s="162"/>
      <c r="H441" s="162"/>
      <c r="I441" s="162"/>
      <c r="J441" s="162"/>
      <c r="K441" s="162"/>
    </row>
    <row r="442" spans="2:11" ht="15.75" hidden="1" customHeight="1">
      <c r="B442" s="3"/>
      <c r="C442" s="3"/>
      <c r="D442" s="3"/>
      <c r="E442" s="162"/>
      <c r="F442" s="162"/>
      <c r="G442" s="162"/>
      <c r="H442" s="162"/>
      <c r="I442" s="162"/>
      <c r="J442" s="162"/>
      <c r="K442" s="162"/>
    </row>
    <row r="443" spans="2:11" ht="15.75" hidden="1" customHeight="1">
      <c r="B443" s="3"/>
      <c r="C443" s="3"/>
      <c r="D443" s="3"/>
      <c r="E443" s="162"/>
      <c r="F443" s="162"/>
      <c r="G443" s="162"/>
      <c r="H443" s="162"/>
      <c r="I443" s="162"/>
      <c r="J443" s="162"/>
      <c r="K443" s="162"/>
    </row>
    <row r="444" spans="2:11" ht="15.75" hidden="1" customHeight="1">
      <c r="B444" s="3"/>
      <c r="C444" s="3"/>
      <c r="D444" s="3"/>
      <c r="E444" s="162"/>
      <c r="F444" s="162"/>
      <c r="G444" s="162"/>
      <c r="H444" s="162"/>
      <c r="I444" s="162"/>
      <c r="J444" s="162"/>
      <c r="K444" s="162"/>
    </row>
    <row r="445" spans="2:11" ht="15.75" hidden="1" customHeight="1">
      <c r="B445" s="3"/>
      <c r="C445" s="3"/>
      <c r="D445" s="3"/>
      <c r="E445" s="162"/>
      <c r="F445" s="162"/>
      <c r="G445" s="162"/>
      <c r="H445" s="162"/>
      <c r="I445" s="162"/>
      <c r="J445" s="162"/>
      <c r="K445" s="162"/>
    </row>
    <row r="446" spans="2:11" ht="15.75" hidden="1" customHeight="1">
      <c r="B446" s="3"/>
      <c r="C446" s="3"/>
      <c r="D446" s="3"/>
      <c r="E446" s="162"/>
      <c r="F446" s="162"/>
      <c r="G446" s="162"/>
      <c r="H446" s="162"/>
      <c r="I446" s="162"/>
      <c r="J446" s="162"/>
      <c r="K446" s="162"/>
    </row>
    <row r="447" spans="2:11" ht="15.75" hidden="1" customHeight="1">
      <c r="B447" s="3"/>
      <c r="C447" s="3"/>
      <c r="D447" s="3"/>
      <c r="E447" s="162"/>
      <c r="F447" s="162"/>
      <c r="G447" s="162"/>
      <c r="H447" s="162"/>
      <c r="I447" s="162"/>
      <c r="J447" s="162"/>
      <c r="K447" s="162"/>
    </row>
    <row r="448" spans="2:11" ht="15.75" hidden="1" customHeight="1">
      <c r="B448" s="3"/>
      <c r="C448" s="3"/>
      <c r="D448" s="3"/>
      <c r="E448" s="162"/>
      <c r="F448" s="162"/>
      <c r="G448" s="162"/>
      <c r="H448" s="162"/>
      <c r="I448" s="162"/>
      <c r="J448" s="162"/>
      <c r="K448" s="162"/>
    </row>
    <row r="449" spans="2:11" ht="15.75" hidden="1" customHeight="1">
      <c r="B449" s="3"/>
      <c r="C449" s="3"/>
      <c r="D449" s="3"/>
      <c r="E449" s="162"/>
      <c r="F449" s="162"/>
      <c r="G449" s="162"/>
      <c r="H449" s="162"/>
      <c r="I449" s="162"/>
      <c r="J449" s="162"/>
      <c r="K449" s="162"/>
    </row>
    <row r="450" spans="2:11" ht="15.75" hidden="1" customHeight="1">
      <c r="B450" s="3"/>
      <c r="C450" s="3"/>
      <c r="D450" s="3"/>
      <c r="E450" s="162"/>
      <c r="F450" s="162"/>
      <c r="G450" s="162"/>
      <c r="H450" s="162"/>
      <c r="I450" s="162"/>
      <c r="J450" s="162"/>
      <c r="K450" s="162"/>
    </row>
    <row r="451" spans="2:11" ht="15.75" hidden="1" customHeight="1">
      <c r="B451" s="3"/>
      <c r="C451" s="3"/>
      <c r="D451" s="3"/>
      <c r="E451" s="162"/>
      <c r="F451" s="162"/>
      <c r="G451" s="162"/>
      <c r="H451" s="162"/>
      <c r="I451" s="162"/>
      <c r="J451" s="162"/>
      <c r="K451" s="162"/>
    </row>
    <row r="452" spans="2:11" ht="15.75" hidden="1" customHeight="1">
      <c r="B452" s="3"/>
      <c r="C452" s="3"/>
      <c r="D452" s="3"/>
      <c r="E452" s="162"/>
      <c r="F452" s="162"/>
      <c r="G452" s="162"/>
      <c r="H452" s="162"/>
      <c r="I452" s="162"/>
      <c r="J452" s="162"/>
      <c r="K452" s="162"/>
    </row>
    <row r="453" spans="2:11" ht="15.75" hidden="1" customHeight="1">
      <c r="B453" s="3"/>
      <c r="C453" s="3"/>
      <c r="D453" s="3"/>
      <c r="E453" s="162"/>
      <c r="F453" s="162"/>
      <c r="G453" s="162"/>
      <c r="H453" s="162"/>
      <c r="I453" s="162"/>
      <c r="J453" s="162"/>
      <c r="K453" s="162"/>
    </row>
    <row r="454" spans="2:11" ht="15.75" hidden="1" customHeight="1">
      <c r="B454" s="3"/>
      <c r="C454" s="3"/>
      <c r="D454" s="3"/>
      <c r="E454" s="162"/>
      <c r="F454" s="162"/>
      <c r="G454" s="162"/>
      <c r="H454" s="162"/>
      <c r="I454" s="162"/>
      <c r="J454" s="162"/>
      <c r="K454" s="162"/>
    </row>
    <row r="455" spans="2:11" ht="15.75" hidden="1" customHeight="1">
      <c r="B455" s="3"/>
      <c r="C455" s="3"/>
      <c r="D455" s="3"/>
      <c r="E455" s="162"/>
      <c r="F455" s="162"/>
      <c r="G455" s="162"/>
      <c r="H455" s="162"/>
      <c r="I455" s="162"/>
      <c r="J455" s="162"/>
      <c r="K455" s="162"/>
    </row>
    <row r="456" spans="2:11" ht="15.75" hidden="1" customHeight="1">
      <c r="B456" s="3"/>
      <c r="C456" s="3"/>
      <c r="D456" s="3"/>
      <c r="E456" s="162"/>
      <c r="F456" s="162"/>
      <c r="G456" s="162"/>
      <c r="H456" s="162"/>
      <c r="I456" s="162"/>
      <c r="J456" s="162"/>
      <c r="K456" s="162"/>
    </row>
    <row r="457" spans="2:11" ht="15.75" hidden="1" customHeight="1">
      <c r="B457" s="3"/>
      <c r="C457" s="3"/>
      <c r="D457" s="3"/>
      <c r="E457" s="162"/>
      <c r="F457" s="162"/>
      <c r="G457" s="162"/>
      <c r="H457" s="162"/>
      <c r="I457" s="162"/>
      <c r="J457" s="162"/>
      <c r="K457" s="162"/>
    </row>
    <row r="458" spans="2:11" ht="15.75" hidden="1" customHeight="1">
      <c r="B458" s="3"/>
      <c r="C458" s="3"/>
      <c r="D458" s="3"/>
      <c r="E458" s="162"/>
      <c r="F458" s="162"/>
      <c r="G458" s="162"/>
      <c r="H458" s="162"/>
      <c r="I458" s="162"/>
      <c r="J458" s="162"/>
      <c r="K458" s="162"/>
    </row>
    <row r="459" spans="2:11" ht="15.75" hidden="1" customHeight="1">
      <c r="B459" s="3"/>
      <c r="C459" s="3"/>
      <c r="D459" s="3"/>
      <c r="E459" s="162"/>
      <c r="F459" s="162"/>
      <c r="G459" s="162"/>
      <c r="H459" s="162"/>
      <c r="I459" s="162"/>
      <c r="J459" s="162"/>
      <c r="K459" s="162"/>
    </row>
    <row r="460" spans="2:11" ht="15.75" hidden="1" customHeight="1">
      <c r="B460" s="3"/>
      <c r="C460" s="3"/>
      <c r="D460" s="3"/>
      <c r="E460" s="162"/>
      <c r="F460" s="162"/>
      <c r="G460" s="162"/>
      <c r="H460" s="162"/>
      <c r="I460" s="162"/>
      <c r="J460" s="162"/>
      <c r="K460" s="162"/>
    </row>
    <row r="461" spans="2:11" ht="15.75" hidden="1" customHeight="1">
      <c r="B461" s="3"/>
      <c r="C461" s="3"/>
      <c r="D461" s="3"/>
      <c r="E461" s="162"/>
      <c r="F461" s="162"/>
      <c r="G461" s="162"/>
      <c r="H461" s="162"/>
      <c r="I461" s="162"/>
      <c r="J461" s="162"/>
      <c r="K461" s="162"/>
    </row>
    <row r="462" spans="2:11" ht="15.75" hidden="1" customHeight="1">
      <c r="B462" s="3"/>
      <c r="C462" s="3"/>
      <c r="D462" s="3"/>
      <c r="E462" s="162"/>
      <c r="F462" s="162"/>
      <c r="G462" s="162"/>
      <c r="H462" s="162"/>
      <c r="I462" s="162"/>
      <c r="J462" s="162"/>
      <c r="K462" s="162"/>
    </row>
    <row r="463" spans="2:11" ht="15.75" hidden="1" customHeight="1">
      <c r="B463" s="3"/>
      <c r="C463" s="3"/>
      <c r="D463" s="3"/>
      <c r="E463" s="162"/>
      <c r="F463" s="162"/>
      <c r="G463" s="162"/>
      <c r="H463" s="162"/>
      <c r="I463" s="162"/>
      <c r="J463" s="162"/>
      <c r="K463" s="162"/>
    </row>
    <row r="464" spans="2:11" ht="15.75" hidden="1" customHeight="1">
      <c r="B464" s="3"/>
      <c r="C464" s="3"/>
      <c r="D464" s="3"/>
      <c r="E464" s="162"/>
      <c r="F464" s="162"/>
      <c r="G464" s="162"/>
      <c r="H464" s="162"/>
      <c r="I464" s="162"/>
      <c r="J464" s="162"/>
      <c r="K464" s="162"/>
    </row>
    <row r="465" spans="2:11" ht="15.75" hidden="1" customHeight="1">
      <c r="B465" s="3"/>
      <c r="C465" s="3"/>
      <c r="D465" s="3"/>
      <c r="E465" s="162"/>
      <c r="F465" s="162"/>
      <c r="G465" s="162"/>
      <c r="H465" s="162"/>
      <c r="I465" s="162"/>
      <c r="J465" s="162"/>
      <c r="K465" s="162"/>
    </row>
    <row r="466" spans="2:11" ht="15.75" hidden="1" customHeight="1">
      <c r="B466" s="3"/>
      <c r="C466" s="3"/>
      <c r="D466" s="3"/>
      <c r="E466" s="162"/>
      <c r="F466" s="162"/>
      <c r="G466" s="162"/>
      <c r="H466" s="162"/>
      <c r="I466" s="162"/>
      <c r="J466" s="162"/>
      <c r="K466" s="162"/>
    </row>
    <row r="467" spans="2:11" ht="15.75" hidden="1" customHeight="1">
      <c r="B467" s="3"/>
      <c r="C467" s="3"/>
      <c r="D467" s="3"/>
      <c r="E467" s="162"/>
      <c r="F467" s="162"/>
      <c r="G467" s="162"/>
      <c r="H467" s="162"/>
      <c r="I467" s="162"/>
      <c r="J467" s="162"/>
      <c r="K467" s="162"/>
    </row>
    <row r="468" spans="2:11" ht="15.75" hidden="1" customHeight="1">
      <c r="B468" s="3"/>
      <c r="C468" s="3"/>
      <c r="D468" s="3"/>
      <c r="E468" s="162"/>
      <c r="F468" s="162"/>
      <c r="G468" s="162"/>
      <c r="H468" s="162"/>
      <c r="I468" s="162"/>
      <c r="J468" s="162"/>
      <c r="K468" s="162"/>
    </row>
    <row r="469" spans="2:11" ht="15.75" hidden="1" customHeight="1">
      <c r="B469" s="3"/>
      <c r="C469" s="3"/>
      <c r="D469" s="3"/>
      <c r="E469" s="162"/>
      <c r="F469" s="162"/>
      <c r="G469" s="162"/>
      <c r="H469" s="162"/>
      <c r="I469" s="162"/>
      <c r="J469" s="162"/>
      <c r="K469" s="162"/>
    </row>
    <row r="470" spans="2:11" ht="15.75" hidden="1" customHeight="1">
      <c r="B470" s="3"/>
      <c r="C470" s="3"/>
      <c r="D470" s="3"/>
      <c r="E470" s="162"/>
      <c r="F470" s="162"/>
      <c r="G470" s="162"/>
      <c r="H470" s="162"/>
      <c r="I470" s="162"/>
      <c r="J470" s="162"/>
      <c r="K470" s="162"/>
    </row>
    <row r="471" spans="2:11" ht="15.75" hidden="1" customHeight="1">
      <c r="B471" s="3"/>
      <c r="C471" s="3"/>
      <c r="D471" s="3"/>
      <c r="E471" s="162"/>
      <c r="F471" s="162"/>
      <c r="G471" s="162"/>
      <c r="H471" s="162"/>
      <c r="I471" s="162"/>
      <c r="J471" s="162"/>
      <c r="K471" s="162"/>
    </row>
    <row r="472" spans="2:11" ht="15.75" hidden="1" customHeight="1">
      <c r="B472" s="3"/>
      <c r="C472" s="3"/>
      <c r="D472" s="3"/>
      <c r="E472" s="162"/>
      <c r="F472" s="162"/>
      <c r="G472" s="162"/>
      <c r="H472" s="162"/>
      <c r="I472" s="162"/>
      <c r="J472" s="162"/>
      <c r="K472" s="162"/>
    </row>
    <row r="473" spans="2:11" ht="15.75" hidden="1" customHeight="1">
      <c r="B473" s="3"/>
      <c r="C473" s="3"/>
      <c r="D473" s="3"/>
      <c r="E473" s="162"/>
      <c r="F473" s="162"/>
      <c r="G473" s="162"/>
      <c r="H473" s="162"/>
      <c r="I473" s="162"/>
      <c r="J473" s="162"/>
      <c r="K473" s="162"/>
    </row>
    <row r="474" spans="2:11" ht="15.75" hidden="1" customHeight="1">
      <c r="B474" s="3"/>
      <c r="C474" s="3"/>
      <c r="D474" s="3"/>
      <c r="E474" s="162"/>
      <c r="F474" s="162"/>
      <c r="G474" s="162"/>
      <c r="H474" s="162"/>
      <c r="I474" s="162"/>
      <c r="J474" s="162"/>
      <c r="K474" s="162"/>
    </row>
    <row r="475" spans="2:11" ht="15.75" hidden="1" customHeight="1">
      <c r="B475" s="3"/>
      <c r="C475" s="3"/>
      <c r="D475" s="3"/>
      <c r="E475" s="162"/>
      <c r="F475" s="162"/>
      <c r="G475" s="162"/>
      <c r="H475" s="162"/>
      <c r="I475" s="162"/>
      <c r="J475" s="162"/>
      <c r="K475" s="162"/>
    </row>
    <row r="476" spans="2:11" ht="15.75" hidden="1" customHeight="1">
      <c r="B476" s="3"/>
      <c r="C476" s="3"/>
      <c r="D476" s="3"/>
      <c r="E476" s="162"/>
      <c r="F476" s="162"/>
      <c r="G476" s="162"/>
      <c r="H476" s="162"/>
      <c r="I476" s="162"/>
      <c r="J476" s="162"/>
      <c r="K476" s="162"/>
    </row>
    <row r="477" spans="2:11" ht="15.75" hidden="1" customHeight="1">
      <c r="B477" s="3"/>
      <c r="C477" s="3"/>
      <c r="D477" s="3"/>
      <c r="E477" s="162"/>
      <c r="F477" s="162"/>
      <c r="G477" s="162"/>
      <c r="H477" s="162"/>
      <c r="I477" s="162"/>
      <c r="J477" s="162"/>
      <c r="K477" s="162"/>
    </row>
    <row r="478" spans="2:11" ht="15.75" hidden="1" customHeight="1">
      <c r="B478" s="3"/>
      <c r="C478" s="3"/>
      <c r="D478" s="3"/>
      <c r="E478" s="162"/>
      <c r="F478" s="162"/>
      <c r="G478" s="162"/>
      <c r="H478" s="162"/>
      <c r="I478" s="162"/>
      <c r="J478" s="162"/>
      <c r="K478" s="162"/>
    </row>
    <row r="479" spans="2:11" ht="15.75" hidden="1" customHeight="1">
      <c r="B479" s="3"/>
      <c r="C479" s="3"/>
      <c r="D479" s="3"/>
      <c r="E479" s="162"/>
      <c r="F479" s="162"/>
      <c r="G479" s="162"/>
      <c r="H479" s="162"/>
      <c r="I479" s="162"/>
      <c r="J479" s="162"/>
      <c r="K479" s="162"/>
    </row>
    <row r="480" spans="2:11" ht="15.75" hidden="1" customHeight="1">
      <c r="B480" s="3"/>
      <c r="C480" s="3"/>
      <c r="D480" s="3"/>
      <c r="E480" s="162"/>
      <c r="F480" s="162"/>
      <c r="G480" s="162"/>
      <c r="H480" s="162"/>
      <c r="I480" s="162"/>
      <c r="J480" s="162"/>
      <c r="K480" s="162"/>
    </row>
    <row r="481" spans="2:11" ht="15.75" hidden="1" customHeight="1">
      <c r="B481" s="3"/>
      <c r="C481" s="3"/>
      <c r="D481" s="3"/>
      <c r="E481" s="162"/>
      <c r="F481" s="162"/>
      <c r="G481" s="162"/>
      <c r="H481" s="162"/>
      <c r="I481" s="162"/>
      <c r="J481" s="162"/>
      <c r="K481" s="162"/>
    </row>
    <row r="482" spans="2:11" ht="15.75" hidden="1" customHeight="1">
      <c r="B482" s="3"/>
      <c r="C482" s="3"/>
      <c r="D482" s="3"/>
      <c r="E482" s="162"/>
      <c r="F482" s="162"/>
      <c r="G482" s="162"/>
      <c r="H482" s="162"/>
      <c r="I482" s="162"/>
      <c r="J482" s="162"/>
      <c r="K482" s="162"/>
    </row>
    <row r="483" spans="2:11" ht="15.75" hidden="1" customHeight="1">
      <c r="B483" s="3"/>
      <c r="C483" s="3"/>
      <c r="D483" s="3"/>
      <c r="E483" s="162"/>
      <c r="F483" s="162"/>
      <c r="G483" s="162"/>
      <c r="H483" s="162"/>
      <c r="I483" s="162"/>
      <c r="J483" s="162"/>
      <c r="K483" s="162"/>
    </row>
    <row r="484" spans="2:11" ht="15.75" hidden="1" customHeight="1">
      <c r="B484" s="3"/>
      <c r="C484" s="3"/>
      <c r="D484" s="3"/>
      <c r="E484" s="162"/>
      <c r="F484" s="162"/>
      <c r="G484" s="162"/>
      <c r="H484" s="162"/>
      <c r="I484" s="162"/>
      <c r="J484" s="162"/>
      <c r="K484" s="162"/>
    </row>
    <row r="485" spans="2:11" ht="15.75" hidden="1" customHeight="1">
      <c r="B485" s="3"/>
      <c r="C485" s="3"/>
      <c r="D485" s="3"/>
      <c r="E485" s="162"/>
      <c r="F485" s="162"/>
      <c r="G485" s="162"/>
      <c r="H485" s="162"/>
      <c r="I485" s="162"/>
      <c r="J485" s="162"/>
      <c r="K485" s="162"/>
    </row>
    <row r="486" spans="2:11" ht="15.75" hidden="1" customHeight="1">
      <c r="B486" s="3"/>
      <c r="C486" s="3"/>
      <c r="D486" s="3"/>
      <c r="E486" s="162"/>
      <c r="F486" s="162"/>
      <c r="G486" s="162"/>
      <c r="H486" s="162"/>
      <c r="I486" s="162"/>
      <c r="J486" s="162"/>
      <c r="K486" s="162"/>
    </row>
    <row r="487" spans="2:11" ht="15.75" hidden="1" customHeight="1">
      <c r="B487" s="3"/>
      <c r="C487" s="3"/>
      <c r="D487" s="3"/>
      <c r="E487" s="162"/>
      <c r="F487" s="162"/>
      <c r="G487" s="162"/>
      <c r="H487" s="162"/>
      <c r="I487" s="162"/>
      <c r="J487" s="162"/>
      <c r="K487" s="162"/>
    </row>
    <row r="488" spans="2:11" ht="15.75" hidden="1" customHeight="1">
      <c r="B488" s="3"/>
      <c r="C488" s="3"/>
      <c r="D488" s="3"/>
      <c r="E488" s="162"/>
      <c r="F488" s="162"/>
      <c r="G488" s="162"/>
      <c r="H488" s="162"/>
      <c r="I488" s="162"/>
      <c r="J488" s="162"/>
      <c r="K488" s="162"/>
    </row>
    <row r="489" spans="2:11" ht="15.75" hidden="1" customHeight="1">
      <c r="B489" s="3"/>
      <c r="C489" s="3"/>
      <c r="D489" s="3"/>
      <c r="E489" s="162"/>
      <c r="F489" s="162"/>
      <c r="G489" s="162"/>
      <c r="H489" s="162"/>
      <c r="I489" s="162"/>
      <c r="J489" s="162"/>
      <c r="K489" s="162"/>
    </row>
    <row r="490" spans="2:11" ht="15.75" hidden="1" customHeight="1">
      <c r="B490" s="3"/>
      <c r="C490" s="3"/>
      <c r="D490" s="3"/>
      <c r="E490" s="162"/>
      <c r="F490" s="162"/>
      <c r="G490" s="162"/>
      <c r="H490" s="162"/>
      <c r="I490" s="162"/>
      <c r="J490" s="162"/>
      <c r="K490" s="162"/>
    </row>
    <row r="491" spans="2:11" ht="15.75" hidden="1" customHeight="1">
      <c r="B491" s="3"/>
      <c r="C491" s="3"/>
      <c r="D491" s="3"/>
      <c r="E491" s="162"/>
      <c r="F491" s="162"/>
      <c r="G491" s="162"/>
      <c r="H491" s="162"/>
      <c r="I491" s="162"/>
      <c r="J491" s="162"/>
      <c r="K491" s="162"/>
    </row>
    <row r="492" spans="2:11" ht="15.75" hidden="1" customHeight="1">
      <c r="B492" s="3"/>
      <c r="C492" s="3"/>
      <c r="D492" s="3"/>
      <c r="E492" s="162"/>
      <c r="F492" s="162"/>
      <c r="G492" s="162"/>
      <c r="H492" s="162"/>
      <c r="I492" s="162"/>
      <c r="J492" s="162"/>
      <c r="K492" s="162"/>
    </row>
    <row r="493" spans="2:11" ht="15.75" hidden="1" customHeight="1">
      <c r="B493" s="3"/>
      <c r="C493" s="3"/>
      <c r="D493" s="3"/>
      <c r="E493" s="162"/>
      <c r="F493" s="162"/>
      <c r="G493" s="162"/>
      <c r="H493" s="162"/>
      <c r="I493" s="162"/>
      <c r="J493" s="162"/>
      <c r="K493" s="162"/>
    </row>
    <row r="494" spans="2:11" ht="15.75" hidden="1" customHeight="1">
      <c r="B494" s="3"/>
      <c r="C494" s="3"/>
      <c r="D494" s="3"/>
      <c r="E494" s="162"/>
      <c r="F494" s="162"/>
      <c r="G494" s="162"/>
      <c r="H494" s="162"/>
      <c r="I494" s="162"/>
      <c r="J494" s="162"/>
      <c r="K494" s="162"/>
    </row>
    <row r="495" spans="2:11" ht="15.75" hidden="1" customHeight="1">
      <c r="B495" s="3"/>
      <c r="C495" s="3"/>
      <c r="D495" s="3"/>
      <c r="E495" s="162"/>
      <c r="F495" s="162"/>
      <c r="G495" s="162"/>
      <c r="H495" s="162"/>
      <c r="I495" s="162"/>
      <c r="J495" s="162"/>
      <c r="K495" s="162"/>
    </row>
    <row r="496" spans="2:11" ht="15.75" hidden="1" customHeight="1">
      <c r="B496" s="3"/>
      <c r="C496" s="3"/>
      <c r="D496" s="3"/>
      <c r="E496" s="162"/>
      <c r="F496" s="162"/>
      <c r="G496" s="162"/>
      <c r="H496" s="162"/>
      <c r="I496" s="162"/>
      <c r="J496" s="162"/>
      <c r="K496" s="162"/>
    </row>
    <row r="497" spans="2:11" ht="15.75" hidden="1" customHeight="1">
      <c r="B497" s="3"/>
      <c r="C497" s="3"/>
      <c r="D497" s="3"/>
      <c r="E497" s="162"/>
      <c r="F497" s="162"/>
      <c r="G497" s="162"/>
      <c r="H497" s="162"/>
      <c r="I497" s="162"/>
      <c r="J497" s="162"/>
      <c r="K497" s="162"/>
    </row>
    <row r="498" spans="2:11" ht="15.75" hidden="1" customHeight="1">
      <c r="B498" s="3"/>
      <c r="C498" s="3"/>
      <c r="D498" s="3"/>
      <c r="E498" s="162"/>
      <c r="F498" s="162"/>
      <c r="G498" s="162"/>
      <c r="H498" s="162"/>
      <c r="I498" s="162"/>
      <c r="J498" s="162"/>
      <c r="K498" s="162"/>
    </row>
    <row r="499" spans="2:11" ht="15.75" hidden="1" customHeight="1">
      <c r="B499" s="3"/>
      <c r="C499" s="3"/>
      <c r="D499" s="3"/>
      <c r="E499" s="162"/>
      <c r="F499" s="162"/>
      <c r="G499" s="162"/>
      <c r="H499" s="162"/>
      <c r="I499" s="162"/>
      <c r="J499" s="162"/>
      <c r="K499" s="162"/>
    </row>
    <row r="500" spans="2:11" ht="15.75" hidden="1" customHeight="1">
      <c r="B500" s="3"/>
      <c r="C500" s="3"/>
      <c r="D500" s="3"/>
      <c r="E500" s="162"/>
      <c r="F500" s="162"/>
      <c r="G500" s="162"/>
      <c r="H500" s="162"/>
      <c r="I500" s="162"/>
      <c r="J500" s="162"/>
      <c r="K500" s="162"/>
    </row>
    <row r="501" spans="2:11" ht="15.75" hidden="1" customHeight="1">
      <c r="B501" s="3"/>
      <c r="C501" s="3"/>
      <c r="D501" s="3"/>
      <c r="E501" s="162"/>
      <c r="F501" s="162"/>
      <c r="G501" s="162"/>
      <c r="H501" s="162"/>
      <c r="I501" s="162"/>
      <c r="J501" s="162"/>
      <c r="K501" s="162"/>
    </row>
    <row r="502" spans="2:11" ht="15.75" hidden="1" customHeight="1">
      <c r="B502" s="3"/>
      <c r="C502" s="3"/>
      <c r="D502" s="3"/>
      <c r="E502" s="162"/>
      <c r="F502" s="162"/>
      <c r="G502" s="162"/>
      <c r="H502" s="162"/>
      <c r="I502" s="162"/>
      <c r="J502" s="162"/>
      <c r="K502" s="162"/>
    </row>
    <row r="503" spans="2:11" ht="15.75" hidden="1" customHeight="1">
      <c r="B503" s="3"/>
      <c r="C503" s="3"/>
      <c r="D503" s="3"/>
      <c r="E503" s="162"/>
      <c r="F503" s="162"/>
      <c r="G503" s="162"/>
      <c r="H503" s="162"/>
      <c r="I503" s="162"/>
      <c r="J503" s="162"/>
      <c r="K503" s="162"/>
    </row>
    <row r="504" spans="2:11" ht="15.75" hidden="1" customHeight="1">
      <c r="B504" s="3"/>
      <c r="C504" s="3"/>
      <c r="D504" s="3"/>
      <c r="E504" s="162"/>
      <c r="F504" s="162"/>
      <c r="G504" s="162"/>
      <c r="H504" s="162"/>
      <c r="I504" s="162"/>
      <c r="J504" s="162"/>
      <c r="K504" s="162"/>
    </row>
    <row r="505" spans="2:11" ht="15.75" hidden="1" customHeight="1">
      <c r="B505" s="3"/>
      <c r="C505" s="3"/>
      <c r="D505" s="3"/>
      <c r="E505" s="162"/>
      <c r="F505" s="162"/>
      <c r="G505" s="162"/>
      <c r="H505" s="162"/>
      <c r="I505" s="162"/>
      <c r="J505" s="162"/>
      <c r="K505" s="162"/>
    </row>
    <row r="506" spans="2:11" ht="15.75" hidden="1" customHeight="1">
      <c r="B506" s="3"/>
      <c r="C506" s="3"/>
      <c r="D506" s="3"/>
      <c r="E506" s="162"/>
      <c r="F506" s="162"/>
      <c r="G506" s="162"/>
      <c r="H506" s="162"/>
      <c r="I506" s="162"/>
      <c r="J506" s="162"/>
      <c r="K506" s="162"/>
    </row>
    <row r="507" spans="2:11" ht="15.75" hidden="1" customHeight="1">
      <c r="B507" s="3"/>
      <c r="C507" s="3"/>
      <c r="D507" s="3"/>
      <c r="E507" s="162"/>
      <c r="F507" s="162"/>
      <c r="G507" s="162"/>
      <c r="H507" s="162"/>
      <c r="I507" s="162"/>
      <c r="J507" s="162"/>
      <c r="K507" s="162"/>
    </row>
    <row r="508" spans="2:11" ht="15.75" hidden="1" customHeight="1">
      <c r="B508" s="3"/>
      <c r="C508" s="3"/>
      <c r="D508" s="3"/>
      <c r="E508" s="162"/>
      <c r="F508" s="162"/>
      <c r="G508" s="162"/>
      <c r="H508" s="162"/>
      <c r="I508" s="162"/>
      <c r="J508" s="162"/>
      <c r="K508" s="162"/>
    </row>
    <row r="509" spans="2:11" ht="15.75" hidden="1" customHeight="1">
      <c r="B509" s="3"/>
      <c r="C509" s="3"/>
      <c r="D509" s="3"/>
      <c r="E509" s="162"/>
      <c r="F509" s="162"/>
      <c r="G509" s="162"/>
      <c r="H509" s="162"/>
      <c r="I509" s="162"/>
      <c r="J509" s="162"/>
      <c r="K509" s="162"/>
    </row>
    <row r="510" spans="2:11" ht="15.75" hidden="1" customHeight="1">
      <c r="B510" s="3"/>
      <c r="C510" s="3"/>
      <c r="D510" s="3"/>
      <c r="E510" s="162"/>
      <c r="F510" s="162"/>
      <c r="G510" s="162"/>
      <c r="H510" s="162"/>
      <c r="I510" s="162"/>
      <c r="J510" s="162"/>
      <c r="K510" s="162"/>
    </row>
    <row r="511" spans="2:11" ht="15.75" hidden="1" customHeight="1">
      <c r="B511" s="3"/>
      <c r="C511" s="3"/>
      <c r="D511" s="3"/>
      <c r="E511" s="162"/>
      <c r="F511" s="162"/>
      <c r="G511" s="162"/>
      <c r="H511" s="162"/>
      <c r="I511" s="162"/>
      <c r="J511" s="162"/>
      <c r="K511" s="162"/>
    </row>
    <row r="512" spans="2:11" ht="15.75" hidden="1" customHeight="1">
      <c r="B512" s="3"/>
      <c r="C512" s="3"/>
      <c r="D512" s="3"/>
      <c r="E512" s="162"/>
      <c r="F512" s="162"/>
      <c r="G512" s="162"/>
      <c r="H512" s="162"/>
      <c r="I512" s="162"/>
      <c r="J512" s="162"/>
      <c r="K512" s="162"/>
    </row>
    <row r="513" spans="2:11" ht="15.75" hidden="1" customHeight="1">
      <c r="B513" s="3"/>
      <c r="C513" s="3"/>
      <c r="D513" s="3"/>
      <c r="E513" s="162"/>
      <c r="F513" s="162"/>
      <c r="G513" s="162"/>
      <c r="H513" s="162"/>
      <c r="I513" s="162"/>
      <c r="J513" s="162"/>
      <c r="K513" s="162"/>
    </row>
    <row r="514" spans="2:11" ht="15.75" hidden="1" customHeight="1">
      <c r="B514" s="3"/>
      <c r="C514" s="3"/>
      <c r="D514" s="3"/>
      <c r="E514" s="162"/>
      <c r="F514" s="162"/>
      <c r="G514" s="162"/>
      <c r="H514" s="162"/>
      <c r="I514" s="162"/>
      <c r="J514" s="162"/>
      <c r="K514" s="162"/>
    </row>
    <row r="515" spans="2:11" ht="15.75" hidden="1" customHeight="1">
      <c r="B515" s="3"/>
      <c r="C515" s="3"/>
      <c r="D515" s="3"/>
      <c r="E515" s="162"/>
      <c r="F515" s="162"/>
      <c r="G515" s="162"/>
      <c r="H515" s="162"/>
      <c r="I515" s="162"/>
      <c r="J515" s="162"/>
      <c r="K515" s="162"/>
    </row>
    <row r="516" spans="2:11" ht="15.75" hidden="1" customHeight="1">
      <c r="B516" s="3"/>
      <c r="C516" s="3"/>
      <c r="D516" s="3"/>
      <c r="E516" s="162"/>
      <c r="F516" s="162"/>
      <c r="G516" s="162"/>
      <c r="H516" s="162"/>
      <c r="I516" s="162"/>
      <c r="J516" s="162"/>
      <c r="K516" s="162"/>
    </row>
    <row r="517" spans="2:11" ht="15.75" hidden="1" customHeight="1">
      <c r="B517" s="3"/>
      <c r="C517" s="3"/>
      <c r="D517" s="3"/>
      <c r="E517" s="162"/>
      <c r="F517" s="162"/>
      <c r="G517" s="162"/>
      <c r="H517" s="162"/>
      <c r="I517" s="162"/>
      <c r="J517" s="162"/>
      <c r="K517" s="162"/>
    </row>
    <row r="518" spans="2:11" ht="15.75" hidden="1" customHeight="1">
      <c r="B518" s="3"/>
      <c r="C518" s="3"/>
      <c r="D518" s="3"/>
      <c r="E518" s="162"/>
      <c r="F518" s="162"/>
      <c r="G518" s="162"/>
      <c r="H518" s="162"/>
      <c r="I518" s="162"/>
      <c r="J518" s="162"/>
      <c r="K518" s="162"/>
    </row>
    <row r="519" spans="2:11" ht="15.75" hidden="1" customHeight="1">
      <c r="B519" s="3"/>
      <c r="C519" s="3"/>
      <c r="D519" s="3"/>
      <c r="E519" s="162"/>
      <c r="F519" s="162"/>
      <c r="G519" s="162"/>
      <c r="H519" s="162"/>
      <c r="I519" s="162"/>
      <c r="J519" s="162"/>
      <c r="K519" s="162"/>
    </row>
    <row r="520" spans="2:11" ht="15.75" hidden="1" customHeight="1">
      <c r="B520" s="3"/>
      <c r="C520" s="3"/>
      <c r="D520" s="3"/>
      <c r="E520" s="162"/>
      <c r="F520" s="162"/>
      <c r="G520" s="162"/>
      <c r="H520" s="162"/>
      <c r="I520" s="162"/>
      <c r="J520" s="162"/>
      <c r="K520" s="162"/>
    </row>
    <row r="521" spans="2:11" ht="15.75" hidden="1" customHeight="1">
      <c r="B521" s="3"/>
      <c r="C521" s="3"/>
      <c r="D521" s="3"/>
      <c r="E521" s="162"/>
      <c r="F521" s="162"/>
      <c r="G521" s="162"/>
      <c r="H521" s="162"/>
      <c r="I521" s="162"/>
      <c r="J521" s="162"/>
      <c r="K521" s="162"/>
    </row>
    <row r="522" spans="2:11" ht="15.75" hidden="1" customHeight="1">
      <c r="B522" s="3"/>
      <c r="C522" s="3"/>
      <c r="D522" s="3"/>
      <c r="E522" s="162"/>
      <c r="F522" s="162"/>
      <c r="G522" s="162"/>
      <c r="H522" s="162"/>
      <c r="I522" s="162"/>
      <c r="J522" s="162"/>
      <c r="K522" s="162"/>
    </row>
    <row r="523" spans="2:11" ht="15.75" hidden="1" customHeight="1">
      <c r="B523" s="3"/>
      <c r="C523" s="3"/>
      <c r="D523" s="3"/>
      <c r="E523" s="162"/>
      <c r="F523" s="162"/>
      <c r="G523" s="162"/>
      <c r="H523" s="162"/>
      <c r="I523" s="162"/>
      <c r="J523" s="162"/>
      <c r="K523" s="162"/>
    </row>
    <row r="524" spans="2:11" ht="15.75" hidden="1" customHeight="1">
      <c r="B524" s="3"/>
      <c r="C524" s="3"/>
      <c r="D524" s="3"/>
      <c r="E524" s="162"/>
      <c r="F524" s="162"/>
      <c r="G524" s="162"/>
      <c r="H524" s="162"/>
      <c r="I524" s="162"/>
      <c r="J524" s="162"/>
      <c r="K524" s="162"/>
    </row>
    <row r="525" spans="2:11" ht="15.75" hidden="1" customHeight="1">
      <c r="B525" s="3"/>
      <c r="C525" s="3"/>
      <c r="D525" s="3"/>
      <c r="E525" s="162"/>
      <c r="F525" s="162"/>
      <c r="G525" s="162"/>
      <c r="H525" s="162"/>
      <c r="I525" s="162"/>
      <c r="J525" s="162"/>
      <c r="K525" s="162"/>
    </row>
    <row r="526" spans="2:11" ht="15.75" hidden="1" customHeight="1">
      <c r="B526" s="3"/>
      <c r="C526" s="3"/>
      <c r="D526" s="3"/>
      <c r="E526" s="162"/>
      <c r="F526" s="162"/>
      <c r="G526" s="162"/>
      <c r="H526" s="162"/>
      <c r="I526" s="162"/>
      <c r="J526" s="162"/>
      <c r="K526" s="162"/>
    </row>
    <row r="527" spans="2:11" ht="15.75" hidden="1" customHeight="1">
      <c r="B527" s="3"/>
      <c r="C527" s="3"/>
      <c r="D527" s="3"/>
      <c r="E527" s="162"/>
      <c r="F527" s="162"/>
      <c r="G527" s="162"/>
      <c r="H527" s="162"/>
      <c r="I527" s="162"/>
      <c r="J527" s="162"/>
      <c r="K527" s="162"/>
    </row>
    <row r="528" spans="2:11" ht="15.75" hidden="1" customHeight="1">
      <c r="B528" s="3"/>
      <c r="C528" s="3"/>
      <c r="D528" s="3"/>
      <c r="E528" s="162"/>
      <c r="F528" s="162"/>
      <c r="G528" s="162"/>
      <c r="H528" s="162"/>
      <c r="I528" s="162"/>
      <c r="J528" s="162"/>
      <c r="K528" s="162"/>
    </row>
    <row r="529" spans="2:11" ht="15.75" hidden="1" customHeight="1">
      <c r="B529" s="3"/>
      <c r="C529" s="3"/>
      <c r="D529" s="3"/>
      <c r="E529" s="162"/>
      <c r="F529" s="162"/>
      <c r="G529" s="162"/>
      <c r="H529" s="162"/>
      <c r="I529" s="162"/>
      <c r="J529" s="162"/>
      <c r="K529" s="162"/>
    </row>
    <row r="530" spans="2:11" ht="15.75" hidden="1" customHeight="1">
      <c r="B530" s="3"/>
      <c r="C530" s="3"/>
      <c r="D530" s="3"/>
      <c r="E530" s="162"/>
      <c r="F530" s="162"/>
      <c r="G530" s="162"/>
      <c r="H530" s="162"/>
      <c r="I530" s="162"/>
      <c r="J530" s="162"/>
      <c r="K530" s="162"/>
    </row>
    <row r="531" spans="2:11" ht="15.75" hidden="1" customHeight="1">
      <c r="B531" s="3"/>
      <c r="C531" s="3"/>
      <c r="D531" s="3"/>
      <c r="E531" s="162"/>
      <c r="F531" s="162"/>
      <c r="G531" s="162"/>
      <c r="H531" s="162"/>
      <c r="I531" s="162"/>
      <c r="J531" s="162"/>
      <c r="K531" s="162"/>
    </row>
    <row r="532" spans="2:11" ht="15.75" hidden="1" customHeight="1">
      <c r="B532" s="3"/>
      <c r="C532" s="3"/>
      <c r="D532" s="3"/>
      <c r="E532" s="162"/>
      <c r="F532" s="162"/>
      <c r="G532" s="162"/>
      <c r="H532" s="162"/>
      <c r="I532" s="162"/>
      <c r="J532" s="162"/>
      <c r="K532" s="162"/>
    </row>
    <row r="533" spans="2:11" ht="15.75" hidden="1" customHeight="1">
      <c r="B533" s="3"/>
      <c r="C533" s="3"/>
      <c r="D533" s="3"/>
      <c r="E533" s="162"/>
      <c r="F533" s="162"/>
      <c r="G533" s="162"/>
      <c r="H533" s="162"/>
      <c r="I533" s="162"/>
      <c r="J533" s="162"/>
      <c r="K533" s="162"/>
    </row>
    <row r="534" spans="2:11" ht="15.75" hidden="1" customHeight="1">
      <c r="B534" s="3"/>
      <c r="C534" s="3"/>
      <c r="D534" s="3"/>
      <c r="E534" s="162"/>
      <c r="F534" s="162"/>
      <c r="G534" s="162"/>
      <c r="H534" s="162"/>
      <c r="I534" s="162"/>
      <c r="J534" s="162"/>
      <c r="K534" s="162"/>
    </row>
    <row r="535" spans="2:11" ht="15.75" hidden="1" customHeight="1">
      <c r="B535" s="3"/>
      <c r="C535" s="3"/>
      <c r="D535" s="3"/>
      <c r="E535" s="162"/>
      <c r="F535" s="162"/>
      <c r="G535" s="162"/>
      <c r="H535" s="162"/>
      <c r="I535" s="162"/>
      <c r="J535" s="162"/>
      <c r="K535" s="162"/>
    </row>
    <row r="536" spans="2:11" ht="15.75" hidden="1" customHeight="1">
      <c r="B536" s="3"/>
      <c r="C536" s="3"/>
      <c r="D536" s="3"/>
      <c r="E536" s="162"/>
      <c r="F536" s="162"/>
      <c r="G536" s="162"/>
      <c r="H536" s="162"/>
      <c r="I536" s="162"/>
      <c r="J536" s="162"/>
      <c r="K536" s="162"/>
    </row>
    <row r="537" spans="2:11" ht="15.75" hidden="1" customHeight="1">
      <c r="B537" s="3"/>
      <c r="C537" s="3"/>
      <c r="D537" s="3"/>
      <c r="E537" s="162"/>
      <c r="F537" s="162"/>
      <c r="G537" s="162"/>
      <c r="H537" s="162"/>
      <c r="I537" s="162"/>
      <c r="J537" s="162"/>
      <c r="K537" s="162"/>
    </row>
    <row r="538" spans="2:11" ht="15.75" hidden="1" customHeight="1">
      <c r="B538" s="3"/>
      <c r="C538" s="3"/>
      <c r="D538" s="3"/>
      <c r="E538" s="162"/>
      <c r="F538" s="162"/>
      <c r="G538" s="162"/>
      <c r="H538" s="162"/>
      <c r="I538" s="162"/>
      <c r="J538" s="162"/>
      <c r="K538" s="162"/>
    </row>
    <row r="539" spans="2:11" ht="15.75" hidden="1" customHeight="1">
      <c r="B539" s="3"/>
      <c r="C539" s="3"/>
      <c r="D539" s="3"/>
      <c r="E539" s="162"/>
      <c r="F539" s="162"/>
      <c r="G539" s="162"/>
      <c r="H539" s="162"/>
      <c r="I539" s="162"/>
      <c r="J539" s="162"/>
      <c r="K539" s="162"/>
    </row>
    <row r="540" spans="2:11" ht="15.75" hidden="1" customHeight="1">
      <c r="B540" s="3"/>
      <c r="C540" s="3"/>
      <c r="D540" s="3"/>
      <c r="E540" s="162"/>
      <c r="F540" s="162"/>
      <c r="G540" s="162"/>
      <c r="H540" s="162"/>
      <c r="I540" s="162"/>
      <c r="J540" s="162"/>
      <c r="K540" s="162"/>
    </row>
    <row r="541" spans="2:11" ht="15.75" hidden="1" customHeight="1">
      <c r="B541" s="3"/>
      <c r="C541" s="3"/>
      <c r="D541" s="3"/>
      <c r="E541" s="162"/>
      <c r="F541" s="162"/>
      <c r="G541" s="162"/>
      <c r="H541" s="162"/>
      <c r="I541" s="162"/>
      <c r="J541" s="162"/>
      <c r="K541" s="162"/>
    </row>
    <row r="542" spans="2:11" ht="15.75" hidden="1" customHeight="1">
      <c r="B542" s="3"/>
      <c r="C542" s="3"/>
      <c r="D542" s="3"/>
      <c r="E542" s="162"/>
      <c r="F542" s="162"/>
      <c r="G542" s="162"/>
      <c r="H542" s="162"/>
      <c r="I542" s="162"/>
      <c r="J542" s="162"/>
      <c r="K542" s="162"/>
    </row>
    <row r="543" spans="2:11" ht="15.75" hidden="1" customHeight="1">
      <c r="B543" s="3"/>
      <c r="C543" s="3"/>
      <c r="D543" s="3"/>
      <c r="E543" s="162"/>
      <c r="F543" s="162"/>
      <c r="G543" s="162"/>
      <c r="H543" s="162"/>
      <c r="I543" s="162"/>
      <c r="J543" s="162"/>
      <c r="K543" s="162"/>
    </row>
    <row r="544" spans="2:11" ht="15.75" hidden="1" customHeight="1">
      <c r="B544" s="3"/>
      <c r="C544" s="3"/>
      <c r="D544" s="3"/>
      <c r="E544" s="162"/>
      <c r="F544" s="162"/>
      <c r="G544" s="162"/>
      <c r="H544" s="162"/>
      <c r="I544" s="162"/>
      <c r="J544" s="162"/>
      <c r="K544" s="162"/>
    </row>
    <row r="545" spans="2:11" ht="15.75" hidden="1" customHeight="1">
      <c r="B545" s="3"/>
      <c r="C545" s="3"/>
      <c r="D545" s="3"/>
      <c r="E545" s="162"/>
      <c r="F545" s="162"/>
      <c r="G545" s="162"/>
      <c r="H545" s="162"/>
      <c r="I545" s="162"/>
      <c r="J545" s="162"/>
      <c r="K545" s="162"/>
    </row>
    <row r="546" spans="2:11" ht="15.75" hidden="1" customHeight="1">
      <c r="B546" s="3"/>
      <c r="C546" s="3"/>
      <c r="D546" s="3"/>
      <c r="E546" s="162"/>
      <c r="F546" s="162"/>
      <c r="G546" s="162"/>
      <c r="H546" s="162"/>
      <c r="I546" s="162"/>
      <c r="J546" s="162"/>
      <c r="K546" s="162"/>
    </row>
    <row r="547" spans="2:11" ht="15.75" hidden="1" customHeight="1">
      <c r="B547" s="3"/>
      <c r="C547" s="3"/>
      <c r="D547" s="3"/>
      <c r="E547" s="162"/>
      <c r="F547" s="162"/>
      <c r="G547" s="162"/>
      <c r="H547" s="162"/>
      <c r="I547" s="162"/>
      <c r="J547" s="162"/>
      <c r="K547" s="162"/>
    </row>
    <row r="548" spans="2:11" ht="15.75" hidden="1" customHeight="1">
      <c r="B548" s="3"/>
      <c r="C548" s="3"/>
      <c r="D548" s="3"/>
      <c r="E548" s="162"/>
      <c r="F548" s="162"/>
      <c r="G548" s="162"/>
      <c r="H548" s="162"/>
      <c r="I548" s="162"/>
      <c r="J548" s="162"/>
      <c r="K548" s="162"/>
    </row>
    <row r="549" spans="2:11" ht="15.75" hidden="1" customHeight="1">
      <c r="B549" s="3"/>
      <c r="C549" s="3"/>
      <c r="D549" s="3"/>
      <c r="E549" s="162"/>
      <c r="F549" s="162"/>
      <c r="G549" s="162"/>
      <c r="H549" s="162"/>
      <c r="I549" s="162"/>
      <c r="J549" s="162"/>
      <c r="K549" s="162"/>
    </row>
    <row r="550" spans="2:11" ht="15.75" hidden="1" customHeight="1">
      <c r="B550" s="3"/>
      <c r="C550" s="3"/>
      <c r="D550" s="3"/>
      <c r="E550" s="162"/>
      <c r="F550" s="162"/>
      <c r="G550" s="162"/>
      <c r="H550" s="162"/>
      <c r="I550" s="162"/>
      <c r="J550" s="162"/>
      <c r="K550" s="162"/>
    </row>
    <row r="551" spans="2:11" ht="15.75" hidden="1" customHeight="1">
      <c r="B551" s="3"/>
      <c r="C551" s="3"/>
      <c r="D551" s="3"/>
      <c r="E551" s="162"/>
      <c r="F551" s="162"/>
      <c r="G551" s="162"/>
      <c r="H551" s="162"/>
      <c r="I551" s="162"/>
      <c r="J551" s="162"/>
      <c r="K551" s="162"/>
    </row>
    <row r="552" spans="2:11" ht="15.75" hidden="1" customHeight="1">
      <c r="B552" s="3"/>
      <c r="C552" s="3"/>
      <c r="D552" s="3"/>
      <c r="E552" s="162"/>
      <c r="F552" s="162"/>
      <c r="G552" s="162"/>
      <c r="H552" s="162"/>
      <c r="I552" s="162"/>
      <c r="J552" s="162"/>
      <c r="K552" s="162"/>
    </row>
    <row r="553" spans="2:11" ht="15.75" hidden="1" customHeight="1">
      <c r="B553" s="3"/>
      <c r="C553" s="3"/>
      <c r="D553" s="3"/>
      <c r="E553" s="162"/>
      <c r="F553" s="162"/>
      <c r="G553" s="162"/>
      <c r="H553" s="162"/>
      <c r="I553" s="162"/>
      <c r="J553" s="162"/>
      <c r="K553" s="162"/>
    </row>
    <row r="554" spans="2:11" ht="15.75" hidden="1" customHeight="1">
      <c r="B554" s="3"/>
      <c r="C554" s="3"/>
      <c r="D554" s="3"/>
      <c r="E554" s="162"/>
      <c r="F554" s="162"/>
      <c r="G554" s="162"/>
      <c r="H554" s="162"/>
      <c r="I554" s="162"/>
      <c r="J554" s="162"/>
      <c r="K554" s="162"/>
    </row>
    <row r="555" spans="2:11" ht="15.75" hidden="1" customHeight="1">
      <c r="B555" s="3"/>
      <c r="C555" s="3"/>
      <c r="D555" s="3"/>
      <c r="E555" s="162"/>
      <c r="F555" s="162"/>
      <c r="G555" s="162"/>
      <c r="H555" s="162"/>
      <c r="I555" s="162"/>
      <c r="J555" s="162"/>
      <c r="K555" s="162"/>
    </row>
    <row r="556" spans="2:11" ht="15.75" hidden="1" customHeight="1">
      <c r="B556" s="3"/>
      <c r="C556" s="3"/>
      <c r="D556" s="3"/>
      <c r="E556" s="162"/>
      <c r="F556" s="162"/>
      <c r="G556" s="162"/>
      <c r="H556" s="162"/>
      <c r="I556" s="162"/>
      <c r="J556" s="162"/>
      <c r="K556" s="162"/>
    </row>
    <row r="557" spans="2:11" ht="15.75" hidden="1" customHeight="1">
      <c r="B557" s="3"/>
      <c r="C557" s="3"/>
      <c r="D557" s="3"/>
      <c r="E557" s="162"/>
      <c r="F557" s="162"/>
      <c r="G557" s="162"/>
      <c r="H557" s="162"/>
      <c r="I557" s="162"/>
      <c r="J557" s="162"/>
      <c r="K557" s="162"/>
    </row>
    <row r="558" spans="2:11" ht="15.75" hidden="1" customHeight="1">
      <c r="B558" s="3"/>
      <c r="C558" s="3"/>
      <c r="D558" s="3"/>
      <c r="E558" s="162"/>
      <c r="F558" s="162"/>
      <c r="G558" s="162"/>
      <c r="H558" s="162"/>
      <c r="I558" s="162"/>
      <c r="J558" s="162"/>
      <c r="K558" s="162"/>
    </row>
    <row r="559" spans="2:11" ht="15.75" hidden="1" customHeight="1">
      <c r="B559" s="3"/>
      <c r="C559" s="3"/>
      <c r="D559" s="3"/>
      <c r="E559" s="162"/>
      <c r="F559" s="162"/>
      <c r="G559" s="162"/>
      <c r="H559" s="162"/>
      <c r="I559" s="162"/>
      <c r="J559" s="162"/>
      <c r="K559" s="162"/>
    </row>
    <row r="560" spans="2:11" ht="15.75" hidden="1" customHeight="1">
      <c r="B560" s="3"/>
      <c r="C560" s="3"/>
      <c r="D560" s="3"/>
      <c r="E560" s="162"/>
      <c r="F560" s="162"/>
      <c r="G560" s="162"/>
      <c r="H560" s="162"/>
      <c r="I560" s="162"/>
      <c r="J560" s="162"/>
      <c r="K560" s="162"/>
    </row>
    <row r="561" spans="2:11" ht="15.75" hidden="1" customHeight="1">
      <c r="B561" s="3"/>
      <c r="C561" s="3"/>
      <c r="D561" s="3"/>
      <c r="E561" s="162"/>
      <c r="F561" s="162"/>
      <c r="G561" s="162"/>
      <c r="H561" s="162"/>
      <c r="I561" s="162"/>
      <c r="J561" s="162"/>
      <c r="K561" s="162"/>
    </row>
    <row r="562" spans="2:11" ht="15.75" hidden="1" customHeight="1">
      <c r="B562" s="3"/>
      <c r="C562" s="3"/>
      <c r="D562" s="3"/>
      <c r="E562" s="162"/>
      <c r="F562" s="162"/>
      <c r="G562" s="162"/>
      <c r="H562" s="162"/>
      <c r="I562" s="162"/>
      <c r="J562" s="162"/>
      <c r="K562" s="162"/>
    </row>
    <row r="563" spans="2:11" ht="15.75" hidden="1" customHeight="1">
      <c r="B563" s="3"/>
      <c r="C563" s="3"/>
      <c r="D563" s="3"/>
      <c r="E563" s="162"/>
      <c r="F563" s="162"/>
      <c r="G563" s="162"/>
      <c r="H563" s="162"/>
      <c r="I563" s="162"/>
      <c r="J563" s="162"/>
      <c r="K563" s="162"/>
    </row>
    <row r="564" spans="2:11" ht="15.75" hidden="1" customHeight="1">
      <c r="B564" s="3"/>
      <c r="C564" s="3"/>
      <c r="D564" s="3"/>
      <c r="E564" s="162"/>
      <c r="F564" s="162"/>
      <c r="G564" s="162"/>
      <c r="H564" s="162"/>
      <c r="I564" s="162"/>
      <c r="J564" s="162"/>
      <c r="K564" s="162"/>
    </row>
    <row r="565" spans="2:11" ht="15.75" hidden="1" customHeight="1">
      <c r="B565" s="3"/>
      <c r="C565" s="3"/>
      <c r="D565" s="3"/>
      <c r="E565" s="162"/>
      <c r="F565" s="162"/>
      <c r="G565" s="162"/>
      <c r="H565" s="162"/>
      <c r="I565" s="162"/>
      <c r="J565" s="162"/>
      <c r="K565" s="162"/>
    </row>
    <row r="566" spans="2:11" ht="15.75" hidden="1" customHeight="1">
      <c r="B566" s="3"/>
      <c r="C566" s="3"/>
      <c r="D566" s="3"/>
      <c r="E566" s="162"/>
      <c r="F566" s="162"/>
      <c r="G566" s="162"/>
      <c r="H566" s="162"/>
      <c r="I566" s="162"/>
      <c r="J566" s="162"/>
      <c r="K566" s="162"/>
    </row>
    <row r="567" spans="2:11" ht="15.75" hidden="1" customHeight="1">
      <c r="B567" s="3"/>
      <c r="C567" s="3"/>
      <c r="D567" s="3"/>
      <c r="E567" s="162"/>
      <c r="F567" s="162"/>
      <c r="G567" s="162"/>
      <c r="H567" s="162"/>
      <c r="I567" s="162"/>
      <c r="J567" s="162"/>
      <c r="K567" s="162"/>
    </row>
    <row r="568" spans="2:11" ht="15.75" hidden="1" customHeight="1">
      <c r="B568" s="3"/>
      <c r="C568" s="3"/>
      <c r="D568" s="3"/>
      <c r="E568" s="162"/>
      <c r="F568" s="162"/>
      <c r="G568" s="162"/>
      <c r="H568" s="162"/>
      <c r="I568" s="162"/>
      <c r="J568" s="162"/>
      <c r="K568" s="162"/>
    </row>
    <row r="569" spans="2:11" ht="15.75" hidden="1" customHeight="1">
      <c r="B569" s="3"/>
      <c r="C569" s="3"/>
      <c r="D569" s="3"/>
      <c r="E569" s="162"/>
      <c r="F569" s="162"/>
      <c r="G569" s="162"/>
      <c r="H569" s="162"/>
      <c r="I569" s="162"/>
      <c r="J569" s="162"/>
      <c r="K569" s="162"/>
    </row>
    <row r="570" spans="2:11" ht="15.75" hidden="1" customHeight="1">
      <c r="B570" s="3"/>
      <c r="C570" s="3"/>
      <c r="D570" s="3"/>
      <c r="E570" s="162"/>
      <c r="F570" s="162"/>
      <c r="G570" s="162"/>
      <c r="H570" s="162"/>
      <c r="I570" s="162"/>
      <c r="J570" s="162"/>
      <c r="K570" s="162"/>
    </row>
    <row r="571" spans="2:11" ht="15.75" hidden="1" customHeight="1">
      <c r="B571" s="3"/>
      <c r="C571" s="3"/>
      <c r="D571" s="3"/>
      <c r="E571" s="162"/>
      <c r="F571" s="162"/>
      <c r="G571" s="162"/>
      <c r="H571" s="162"/>
      <c r="I571" s="162"/>
      <c r="J571" s="162"/>
      <c r="K571" s="162"/>
    </row>
    <row r="572" spans="2:11" ht="15.75" hidden="1" customHeight="1">
      <c r="B572" s="3"/>
      <c r="C572" s="3"/>
      <c r="D572" s="3"/>
      <c r="E572" s="162"/>
      <c r="F572" s="162"/>
      <c r="G572" s="162"/>
      <c r="H572" s="162"/>
      <c r="I572" s="162"/>
      <c r="J572" s="162"/>
      <c r="K572" s="162"/>
    </row>
    <row r="573" spans="2:11" ht="15.75" hidden="1" customHeight="1">
      <c r="B573" s="3"/>
      <c r="C573" s="3"/>
      <c r="D573" s="3"/>
      <c r="E573" s="162"/>
      <c r="F573" s="162"/>
      <c r="G573" s="162"/>
      <c r="H573" s="162"/>
      <c r="I573" s="162"/>
      <c r="J573" s="162"/>
      <c r="K573" s="162"/>
    </row>
    <row r="574" spans="2:11" ht="15.75" hidden="1" customHeight="1">
      <c r="B574" s="3"/>
      <c r="C574" s="3"/>
      <c r="D574" s="3"/>
      <c r="E574" s="162"/>
      <c r="F574" s="162"/>
      <c r="G574" s="162"/>
      <c r="H574" s="162"/>
      <c r="I574" s="162"/>
      <c r="J574" s="162"/>
      <c r="K574" s="162"/>
    </row>
    <row r="575" spans="2:11" ht="15.75" hidden="1" customHeight="1">
      <c r="B575" s="3"/>
      <c r="C575" s="3"/>
      <c r="D575" s="3"/>
      <c r="E575" s="162"/>
      <c r="F575" s="162"/>
      <c r="G575" s="162"/>
      <c r="H575" s="162"/>
      <c r="I575" s="162"/>
      <c r="J575" s="162"/>
      <c r="K575" s="162"/>
    </row>
    <row r="576" spans="2:11" ht="15.75" hidden="1" customHeight="1">
      <c r="B576" s="3"/>
      <c r="C576" s="3"/>
      <c r="D576" s="3"/>
      <c r="E576" s="162"/>
      <c r="F576" s="162"/>
      <c r="G576" s="162"/>
      <c r="H576" s="162"/>
      <c r="I576" s="162"/>
      <c r="J576" s="162"/>
      <c r="K576" s="162"/>
    </row>
    <row r="577" spans="2:11" ht="15.75" hidden="1" customHeight="1">
      <c r="B577" s="3"/>
      <c r="C577" s="3"/>
      <c r="D577" s="3"/>
      <c r="E577" s="162"/>
      <c r="F577" s="162"/>
      <c r="G577" s="162"/>
      <c r="H577" s="162"/>
      <c r="I577" s="162"/>
      <c r="J577" s="162"/>
      <c r="K577" s="162"/>
    </row>
    <row r="578" spans="2:11" ht="15.75" hidden="1" customHeight="1">
      <c r="B578" s="3"/>
      <c r="C578" s="3"/>
      <c r="D578" s="3"/>
      <c r="E578" s="162"/>
      <c r="F578" s="162"/>
      <c r="G578" s="162"/>
      <c r="H578" s="162"/>
      <c r="I578" s="162"/>
      <c r="J578" s="162"/>
      <c r="K578" s="162"/>
    </row>
    <row r="579" spans="2:11" ht="15.75" hidden="1" customHeight="1">
      <c r="B579" s="3"/>
      <c r="C579" s="3"/>
      <c r="D579" s="3"/>
      <c r="E579" s="162"/>
      <c r="F579" s="162"/>
      <c r="G579" s="162"/>
      <c r="H579" s="162"/>
      <c r="I579" s="162"/>
      <c r="J579" s="162"/>
      <c r="K579" s="162"/>
    </row>
    <row r="580" spans="2:11" ht="15.75" hidden="1" customHeight="1">
      <c r="B580" s="3"/>
      <c r="C580" s="3"/>
      <c r="D580" s="3"/>
      <c r="E580" s="162"/>
      <c r="F580" s="162"/>
      <c r="G580" s="162"/>
      <c r="H580" s="162"/>
      <c r="I580" s="162"/>
      <c r="J580" s="162"/>
      <c r="K580" s="162"/>
    </row>
    <row r="581" spans="2:11" ht="15.75" hidden="1" customHeight="1">
      <c r="B581" s="3"/>
      <c r="C581" s="3"/>
      <c r="D581" s="3"/>
      <c r="E581" s="162"/>
      <c r="F581" s="162"/>
      <c r="G581" s="162"/>
      <c r="H581" s="162"/>
      <c r="I581" s="162"/>
      <c r="J581" s="162"/>
      <c r="K581" s="162"/>
    </row>
    <row r="582" spans="2:11" ht="15.75" hidden="1" customHeight="1">
      <c r="B582" s="3"/>
      <c r="C582" s="3"/>
      <c r="D582" s="3"/>
      <c r="E582" s="162"/>
      <c r="F582" s="162"/>
      <c r="G582" s="162"/>
      <c r="H582" s="162"/>
      <c r="I582" s="162"/>
      <c r="J582" s="162"/>
      <c r="K582" s="162"/>
    </row>
    <row r="583" spans="2:11" ht="15.75" hidden="1" customHeight="1">
      <c r="B583" s="3"/>
      <c r="C583" s="3"/>
      <c r="D583" s="3"/>
      <c r="E583" s="162"/>
      <c r="F583" s="162"/>
      <c r="G583" s="162"/>
      <c r="H583" s="162"/>
      <c r="I583" s="162"/>
      <c r="J583" s="162"/>
      <c r="K583" s="162"/>
    </row>
    <row r="584" spans="2:11" ht="15.75" hidden="1" customHeight="1">
      <c r="B584" s="3"/>
      <c r="C584" s="3"/>
      <c r="D584" s="3"/>
      <c r="E584" s="162"/>
      <c r="F584" s="162"/>
      <c r="G584" s="162"/>
      <c r="H584" s="162"/>
      <c r="I584" s="162"/>
      <c r="J584" s="162"/>
      <c r="K584" s="162"/>
    </row>
    <row r="585" spans="2:11" ht="15.75" hidden="1" customHeight="1">
      <c r="B585" s="3"/>
      <c r="C585" s="3"/>
      <c r="D585" s="3"/>
      <c r="E585" s="162"/>
      <c r="F585" s="162"/>
      <c r="G585" s="162"/>
      <c r="H585" s="162"/>
      <c r="I585" s="162"/>
      <c r="J585" s="162"/>
      <c r="K585" s="162"/>
    </row>
    <row r="586" spans="2:11" ht="15.75" hidden="1" customHeight="1">
      <c r="B586" s="3"/>
      <c r="C586" s="3"/>
      <c r="D586" s="3"/>
      <c r="E586" s="162"/>
      <c r="F586" s="162"/>
      <c r="G586" s="162"/>
      <c r="H586" s="162"/>
      <c r="I586" s="162"/>
      <c r="J586" s="162"/>
      <c r="K586" s="162"/>
    </row>
    <row r="587" spans="2:11" ht="15.75" hidden="1" customHeight="1">
      <c r="B587" s="3"/>
      <c r="C587" s="3"/>
      <c r="D587" s="3"/>
      <c r="E587" s="162"/>
      <c r="F587" s="162"/>
      <c r="G587" s="162"/>
      <c r="H587" s="162"/>
      <c r="I587" s="162"/>
      <c r="J587" s="162"/>
      <c r="K587" s="162"/>
    </row>
    <row r="588" spans="2:11" ht="15.75" hidden="1" customHeight="1">
      <c r="B588" s="3"/>
      <c r="C588" s="3"/>
      <c r="D588" s="3"/>
      <c r="E588" s="162"/>
      <c r="F588" s="162"/>
      <c r="G588" s="162"/>
      <c r="H588" s="162"/>
      <c r="I588" s="162"/>
      <c r="J588" s="162"/>
      <c r="K588" s="162"/>
    </row>
    <row r="589" spans="2:11" ht="15.75" hidden="1" customHeight="1">
      <c r="B589" s="3"/>
      <c r="C589" s="3"/>
      <c r="D589" s="3"/>
      <c r="E589" s="162"/>
      <c r="F589" s="162"/>
      <c r="G589" s="162"/>
      <c r="H589" s="162"/>
      <c r="I589" s="162"/>
      <c r="J589" s="162"/>
      <c r="K589" s="162"/>
    </row>
    <row r="590" spans="2:11" ht="15.75" hidden="1" customHeight="1">
      <c r="B590" s="3"/>
      <c r="C590" s="3"/>
      <c r="D590" s="3"/>
      <c r="E590" s="162"/>
      <c r="F590" s="162"/>
      <c r="G590" s="162"/>
      <c r="H590" s="162"/>
      <c r="I590" s="162"/>
      <c r="J590" s="162"/>
      <c r="K590" s="162"/>
    </row>
    <row r="591" spans="2:11" ht="15.75" hidden="1" customHeight="1">
      <c r="B591" s="3"/>
      <c r="C591" s="3"/>
      <c r="D591" s="3"/>
      <c r="E591" s="162"/>
      <c r="F591" s="162"/>
      <c r="G591" s="162"/>
      <c r="H591" s="162"/>
      <c r="I591" s="162"/>
      <c r="J591" s="162"/>
      <c r="K591" s="162"/>
    </row>
    <row r="592" spans="2:11" ht="15.75" hidden="1" customHeight="1">
      <c r="B592" s="3"/>
      <c r="C592" s="3"/>
      <c r="D592" s="3"/>
      <c r="E592" s="162"/>
      <c r="F592" s="162"/>
      <c r="G592" s="162"/>
      <c r="H592" s="162"/>
      <c r="I592" s="162"/>
      <c r="J592" s="162"/>
      <c r="K592" s="162"/>
    </row>
    <row r="593" spans="2:11" ht="15.75" hidden="1" customHeight="1">
      <c r="B593" s="3"/>
      <c r="C593" s="3"/>
      <c r="D593" s="3"/>
      <c r="E593" s="162"/>
      <c r="F593" s="162"/>
      <c r="G593" s="162"/>
      <c r="H593" s="162"/>
      <c r="I593" s="162"/>
      <c r="J593" s="162"/>
      <c r="K593" s="162"/>
    </row>
    <row r="594" spans="2:11" ht="15.75" hidden="1" customHeight="1">
      <c r="B594" s="3"/>
      <c r="C594" s="3"/>
      <c r="D594" s="3"/>
      <c r="E594" s="162"/>
      <c r="F594" s="162"/>
      <c r="G594" s="162"/>
      <c r="H594" s="162"/>
      <c r="I594" s="162"/>
      <c r="J594" s="162"/>
      <c r="K594" s="162"/>
    </row>
    <row r="595" spans="2:11" ht="15.75" hidden="1" customHeight="1">
      <c r="B595" s="3"/>
      <c r="C595" s="3"/>
      <c r="D595" s="3"/>
      <c r="E595" s="162"/>
      <c r="F595" s="162"/>
      <c r="G595" s="162"/>
      <c r="H595" s="162"/>
      <c r="I595" s="162"/>
      <c r="J595" s="162"/>
      <c r="K595" s="162"/>
    </row>
    <row r="596" spans="2:11" ht="15.75" hidden="1" customHeight="1">
      <c r="B596" s="3"/>
      <c r="C596" s="3"/>
      <c r="D596" s="3"/>
      <c r="E596" s="162"/>
      <c r="F596" s="162"/>
      <c r="G596" s="162"/>
      <c r="H596" s="162"/>
      <c r="I596" s="162"/>
      <c r="J596" s="162"/>
      <c r="K596" s="162"/>
    </row>
    <row r="597" spans="2:11" ht="15.75" hidden="1" customHeight="1">
      <c r="B597" s="3"/>
      <c r="C597" s="3"/>
      <c r="D597" s="3"/>
      <c r="E597" s="162"/>
      <c r="F597" s="162"/>
      <c r="G597" s="162"/>
      <c r="H597" s="162"/>
      <c r="I597" s="162"/>
      <c r="J597" s="162"/>
      <c r="K597" s="162"/>
    </row>
    <row r="598" spans="2:11" ht="15.75" hidden="1" customHeight="1">
      <c r="B598" s="3"/>
      <c r="C598" s="3"/>
      <c r="D598" s="3"/>
      <c r="E598" s="162"/>
      <c r="F598" s="162"/>
      <c r="G598" s="162"/>
      <c r="H598" s="162"/>
      <c r="I598" s="162"/>
      <c r="J598" s="162"/>
      <c r="K598" s="162"/>
    </row>
    <row r="599" spans="2:11" ht="15.75" hidden="1" customHeight="1">
      <c r="B599" s="3"/>
      <c r="C599" s="3"/>
      <c r="D599" s="3"/>
      <c r="E599" s="162"/>
      <c r="F599" s="162"/>
      <c r="G599" s="162"/>
      <c r="H599" s="162"/>
      <c r="I599" s="162"/>
      <c r="J599" s="162"/>
      <c r="K599" s="162"/>
    </row>
    <row r="600" spans="2:11" ht="15.75" hidden="1" customHeight="1">
      <c r="B600" s="3"/>
      <c r="C600" s="3"/>
      <c r="D600" s="3"/>
      <c r="E600" s="162"/>
      <c r="F600" s="162"/>
      <c r="G600" s="162"/>
      <c r="H600" s="162"/>
      <c r="I600" s="162"/>
      <c r="J600" s="162"/>
      <c r="K600" s="162"/>
    </row>
    <row r="601" spans="2:11" ht="15.75" hidden="1" customHeight="1">
      <c r="B601" s="3"/>
      <c r="C601" s="3"/>
      <c r="D601" s="3"/>
      <c r="E601" s="162"/>
      <c r="F601" s="162"/>
      <c r="G601" s="162"/>
      <c r="H601" s="162"/>
      <c r="I601" s="162"/>
      <c r="J601" s="162"/>
      <c r="K601" s="162"/>
    </row>
    <row r="602" spans="2:11" ht="15.75" hidden="1" customHeight="1">
      <c r="B602" s="3"/>
      <c r="C602" s="3"/>
      <c r="D602" s="3"/>
      <c r="E602" s="162"/>
      <c r="F602" s="162"/>
      <c r="G602" s="162"/>
      <c r="H602" s="162"/>
      <c r="I602" s="162"/>
      <c r="J602" s="162"/>
      <c r="K602" s="162"/>
    </row>
    <row r="603" spans="2:11" ht="15.75" hidden="1" customHeight="1">
      <c r="B603" s="3"/>
      <c r="C603" s="3"/>
      <c r="D603" s="3"/>
      <c r="E603" s="162"/>
      <c r="F603" s="162"/>
      <c r="G603" s="162"/>
      <c r="H603" s="162"/>
      <c r="I603" s="162"/>
      <c r="J603" s="162"/>
      <c r="K603" s="162"/>
    </row>
    <row r="604" spans="2:11" ht="15.75" hidden="1" customHeight="1">
      <c r="B604" s="3"/>
      <c r="C604" s="3"/>
      <c r="D604" s="3"/>
      <c r="E604" s="162"/>
      <c r="F604" s="162"/>
      <c r="G604" s="162"/>
      <c r="H604" s="162"/>
      <c r="I604" s="162"/>
      <c r="J604" s="162"/>
      <c r="K604" s="162"/>
    </row>
    <row r="605" spans="2:11" ht="15.75" hidden="1" customHeight="1">
      <c r="B605" s="3"/>
      <c r="C605" s="3"/>
      <c r="D605" s="3"/>
      <c r="E605" s="162"/>
      <c r="F605" s="162"/>
      <c r="G605" s="162"/>
      <c r="H605" s="162"/>
      <c r="I605" s="162"/>
      <c r="J605" s="162"/>
      <c r="K605" s="162"/>
    </row>
    <row r="606" spans="2:11" ht="15.75" hidden="1" customHeight="1">
      <c r="B606" s="3"/>
      <c r="C606" s="3"/>
      <c r="D606" s="3"/>
      <c r="E606" s="162"/>
      <c r="F606" s="162"/>
      <c r="G606" s="162"/>
      <c r="H606" s="162"/>
      <c r="I606" s="162"/>
      <c r="J606" s="162"/>
      <c r="K606" s="162"/>
    </row>
    <row r="607" spans="2:11" ht="15.75" hidden="1" customHeight="1">
      <c r="B607" s="3"/>
      <c r="C607" s="3"/>
      <c r="D607" s="3"/>
      <c r="E607" s="162"/>
      <c r="F607" s="162"/>
      <c r="G607" s="162"/>
      <c r="H607" s="162"/>
      <c r="I607" s="162"/>
      <c r="J607" s="162"/>
      <c r="K607" s="162"/>
    </row>
    <row r="608" spans="2:11" ht="15.75" hidden="1" customHeight="1">
      <c r="B608" s="3"/>
      <c r="C608" s="3"/>
      <c r="D608" s="3"/>
      <c r="E608" s="162"/>
      <c r="F608" s="162"/>
      <c r="G608" s="162"/>
      <c r="H608" s="162"/>
      <c r="I608" s="162"/>
      <c r="J608" s="162"/>
      <c r="K608" s="162"/>
    </row>
    <row r="609" spans="2:11" ht="15.75" hidden="1" customHeight="1">
      <c r="B609" s="3"/>
      <c r="C609" s="3"/>
      <c r="D609" s="3"/>
      <c r="E609" s="162"/>
      <c r="F609" s="162"/>
      <c r="G609" s="162"/>
      <c r="H609" s="162"/>
      <c r="I609" s="162"/>
      <c r="J609" s="162"/>
      <c r="K609" s="162"/>
    </row>
    <row r="610" spans="2:11" ht="15.75" hidden="1" customHeight="1">
      <c r="B610" s="3"/>
      <c r="C610" s="3"/>
      <c r="D610" s="3"/>
      <c r="E610" s="162"/>
      <c r="F610" s="162"/>
      <c r="G610" s="162"/>
      <c r="H610" s="162"/>
      <c r="I610" s="162"/>
      <c r="J610" s="162"/>
      <c r="K610" s="162"/>
    </row>
    <row r="611" spans="2:11" ht="15.75" hidden="1" customHeight="1">
      <c r="B611" s="3"/>
      <c r="C611" s="3"/>
      <c r="D611" s="3"/>
      <c r="E611" s="162"/>
      <c r="F611" s="162"/>
      <c r="G611" s="162"/>
      <c r="H611" s="162"/>
      <c r="I611" s="162"/>
      <c r="J611" s="162"/>
      <c r="K611" s="162"/>
    </row>
    <row r="612" spans="2:11" ht="15.75" hidden="1" customHeight="1">
      <c r="B612" s="3"/>
      <c r="C612" s="3"/>
      <c r="D612" s="3"/>
      <c r="E612" s="162"/>
      <c r="F612" s="162"/>
      <c r="G612" s="162"/>
      <c r="H612" s="162"/>
      <c r="I612" s="162"/>
      <c r="J612" s="162"/>
      <c r="K612" s="162"/>
    </row>
    <row r="613" spans="2:11" ht="15.75" hidden="1" customHeight="1">
      <c r="B613" s="3"/>
      <c r="C613" s="3"/>
      <c r="D613" s="3"/>
      <c r="E613" s="162"/>
      <c r="F613" s="162"/>
      <c r="G613" s="162"/>
      <c r="H613" s="162"/>
      <c r="I613" s="162"/>
      <c r="J613" s="162"/>
      <c r="K613" s="162"/>
    </row>
    <row r="614" spans="2:11" ht="15.75" hidden="1" customHeight="1">
      <c r="B614" s="3"/>
      <c r="C614" s="3"/>
      <c r="D614" s="3"/>
      <c r="E614" s="162"/>
      <c r="F614" s="162"/>
      <c r="G614" s="162"/>
      <c r="H614" s="162"/>
      <c r="I614" s="162"/>
      <c r="J614" s="162"/>
      <c r="K614" s="162"/>
    </row>
    <row r="615" spans="2:11" ht="15.75" hidden="1" customHeight="1">
      <c r="B615" s="3"/>
      <c r="C615" s="3"/>
      <c r="D615" s="3"/>
      <c r="E615" s="162"/>
      <c r="F615" s="162"/>
      <c r="G615" s="162"/>
      <c r="H615" s="162"/>
      <c r="I615" s="162"/>
      <c r="J615" s="162"/>
      <c r="K615" s="162"/>
    </row>
    <row r="616" spans="2:11" ht="15.75" hidden="1" customHeight="1">
      <c r="B616" s="3"/>
      <c r="C616" s="3"/>
      <c r="D616" s="3"/>
      <c r="E616" s="162"/>
      <c r="F616" s="162"/>
      <c r="G616" s="162"/>
      <c r="H616" s="162"/>
      <c r="I616" s="162"/>
      <c r="J616" s="162"/>
      <c r="K616" s="162"/>
    </row>
    <row r="617" spans="2:11" ht="15.75" hidden="1" customHeight="1">
      <c r="B617" s="3"/>
      <c r="C617" s="3"/>
      <c r="D617" s="3"/>
      <c r="E617" s="162"/>
      <c r="F617" s="162"/>
      <c r="G617" s="162"/>
      <c r="H617" s="162"/>
      <c r="I617" s="162"/>
      <c r="J617" s="162"/>
      <c r="K617" s="162"/>
    </row>
    <row r="618" spans="2:11" ht="15.75" hidden="1" customHeight="1">
      <c r="B618" s="3"/>
      <c r="C618" s="3"/>
      <c r="D618" s="3"/>
      <c r="E618" s="162"/>
      <c r="F618" s="162"/>
      <c r="G618" s="162"/>
      <c r="H618" s="162"/>
      <c r="I618" s="162"/>
      <c r="J618" s="162"/>
      <c r="K618" s="162"/>
    </row>
    <row r="619" spans="2:11" ht="15.75" hidden="1" customHeight="1">
      <c r="B619" s="3"/>
      <c r="C619" s="3"/>
      <c r="D619" s="3"/>
      <c r="E619" s="162"/>
      <c r="F619" s="162"/>
      <c r="G619" s="162"/>
      <c r="H619" s="162"/>
      <c r="I619" s="162"/>
      <c r="J619" s="162"/>
      <c r="K619" s="162"/>
    </row>
    <row r="620" spans="2:11" ht="15.75" hidden="1" customHeight="1">
      <c r="B620" s="3"/>
      <c r="C620" s="3"/>
      <c r="D620" s="3"/>
      <c r="E620" s="162"/>
      <c r="F620" s="162"/>
      <c r="G620" s="162"/>
      <c r="H620" s="162"/>
      <c r="I620" s="162"/>
      <c r="J620" s="162"/>
      <c r="K620" s="162"/>
    </row>
    <row r="621" spans="2:11" ht="15.75" hidden="1" customHeight="1">
      <c r="B621" s="3"/>
      <c r="C621" s="3"/>
      <c r="D621" s="3"/>
      <c r="E621" s="162"/>
      <c r="F621" s="162"/>
      <c r="G621" s="162"/>
      <c r="H621" s="162"/>
      <c r="I621" s="162"/>
      <c r="J621" s="162"/>
      <c r="K621" s="162"/>
    </row>
    <row r="622" spans="2:11" ht="15.75" hidden="1" customHeight="1">
      <c r="B622" s="3"/>
      <c r="C622" s="3"/>
      <c r="D622" s="3"/>
      <c r="E622" s="162"/>
      <c r="F622" s="162"/>
      <c r="G622" s="162"/>
      <c r="H622" s="162"/>
      <c r="I622" s="162"/>
      <c r="J622" s="162"/>
      <c r="K622" s="162"/>
    </row>
    <row r="623" spans="2:11" ht="15.75" hidden="1" customHeight="1">
      <c r="B623" s="3"/>
      <c r="C623" s="3"/>
      <c r="D623" s="3"/>
      <c r="E623" s="162"/>
      <c r="F623" s="162"/>
      <c r="G623" s="162"/>
      <c r="H623" s="162"/>
      <c r="I623" s="162"/>
      <c r="J623" s="162"/>
      <c r="K623" s="162"/>
    </row>
    <row r="624" spans="2:11" ht="15.75" hidden="1" customHeight="1">
      <c r="B624" s="3"/>
      <c r="C624" s="3"/>
      <c r="D624" s="3"/>
      <c r="E624" s="162"/>
      <c r="F624" s="162"/>
      <c r="G624" s="162"/>
      <c r="H624" s="162"/>
      <c r="I624" s="162"/>
      <c r="J624" s="162"/>
      <c r="K624" s="162"/>
    </row>
    <row r="625" spans="2:11" ht="15.75" hidden="1" customHeight="1">
      <c r="B625" s="3"/>
      <c r="C625" s="3"/>
      <c r="D625" s="3"/>
      <c r="E625" s="162"/>
      <c r="F625" s="162"/>
      <c r="G625" s="162"/>
      <c r="H625" s="162"/>
      <c r="I625" s="162"/>
      <c r="J625" s="162"/>
      <c r="K625" s="162"/>
    </row>
    <row r="626" spans="2:11" ht="15.75" hidden="1" customHeight="1">
      <c r="B626" s="3"/>
      <c r="C626" s="3"/>
      <c r="D626" s="3"/>
      <c r="E626" s="162"/>
      <c r="F626" s="162"/>
      <c r="G626" s="162"/>
      <c r="H626" s="162"/>
      <c r="I626" s="162"/>
      <c r="J626" s="162"/>
      <c r="K626" s="162"/>
    </row>
    <row r="627" spans="2:11" ht="15.75" hidden="1" customHeight="1">
      <c r="B627" s="3"/>
      <c r="C627" s="3"/>
      <c r="D627" s="3"/>
      <c r="E627" s="162"/>
      <c r="F627" s="162"/>
      <c r="G627" s="162"/>
      <c r="H627" s="162"/>
      <c r="I627" s="162"/>
      <c r="J627" s="162"/>
      <c r="K627" s="162"/>
    </row>
    <row r="628" spans="2:11" ht="15.75" hidden="1" customHeight="1">
      <c r="B628" s="3"/>
      <c r="C628" s="3"/>
      <c r="D628" s="3"/>
      <c r="E628" s="162"/>
      <c r="F628" s="162"/>
      <c r="G628" s="162"/>
      <c r="H628" s="162"/>
      <c r="I628" s="162"/>
      <c r="J628" s="162"/>
      <c r="K628" s="162"/>
    </row>
    <row r="629" spans="2:11" ht="15.75" hidden="1" customHeight="1">
      <c r="B629" s="3"/>
      <c r="C629" s="3"/>
      <c r="D629" s="3"/>
      <c r="E629" s="162"/>
      <c r="F629" s="162"/>
      <c r="G629" s="162"/>
      <c r="H629" s="162"/>
      <c r="I629" s="162"/>
      <c r="J629" s="162"/>
      <c r="K629" s="162"/>
    </row>
    <row r="630" spans="2:11" ht="15.75" hidden="1" customHeight="1">
      <c r="B630" s="3"/>
      <c r="C630" s="3"/>
      <c r="D630" s="3"/>
      <c r="E630" s="162"/>
      <c r="F630" s="162"/>
      <c r="G630" s="162"/>
      <c r="H630" s="162"/>
      <c r="I630" s="162"/>
      <c r="J630" s="162"/>
      <c r="K630" s="162"/>
    </row>
    <row r="631" spans="2:11" ht="15.75" hidden="1" customHeight="1">
      <c r="B631" s="3"/>
      <c r="C631" s="3"/>
      <c r="D631" s="3"/>
      <c r="E631" s="162"/>
      <c r="F631" s="162"/>
      <c r="G631" s="162"/>
      <c r="H631" s="162"/>
      <c r="I631" s="162"/>
      <c r="J631" s="162"/>
      <c r="K631" s="162"/>
    </row>
    <row r="632" spans="2:11" ht="15.75" hidden="1" customHeight="1">
      <c r="B632" s="3"/>
      <c r="C632" s="3"/>
      <c r="D632" s="3"/>
      <c r="E632" s="162"/>
      <c r="F632" s="162"/>
      <c r="G632" s="162"/>
      <c r="H632" s="162"/>
      <c r="I632" s="162"/>
      <c r="J632" s="162"/>
      <c r="K632" s="162"/>
    </row>
    <row r="633" spans="2:11" ht="15.75" hidden="1" customHeight="1">
      <c r="B633" s="3"/>
      <c r="C633" s="3"/>
      <c r="D633" s="3"/>
      <c r="E633" s="162"/>
      <c r="F633" s="162"/>
      <c r="G633" s="162"/>
      <c r="H633" s="162"/>
      <c r="I633" s="162"/>
      <c r="J633" s="162"/>
      <c r="K633" s="162"/>
    </row>
    <row r="634" spans="2:11" ht="15.75" hidden="1" customHeight="1">
      <c r="B634" s="3"/>
      <c r="C634" s="3"/>
      <c r="D634" s="3"/>
      <c r="E634" s="162"/>
      <c r="F634" s="162"/>
      <c r="G634" s="162"/>
      <c r="H634" s="162"/>
      <c r="I634" s="162"/>
      <c r="J634" s="162"/>
      <c r="K634" s="162"/>
    </row>
    <row r="635" spans="2:11" ht="15.75" hidden="1" customHeight="1">
      <c r="B635" s="3"/>
      <c r="C635" s="3"/>
      <c r="D635" s="3"/>
      <c r="E635" s="162"/>
      <c r="F635" s="162"/>
      <c r="G635" s="162"/>
      <c r="H635" s="162"/>
      <c r="I635" s="162"/>
      <c r="J635" s="162"/>
      <c r="K635" s="162"/>
    </row>
    <row r="636" spans="2:11" ht="15.75" hidden="1" customHeight="1">
      <c r="B636" s="3"/>
      <c r="C636" s="3"/>
      <c r="D636" s="3"/>
      <c r="E636" s="162"/>
      <c r="F636" s="162"/>
      <c r="G636" s="162"/>
      <c r="H636" s="162"/>
      <c r="I636" s="162"/>
      <c r="J636" s="162"/>
      <c r="K636" s="162"/>
    </row>
    <row r="637" spans="2:11" ht="15.75" hidden="1" customHeight="1">
      <c r="B637" s="3"/>
      <c r="C637" s="3"/>
      <c r="D637" s="3"/>
      <c r="E637" s="162"/>
      <c r="F637" s="162"/>
      <c r="G637" s="162"/>
      <c r="H637" s="162"/>
      <c r="I637" s="162"/>
      <c r="J637" s="162"/>
      <c r="K637" s="162"/>
    </row>
    <row r="638" spans="2:11" ht="15.75" hidden="1" customHeight="1">
      <c r="B638" s="3"/>
      <c r="C638" s="3"/>
      <c r="D638" s="3"/>
      <c r="E638" s="162"/>
      <c r="F638" s="162"/>
      <c r="G638" s="162"/>
      <c r="H638" s="162"/>
      <c r="I638" s="162"/>
      <c r="J638" s="162"/>
      <c r="K638" s="162"/>
    </row>
    <row r="639" spans="2:11" ht="15.75" hidden="1" customHeight="1">
      <c r="B639" s="3"/>
      <c r="C639" s="3"/>
      <c r="D639" s="3"/>
      <c r="E639" s="162"/>
      <c r="F639" s="162"/>
      <c r="G639" s="162"/>
      <c r="H639" s="162"/>
      <c r="I639" s="162"/>
      <c r="J639" s="162"/>
      <c r="K639" s="162"/>
    </row>
    <row r="640" spans="2:11" ht="15.75" hidden="1" customHeight="1">
      <c r="B640" s="3"/>
      <c r="C640" s="3"/>
      <c r="D640" s="3"/>
      <c r="E640" s="162"/>
      <c r="F640" s="162"/>
      <c r="G640" s="162"/>
      <c r="H640" s="162"/>
      <c r="I640" s="162"/>
      <c r="J640" s="162"/>
      <c r="K640" s="162"/>
    </row>
    <row r="641" spans="2:11" ht="15.75" hidden="1" customHeight="1">
      <c r="B641" s="3"/>
      <c r="C641" s="3"/>
      <c r="D641" s="3"/>
      <c r="E641" s="162"/>
      <c r="F641" s="162"/>
      <c r="G641" s="162"/>
      <c r="H641" s="162"/>
      <c r="I641" s="162"/>
      <c r="J641" s="162"/>
      <c r="K641" s="162"/>
    </row>
    <row r="642" spans="2:11" ht="15.75" hidden="1" customHeight="1">
      <c r="B642" s="3"/>
      <c r="C642" s="3"/>
      <c r="D642" s="3"/>
      <c r="E642" s="162"/>
      <c r="F642" s="162"/>
      <c r="G642" s="162"/>
      <c r="H642" s="162"/>
      <c r="I642" s="162"/>
      <c r="J642" s="162"/>
      <c r="K642" s="162"/>
    </row>
    <row r="643" spans="2:11" ht="15.75" hidden="1" customHeight="1">
      <c r="B643" s="3"/>
      <c r="C643" s="3"/>
      <c r="D643" s="3"/>
      <c r="E643" s="162"/>
      <c r="F643" s="162"/>
      <c r="G643" s="162"/>
      <c r="H643" s="162"/>
      <c r="I643" s="162"/>
      <c r="J643" s="162"/>
      <c r="K643" s="162"/>
    </row>
    <row r="644" spans="2:11" ht="15.75" hidden="1" customHeight="1">
      <c r="B644" s="3"/>
      <c r="C644" s="3"/>
      <c r="D644" s="3"/>
      <c r="E644" s="162"/>
      <c r="F644" s="162"/>
      <c r="G644" s="162"/>
      <c r="H644" s="162"/>
      <c r="I644" s="162"/>
      <c r="J644" s="162"/>
      <c r="K644" s="162"/>
    </row>
    <row r="645" spans="2:11" ht="15.75" hidden="1" customHeight="1">
      <c r="B645" s="3"/>
      <c r="C645" s="3"/>
      <c r="D645" s="3"/>
      <c r="E645" s="162"/>
      <c r="F645" s="162"/>
      <c r="G645" s="162"/>
      <c r="H645" s="162"/>
      <c r="I645" s="162"/>
      <c r="J645" s="162"/>
      <c r="K645" s="162"/>
    </row>
    <row r="646" spans="2:11" ht="15.75" hidden="1" customHeight="1">
      <c r="B646" s="3"/>
      <c r="C646" s="3"/>
      <c r="D646" s="3"/>
      <c r="E646" s="162"/>
      <c r="F646" s="162"/>
      <c r="G646" s="162"/>
      <c r="H646" s="162"/>
      <c r="I646" s="162"/>
      <c r="J646" s="162"/>
      <c r="K646" s="162"/>
    </row>
    <row r="647" spans="2:11" ht="15.75" hidden="1" customHeight="1">
      <c r="B647" s="3"/>
      <c r="C647" s="3"/>
      <c r="D647" s="3"/>
      <c r="E647" s="162"/>
      <c r="F647" s="162"/>
      <c r="G647" s="162"/>
      <c r="H647" s="162"/>
      <c r="I647" s="162"/>
      <c r="J647" s="162"/>
      <c r="K647" s="162"/>
    </row>
    <row r="648" spans="2:11" ht="15.75" hidden="1" customHeight="1">
      <c r="B648" s="3"/>
      <c r="C648" s="3"/>
      <c r="D648" s="3"/>
      <c r="E648" s="162"/>
      <c r="F648" s="162"/>
      <c r="G648" s="162"/>
      <c r="H648" s="162"/>
      <c r="I648" s="162"/>
      <c r="J648" s="162"/>
      <c r="K648" s="162"/>
    </row>
    <row r="649" spans="2:11" ht="15.75" hidden="1" customHeight="1">
      <c r="B649" s="3"/>
      <c r="C649" s="3"/>
      <c r="D649" s="3"/>
      <c r="E649" s="162"/>
      <c r="F649" s="162"/>
      <c r="G649" s="162"/>
      <c r="H649" s="162"/>
      <c r="I649" s="162"/>
      <c r="J649" s="162"/>
      <c r="K649" s="162"/>
    </row>
    <row r="650" spans="2:11" ht="15.75" hidden="1" customHeight="1">
      <c r="B650" s="3"/>
      <c r="C650" s="3"/>
      <c r="D650" s="3"/>
      <c r="E650" s="162"/>
      <c r="F650" s="162"/>
      <c r="G650" s="162"/>
      <c r="H650" s="162"/>
      <c r="I650" s="162"/>
      <c r="J650" s="162"/>
      <c r="K650" s="162"/>
    </row>
    <row r="651" spans="2:11" ht="15.75" hidden="1" customHeight="1">
      <c r="B651" s="3"/>
      <c r="C651" s="3"/>
      <c r="D651" s="3"/>
      <c r="E651" s="162"/>
      <c r="F651" s="162"/>
      <c r="G651" s="162"/>
      <c r="H651" s="162"/>
      <c r="I651" s="162"/>
      <c r="J651" s="162"/>
      <c r="K651" s="162"/>
    </row>
    <row r="652" spans="2:11" ht="15.75" hidden="1" customHeight="1">
      <c r="B652" s="3"/>
      <c r="C652" s="3"/>
      <c r="D652" s="3"/>
      <c r="E652" s="162"/>
      <c r="F652" s="162"/>
      <c r="G652" s="162"/>
      <c r="H652" s="162"/>
      <c r="I652" s="162"/>
      <c r="J652" s="162"/>
      <c r="K652" s="162"/>
    </row>
    <row r="653" spans="2:11" ht="15.75" hidden="1" customHeight="1">
      <c r="B653" s="3"/>
      <c r="C653" s="3"/>
      <c r="D653" s="3"/>
      <c r="E653" s="162"/>
      <c r="F653" s="162"/>
      <c r="G653" s="162"/>
      <c r="H653" s="162"/>
      <c r="I653" s="162"/>
      <c r="J653" s="162"/>
      <c r="K653" s="162"/>
    </row>
    <row r="654" spans="2:11" ht="15.75" hidden="1" customHeight="1">
      <c r="B654" s="3"/>
      <c r="C654" s="3"/>
      <c r="D654" s="3"/>
      <c r="E654" s="162"/>
      <c r="F654" s="162"/>
      <c r="G654" s="162"/>
      <c r="H654" s="162"/>
      <c r="I654" s="162"/>
      <c r="J654" s="162"/>
      <c r="K654" s="162"/>
    </row>
    <row r="655" spans="2:11" ht="15.75" hidden="1" customHeight="1">
      <c r="B655" s="3"/>
      <c r="C655" s="3"/>
      <c r="D655" s="3"/>
      <c r="E655" s="162"/>
      <c r="F655" s="162"/>
      <c r="G655" s="162"/>
      <c r="H655" s="162"/>
      <c r="I655" s="162"/>
      <c r="J655" s="162"/>
      <c r="K655" s="162"/>
    </row>
    <row r="656" spans="2:11" ht="15.75" hidden="1" customHeight="1">
      <c r="B656" s="3"/>
      <c r="C656" s="3"/>
      <c r="D656" s="3"/>
      <c r="E656" s="162"/>
      <c r="F656" s="162"/>
      <c r="G656" s="162"/>
      <c r="H656" s="162"/>
      <c r="I656" s="162"/>
      <c r="J656" s="162"/>
      <c r="K656" s="162"/>
    </row>
    <row r="657" spans="2:11" ht="15.75" hidden="1" customHeight="1">
      <c r="B657" s="3"/>
      <c r="C657" s="3"/>
      <c r="D657" s="3"/>
      <c r="E657" s="162"/>
      <c r="F657" s="162"/>
      <c r="G657" s="162"/>
      <c r="H657" s="162"/>
      <c r="I657" s="162"/>
      <c r="J657" s="162"/>
      <c r="K657" s="162"/>
    </row>
    <row r="658" spans="2:11" ht="15.75" hidden="1" customHeight="1">
      <c r="B658" s="3"/>
      <c r="C658" s="3"/>
      <c r="D658" s="3"/>
      <c r="E658" s="162"/>
      <c r="F658" s="162"/>
      <c r="G658" s="162"/>
      <c r="H658" s="162"/>
      <c r="I658" s="162"/>
      <c r="J658" s="162"/>
      <c r="K658" s="162"/>
    </row>
    <row r="659" spans="2:11" ht="15.75" hidden="1" customHeight="1">
      <c r="B659" s="3"/>
      <c r="C659" s="3"/>
      <c r="D659" s="3"/>
      <c r="E659" s="162"/>
      <c r="F659" s="162"/>
      <c r="G659" s="162"/>
      <c r="H659" s="162"/>
      <c r="I659" s="162"/>
      <c r="J659" s="162"/>
      <c r="K659" s="162"/>
    </row>
    <row r="660" spans="2:11" ht="15.75" hidden="1" customHeight="1">
      <c r="B660" s="3"/>
      <c r="C660" s="3"/>
      <c r="D660" s="3"/>
      <c r="E660" s="162"/>
      <c r="F660" s="162"/>
      <c r="G660" s="162"/>
      <c r="H660" s="162"/>
      <c r="I660" s="162"/>
      <c r="J660" s="162"/>
      <c r="K660" s="162"/>
    </row>
    <row r="661" spans="2:11" ht="15.75" hidden="1" customHeight="1">
      <c r="B661" s="3"/>
      <c r="C661" s="3"/>
      <c r="D661" s="3"/>
      <c r="E661" s="162"/>
      <c r="F661" s="162"/>
      <c r="G661" s="162"/>
      <c r="H661" s="162"/>
      <c r="I661" s="162"/>
      <c r="J661" s="162"/>
      <c r="K661" s="162"/>
    </row>
    <row r="662" spans="2:11" ht="15.75" hidden="1" customHeight="1">
      <c r="B662" s="3"/>
      <c r="C662" s="3"/>
      <c r="D662" s="3"/>
      <c r="E662" s="162"/>
      <c r="F662" s="162"/>
      <c r="G662" s="162"/>
      <c r="H662" s="162"/>
      <c r="I662" s="162"/>
      <c r="J662" s="162"/>
      <c r="K662" s="162"/>
    </row>
    <row r="663" spans="2:11" ht="15.75" hidden="1" customHeight="1">
      <c r="B663" s="3"/>
      <c r="C663" s="3"/>
      <c r="D663" s="3"/>
      <c r="E663" s="162"/>
      <c r="F663" s="162"/>
      <c r="G663" s="162"/>
      <c r="H663" s="162"/>
      <c r="I663" s="162"/>
      <c r="J663" s="162"/>
      <c r="K663" s="162"/>
    </row>
    <row r="664" spans="2:11" ht="15.75" hidden="1" customHeight="1">
      <c r="B664" s="3"/>
      <c r="C664" s="3"/>
      <c r="D664" s="3"/>
      <c r="E664" s="162"/>
      <c r="F664" s="162"/>
      <c r="G664" s="162"/>
      <c r="H664" s="162"/>
      <c r="I664" s="162"/>
      <c r="J664" s="162"/>
      <c r="K664" s="162"/>
    </row>
    <row r="665" spans="2:11" ht="15.75" hidden="1" customHeight="1">
      <c r="B665" s="3"/>
      <c r="C665" s="3"/>
      <c r="D665" s="3"/>
      <c r="E665" s="162"/>
      <c r="F665" s="162"/>
      <c r="G665" s="162"/>
      <c r="H665" s="162"/>
      <c r="I665" s="162"/>
      <c r="J665" s="162"/>
      <c r="K665" s="162"/>
    </row>
    <row r="666" spans="2:11" ht="15.75" hidden="1" customHeight="1">
      <c r="B666" s="3"/>
      <c r="C666" s="3"/>
      <c r="D666" s="3"/>
      <c r="E666" s="162"/>
      <c r="F666" s="162"/>
      <c r="G666" s="162"/>
      <c r="H666" s="162"/>
      <c r="I666" s="162"/>
      <c r="J666" s="162"/>
      <c r="K666" s="162"/>
    </row>
    <row r="667" spans="2:11" ht="15.75" hidden="1" customHeight="1">
      <c r="B667" s="3"/>
      <c r="C667" s="3"/>
      <c r="D667" s="3"/>
      <c r="E667" s="162"/>
      <c r="F667" s="162"/>
      <c r="G667" s="162"/>
      <c r="H667" s="162"/>
      <c r="I667" s="162"/>
      <c r="J667" s="162"/>
      <c r="K667" s="162"/>
    </row>
    <row r="668" spans="2:11" ht="15.75" hidden="1" customHeight="1">
      <c r="B668" s="3"/>
      <c r="C668" s="3"/>
      <c r="D668" s="3"/>
      <c r="E668" s="162"/>
      <c r="F668" s="162"/>
      <c r="G668" s="162"/>
      <c r="H668" s="162"/>
      <c r="I668" s="162"/>
      <c r="J668" s="162"/>
      <c r="K668" s="162"/>
    </row>
    <row r="669" spans="2:11" ht="15.75" hidden="1" customHeight="1">
      <c r="B669" s="3"/>
      <c r="C669" s="3"/>
      <c r="D669" s="3"/>
      <c r="E669" s="162"/>
      <c r="F669" s="162"/>
      <c r="G669" s="162"/>
      <c r="H669" s="162"/>
      <c r="I669" s="162"/>
      <c r="J669" s="162"/>
      <c r="K669" s="162"/>
    </row>
    <row r="670" spans="2:11" ht="15.75" hidden="1" customHeight="1">
      <c r="B670" s="3"/>
      <c r="C670" s="3"/>
      <c r="D670" s="3"/>
      <c r="E670" s="162"/>
      <c r="F670" s="162"/>
      <c r="G670" s="162"/>
      <c r="H670" s="162"/>
      <c r="I670" s="162"/>
      <c r="J670" s="162"/>
      <c r="K670" s="162"/>
    </row>
    <row r="671" spans="2:11" ht="15.75" hidden="1" customHeight="1">
      <c r="B671" s="3"/>
      <c r="C671" s="3"/>
      <c r="D671" s="3"/>
      <c r="E671" s="162"/>
      <c r="F671" s="162"/>
      <c r="G671" s="162"/>
      <c r="H671" s="162"/>
      <c r="I671" s="162"/>
      <c r="J671" s="162"/>
      <c r="K671" s="162"/>
    </row>
    <row r="672" spans="2:11" ht="15.75" hidden="1" customHeight="1">
      <c r="B672" s="3"/>
      <c r="C672" s="3"/>
      <c r="D672" s="3"/>
      <c r="E672" s="162"/>
      <c r="F672" s="162"/>
      <c r="G672" s="162"/>
      <c r="H672" s="162"/>
      <c r="I672" s="162"/>
      <c r="J672" s="162"/>
      <c r="K672" s="162"/>
    </row>
    <row r="673" spans="2:11" ht="15.75" hidden="1" customHeight="1">
      <c r="B673" s="3"/>
      <c r="C673" s="3"/>
      <c r="D673" s="3"/>
      <c r="E673" s="162"/>
      <c r="F673" s="162"/>
      <c r="G673" s="162"/>
      <c r="H673" s="162"/>
      <c r="I673" s="162"/>
      <c r="J673" s="162"/>
      <c r="K673" s="162"/>
    </row>
    <row r="674" spans="2:11" ht="15.75" hidden="1" customHeight="1">
      <c r="B674" s="3"/>
      <c r="C674" s="3"/>
      <c r="D674" s="3"/>
      <c r="E674" s="162"/>
      <c r="F674" s="162"/>
      <c r="G674" s="162"/>
      <c r="H674" s="162"/>
      <c r="I674" s="162"/>
      <c r="J674" s="162"/>
      <c r="K674" s="162"/>
    </row>
    <row r="675" spans="2:11" ht="15.75" hidden="1" customHeight="1">
      <c r="B675" s="3"/>
      <c r="C675" s="3"/>
      <c r="D675" s="3"/>
      <c r="E675" s="162"/>
      <c r="F675" s="162"/>
      <c r="G675" s="162"/>
      <c r="H675" s="162"/>
      <c r="I675" s="162"/>
      <c r="J675" s="162"/>
      <c r="K675" s="162"/>
    </row>
    <row r="676" spans="2:11" ht="15.75" hidden="1" customHeight="1">
      <c r="B676" s="3"/>
      <c r="C676" s="3"/>
      <c r="D676" s="3"/>
      <c r="E676" s="162"/>
      <c r="F676" s="162"/>
      <c r="G676" s="162"/>
      <c r="H676" s="162"/>
      <c r="I676" s="162"/>
      <c r="J676" s="162"/>
      <c r="K676" s="162"/>
    </row>
    <row r="677" spans="2:11" ht="15.75" hidden="1" customHeight="1">
      <c r="B677" s="3"/>
      <c r="C677" s="3"/>
      <c r="D677" s="3"/>
      <c r="E677" s="162"/>
      <c r="F677" s="162"/>
      <c r="G677" s="162"/>
      <c r="H677" s="162"/>
      <c r="I677" s="162"/>
      <c r="J677" s="162"/>
      <c r="K677" s="162"/>
    </row>
    <row r="678" spans="2:11" ht="15.75" hidden="1" customHeight="1">
      <c r="B678" s="3"/>
      <c r="C678" s="3"/>
      <c r="D678" s="3"/>
      <c r="E678" s="162"/>
      <c r="F678" s="162"/>
      <c r="G678" s="162"/>
      <c r="H678" s="162"/>
      <c r="I678" s="162"/>
      <c r="J678" s="162"/>
      <c r="K678" s="162"/>
    </row>
    <row r="679" spans="2:11" ht="15.75" hidden="1" customHeight="1">
      <c r="B679" s="3"/>
      <c r="C679" s="3"/>
      <c r="D679" s="3"/>
      <c r="E679" s="162"/>
      <c r="F679" s="162"/>
      <c r="G679" s="162"/>
      <c r="H679" s="162"/>
      <c r="I679" s="162"/>
      <c r="J679" s="162"/>
      <c r="K679" s="162"/>
    </row>
    <row r="680" spans="2:11" ht="15.75" hidden="1" customHeight="1">
      <c r="B680" s="3"/>
      <c r="C680" s="3"/>
      <c r="D680" s="3"/>
      <c r="E680" s="162"/>
      <c r="F680" s="162"/>
      <c r="G680" s="162"/>
      <c r="H680" s="162"/>
      <c r="I680" s="162"/>
      <c r="J680" s="162"/>
      <c r="K680" s="162"/>
    </row>
    <row r="681" spans="2:11" ht="15.75" hidden="1" customHeight="1">
      <c r="B681" s="3"/>
      <c r="C681" s="3"/>
      <c r="D681" s="3"/>
      <c r="E681" s="162"/>
      <c r="F681" s="162"/>
      <c r="G681" s="162"/>
      <c r="H681" s="162"/>
      <c r="I681" s="162"/>
      <c r="J681" s="162"/>
      <c r="K681" s="162"/>
    </row>
    <row r="682" spans="2:11" ht="15.75" hidden="1" customHeight="1">
      <c r="B682" s="3"/>
      <c r="C682" s="3"/>
      <c r="D682" s="3"/>
      <c r="E682" s="162"/>
      <c r="F682" s="162"/>
      <c r="G682" s="162"/>
      <c r="H682" s="162"/>
      <c r="I682" s="162"/>
      <c r="J682" s="162"/>
      <c r="K682" s="162"/>
    </row>
    <row r="683" spans="2:11" ht="15.75" hidden="1" customHeight="1">
      <c r="B683" s="3"/>
      <c r="C683" s="3"/>
      <c r="D683" s="3"/>
      <c r="E683" s="162"/>
      <c r="F683" s="162"/>
      <c r="G683" s="162"/>
      <c r="H683" s="162"/>
      <c r="I683" s="162"/>
      <c r="J683" s="162"/>
      <c r="K683" s="162"/>
    </row>
    <row r="684" spans="2:11" ht="15.75" hidden="1" customHeight="1">
      <c r="B684" s="3"/>
      <c r="C684" s="3"/>
      <c r="D684" s="3"/>
      <c r="E684" s="162"/>
      <c r="F684" s="162"/>
      <c r="G684" s="162"/>
      <c r="H684" s="162"/>
      <c r="I684" s="162"/>
      <c r="J684" s="162"/>
      <c r="K684" s="162"/>
    </row>
    <row r="685" spans="2:11" ht="15.75" hidden="1" customHeight="1">
      <c r="B685" s="3"/>
      <c r="C685" s="3"/>
      <c r="D685" s="3"/>
      <c r="E685" s="162"/>
      <c r="F685" s="162"/>
      <c r="G685" s="162"/>
      <c r="H685" s="162"/>
      <c r="I685" s="162"/>
      <c r="J685" s="162"/>
      <c r="K685" s="162"/>
    </row>
    <row r="686" spans="2:11" ht="15.75" hidden="1" customHeight="1">
      <c r="B686" s="3"/>
      <c r="C686" s="3"/>
      <c r="D686" s="3"/>
      <c r="E686" s="162"/>
      <c r="F686" s="162"/>
      <c r="G686" s="162"/>
      <c r="H686" s="162"/>
      <c r="I686" s="162"/>
      <c r="J686" s="162"/>
      <c r="K686" s="162"/>
    </row>
    <row r="687" spans="2:11" ht="15.75" hidden="1" customHeight="1">
      <c r="B687" s="3"/>
      <c r="C687" s="3"/>
      <c r="D687" s="3"/>
      <c r="E687" s="162"/>
      <c r="F687" s="162"/>
      <c r="G687" s="162"/>
      <c r="H687" s="162"/>
      <c r="I687" s="162"/>
      <c r="J687" s="162"/>
      <c r="K687" s="162"/>
    </row>
    <row r="688" spans="2:11" ht="15.75" hidden="1" customHeight="1">
      <c r="B688" s="3"/>
      <c r="C688" s="3"/>
      <c r="D688" s="3"/>
      <c r="E688" s="162"/>
      <c r="F688" s="162"/>
      <c r="G688" s="162"/>
      <c r="H688" s="162"/>
      <c r="I688" s="162"/>
      <c r="J688" s="162"/>
      <c r="K688" s="162"/>
    </row>
    <row r="689" spans="2:11" ht="15.75" hidden="1" customHeight="1">
      <c r="B689" s="3"/>
      <c r="C689" s="3"/>
      <c r="D689" s="3"/>
      <c r="E689" s="162"/>
      <c r="F689" s="162"/>
      <c r="G689" s="162"/>
      <c r="H689" s="162"/>
      <c r="I689" s="162"/>
      <c r="J689" s="162"/>
      <c r="K689" s="162"/>
    </row>
    <row r="690" spans="2:11" ht="15.75" hidden="1" customHeight="1">
      <c r="B690" s="3"/>
      <c r="C690" s="3"/>
      <c r="D690" s="3"/>
      <c r="E690" s="162"/>
      <c r="F690" s="162"/>
      <c r="G690" s="162"/>
      <c r="H690" s="162"/>
      <c r="I690" s="162"/>
      <c r="J690" s="162"/>
      <c r="K690" s="162"/>
    </row>
    <row r="691" spans="2:11" ht="15.75" hidden="1" customHeight="1">
      <c r="B691" s="3"/>
      <c r="C691" s="3"/>
      <c r="D691" s="3"/>
      <c r="E691" s="162"/>
      <c r="F691" s="162"/>
      <c r="G691" s="162"/>
      <c r="H691" s="162"/>
      <c r="I691" s="162"/>
      <c r="J691" s="162"/>
      <c r="K691" s="162"/>
    </row>
    <row r="692" spans="2:11" ht="15.75" hidden="1" customHeight="1">
      <c r="B692" s="3"/>
      <c r="C692" s="3"/>
      <c r="D692" s="3"/>
      <c r="E692" s="162"/>
      <c r="F692" s="162"/>
      <c r="G692" s="162"/>
      <c r="H692" s="162"/>
      <c r="I692" s="162"/>
      <c r="J692" s="162"/>
      <c r="K692" s="162"/>
    </row>
    <row r="693" spans="2:11" ht="15.75" hidden="1" customHeight="1">
      <c r="B693" s="3"/>
      <c r="C693" s="3"/>
      <c r="D693" s="3"/>
      <c r="E693" s="162"/>
      <c r="F693" s="162"/>
      <c r="G693" s="162"/>
      <c r="H693" s="162"/>
      <c r="I693" s="162"/>
      <c r="J693" s="162"/>
      <c r="K693" s="162"/>
    </row>
    <row r="694" spans="2:11" ht="15.75" hidden="1" customHeight="1">
      <c r="B694" s="3"/>
      <c r="C694" s="3"/>
      <c r="D694" s="3"/>
      <c r="E694" s="162"/>
      <c r="F694" s="162"/>
      <c r="G694" s="162"/>
      <c r="H694" s="162"/>
      <c r="I694" s="162"/>
      <c r="J694" s="162"/>
      <c r="K694" s="162"/>
    </row>
    <row r="695" spans="2:11" ht="15.75" hidden="1" customHeight="1">
      <c r="B695" s="3"/>
      <c r="C695" s="3"/>
      <c r="D695" s="3"/>
      <c r="E695" s="162"/>
      <c r="F695" s="162"/>
      <c r="G695" s="162"/>
      <c r="H695" s="162"/>
      <c r="I695" s="162"/>
      <c r="J695" s="162"/>
      <c r="K695" s="162"/>
    </row>
    <row r="696" spans="2:11" ht="15.75" hidden="1" customHeight="1">
      <c r="B696" s="3"/>
      <c r="C696" s="3"/>
      <c r="D696" s="3"/>
      <c r="E696" s="162"/>
      <c r="F696" s="162"/>
      <c r="G696" s="162"/>
      <c r="H696" s="162"/>
      <c r="I696" s="162"/>
      <c r="J696" s="162"/>
      <c r="K696" s="162"/>
    </row>
    <row r="697" spans="2:11" ht="15.75" hidden="1" customHeight="1">
      <c r="B697" s="3"/>
      <c r="C697" s="3"/>
      <c r="D697" s="3"/>
      <c r="E697" s="162"/>
      <c r="F697" s="162"/>
      <c r="G697" s="162"/>
      <c r="H697" s="162"/>
      <c r="I697" s="162"/>
      <c r="J697" s="162"/>
      <c r="K697" s="162"/>
    </row>
    <row r="698" spans="2:11" ht="15.75" hidden="1" customHeight="1">
      <c r="B698" s="3"/>
      <c r="C698" s="3"/>
      <c r="D698" s="3"/>
      <c r="E698" s="162"/>
      <c r="F698" s="162"/>
      <c r="G698" s="162"/>
      <c r="H698" s="162"/>
      <c r="I698" s="162"/>
      <c r="J698" s="162"/>
      <c r="K698" s="162"/>
    </row>
    <row r="699" spans="2:11" ht="15.75" hidden="1" customHeight="1">
      <c r="B699" s="3"/>
      <c r="C699" s="3"/>
      <c r="D699" s="3"/>
      <c r="E699" s="162"/>
      <c r="F699" s="162"/>
      <c r="G699" s="162"/>
      <c r="H699" s="162"/>
      <c r="I699" s="162"/>
      <c r="J699" s="162"/>
      <c r="K699" s="162"/>
    </row>
    <row r="700" spans="2:11" ht="15.75" hidden="1" customHeight="1">
      <c r="B700" s="3"/>
      <c r="C700" s="3"/>
      <c r="D700" s="3"/>
      <c r="E700" s="162"/>
      <c r="F700" s="162"/>
      <c r="G700" s="162"/>
      <c r="H700" s="162"/>
      <c r="I700" s="162"/>
      <c r="J700" s="162"/>
      <c r="K700" s="162"/>
    </row>
    <row r="701" spans="2:11" ht="15.75" hidden="1" customHeight="1">
      <c r="B701" s="3"/>
      <c r="C701" s="3"/>
      <c r="D701" s="3"/>
      <c r="E701" s="162"/>
      <c r="F701" s="162"/>
      <c r="G701" s="162"/>
      <c r="H701" s="162"/>
      <c r="I701" s="162"/>
      <c r="J701" s="162"/>
      <c r="K701" s="162"/>
    </row>
    <row r="702" spans="2:11" ht="15.75" hidden="1" customHeight="1">
      <c r="B702" s="3"/>
      <c r="C702" s="3"/>
      <c r="D702" s="3"/>
      <c r="E702" s="162"/>
      <c r="F702" s="162"/>
      <c r="G702" s="162"/>
      <c r="H702" s="162"/>
      <c r="I702" s="162"/>
      <c r="J702" s="162"/>
      <c r="K702" s="162"/>
    </row>
    <row r="703" spans="2:11" ht="15.75" hidden="1" customHeight="1">
      <c r="B703" s="3"/>
      <c r="C703" s="3"/>
      <c r="D703" s="3"/>
      <c r="E703" s="162"/>
      <c r="F703" s="162"/>
      <c r="G703" s="162"/>
      <c r="H703" s="162"/>
      <c r="I703" s="162"/>
      <c r="J703" s="162"/>
      <c r="K703" s="162"/>
    </row>
    <row r="704" spans="2:11" ht="15.75" hidden="1" customHeight="1">
      <c r="B704" s="3"/>
      <c r="C704" s="3"/>
      <c r="D704" s="3"/>
      <c r="E704" s="162"/>
      <c r="F704" s="162"/>
      <c r="G704" s="162"/>
      <c r="H704" s="162"/>
      <c r="I704" s="162"/>
      <c r="J704" s="162"/>
      <c r="K704" s="162"/>
    </row>
    <row r="705" spans="2:11" ht="15.75" hidden="1" customHeight="1">
      <c r="B705" s="3"/>
      <c r="C705" s="3"/>
      <c r="D705" s="3"/>
      <c r="E705" s="162"/>
      <c r="F705" s="162"/>
      <c r="G705" s="162"/>
      <c r="H705" s="162"/>
      <c r="I705" s="162"/>
      <c r="J705" s="162"/>
      <c r="K705" s="162"/>
    </row>
    <row r="706" spans="2:11" ht="15.75" hidden="1" customHeight="1">
      <c r="B706" s="3"/>
      <c r="C706" s="3"/>
      <c r="D706" s="3"/>
      <c r="E706" s="162"/>
      <c r="F706" s="162"/>
      <c r="G706" s="162"/>
      <c r="H706" s="162"/>
      <c r="I706" s="162"/>
      <c r="J706" s="162"/>
      <c r="K706" s="162"/>
    </row>
    <row r="707" spans="2:11" ht="15.75" hidden="1" customHeight="1">
      <c r="B707" s="3"/>
      <c r="C707" s="3"/>
      <c r="D707" s="3"/>
      <c r="E707" s="162"/>
      <c r="F707" s="162"/>
      <c r="G707" s="162"/>
      <c r="H707" s="162"/>
      <c r="I707" s="162"/>
      <c r="J707" s="162"/>
      <c r="K707" s="162"/>
    </row>
    <row r="708" spans="2:11" ht="15.75" hidden="1" customHeight="1">
      <c r="B708" s="3"/>
      <c r="C708" s="3"/>
      <c r="D708" s="3"/>
      <c r="E708" s="162"/>
      <c r="F708" s="162"/>
      <c r="G708" s="162"/>
      <c r="H708" s="162"/>
      <c r="I708" s="162"/>
      <c r="J708" s="162"/>
      <c r="K708" s="162"/>
    </row>
    <row r="709" spans="2:11" ht="15.75" hidden="1" customHeight="1">
      <c r="B709" s="3"/>
      <c r="C709" s="3"/>
      <c r="D709" s="3"/>
      <c r="E709" s="162"/>
      <c r="F709" s="162"/>
      <c r="G709" s="162"/>
      <c r="H709" s="162"/>
      <c r="I709" s="162"/>
      <c r="J709" s="162"/>
      <c r="K709" s="162"/>
    </row>
    <row r="710" spans="2:11" ht="15.75" hidden="1" customHeight="1">
      <c r="B710" s="3"/>
      <c r="C710" s="3"/>
      <c r="D710" s="3"/>
      <c r="E710" s="162"/>
      <c r="F710" s="162"/>
      <c r="G710" s="162"/>
      <c r="H710" s="162"/>
      <c r="I710" s="162"/>
      <c r="J710" s="162"/>
      <c r="K710" s="162"/>
    </row>
    <row r="711" spans="2:11" ht="15.75" hidden="1" customHeight="1">
      <c r="B711" s="3"/>
      <c r="C711" s="3"/>
      <c r="D711" s="3"/>
      <c r="E711" s="162"/>
      <c r="F711" s="162"/>
      <c r="G711" s="162"/>
      <c r="H711" s="162"/>
      <c r="I711" s="162"/>
      <c r="J711" s="162"/>
      <c r="K711" s="162"/>
    </row>
    <row r="712" spans="2:11" ht="15.75" hidden="1" customHeight="1">
      <c r="B712" s="3"/>
      <c r="C712" s="3"/>
      <c r="D712" s="3"/>
      <c r="E712" s="162"/>
      <c r="F712" s="162"/>
      <c r="G712" s="162"/>
      <c r="H712" s="162"/>
      <c r="I712" s="162"/>
      <c r="J712" s="162"/>
      <c r="K712" s="162"/>
    </row>
    <row r="713" spans="2:11" ht="15.75" hidden="1" customHeight="1">
      <c r="B713" s="3"/>
      <c r="C713" s="3"/>
      <c r="D713" s="3"/>
      <c r="E713" s="162"/>
      <c r="F713" s="162"/>
      <c r="G713" s="162"/>
      <c r="H713" s="162"/>
      <c r="I713" s="162"/>
      <c r="J713" s="162"/>
      <c r="K713" s="162"/>
    </row>
    <row r="714" spans="2:11" ht="15.75" hidden="1" customHeight="1">
      <c r="B714" s="3"/>
      <c r="C714" s="3"/>
      <c r="D714" s="3"/>
      <c r="E714" s="162"/>
      <c r="F714" s="162"/>
      <c r="G714" s="162"/>
      <c r="H714" s="162"/>
      <c r="I714" s="162"/>
      <c r="J714" s="162"/>
      <c r="K714" s="162"/>
    </row>
    <row r="715" spans="2:11" ht="15.75" hidden="1" customHeight="1">
      <c r="B715" s="3"/>
      <c r="C715" s="3"/>
      <c r="D715" s="3"/>
      <c r="E715" s="162"/>
      <c r="F715" s="162"/>
      <c r="G715" s="162"/>
      <c r="H715" s="162"/>
      <c r="I715" s="162"/>
      <c r="J715" s="162"/>
      <c r="K715" s="162"/>
    </row>
    <row r="716" spans="2:11" ht="15.75" hidden="1" customHeight="1">
      <c r="B716" s="3"/>
      <c r="C716" s="3"/>
      <c r="D716" s="3"/>
      <c r="E716" s="162"/>
      <c r="F716" s="162"/>
      <c r="G716" s="162"/>
      <c r="H716" s="162"/>
      <c r="I716" s="162"/>
      <c r="J716" s="162"/>
      <c r="K716" s="162"/>
    </row>
    <row r="717" spans="2:11" ht="15.75" hidden="1" customHeight="1">
      <c r="B717" s="3"/>
      <c r="C717" s="3"/>
      <c r="D717" s="3"/>
      <c r="E717" s="162"/>
      <c r="F717" s="162"/>
      <c r="G717" s="162"/>
      <c r="H717" s="162"/>
      <c r="I717" s="162"/>
      <c r="J717" s="162"/>
      <c r="K717" s="162"/>
    </row>
    <row r="718" spans="2:11" ht="15.75" hidden="1" customHeight="1">
      <c r="B718" s="3"/>
      <c r="C718" s="3"/>
      <c r="D718" s="3"/>
      <c r="E718" s="162"/>
      <c r="F718" s="162"/>
      <c r="G718" s="162"/>
      <c r="H718" s="162"/>
      <c r="I718" s="162"/>
      <c r="J718" s="162"/>
      <c r="K718" s="162"/>
    </row>
    <row r="719" spans="2:11" ht="15.75" hidden="1" customHeight="1">
      <c r="B719" s="3"/>
      <c r="C719" s="3"/>
      <c r="D719" s="3"/>
      <c r="E719" s="162"/>
      <c r="F719" s="162"/>
      <c r="G719" s="162"/>
      <c r="H719" s="162"/>
      <c r="I719" s="162"/>
      <c r="J719" s="162"/>
      <c r="K719" s="162"/>
    </row>
    <row r="720" spans="2:11" ht="15.75" hidden="1" customHeight="1">
      <c r="B720" s="3"/>
      <c r="C720" s="3"/>
      <c r="D720" s="3"/>
      <c r="E720" s="162"/>
      <c r="F720" s="162"/>
      <c r="G720" s="162"/>
      <c r="H720" s="162"/>
      <c r="I720" s="162"/>
      <c r="J720" s="162"/>
      <c r="K720" s="162"/>
    </row>
    <row r="721" spans="2:11" ht="15.75" hidden="1" customHeight="1">
      <c r="B721" s="3"/>
      <c r="C721" s="3"/>
      <c r="D721" s="3"/>
      <c r="E721" s="162"/>
      <c r="F721" s="162"/>
      <c r="G721" s="162"/>
      <c r="H721" s="162"/>
      <c r="I721" s="162"/>
      <c r="J721" s="162"/>
      <c r="K721" s="162"/>
    </row>
    <row r="722" spans="2:11" ht="15.75" hidden="1" customHeight="1">
      <c r="B722" s="3"/>
      <c r="C722" s="3"/>
      <c r="D722" s="3"/>
      <c r="E722" s="162"/>
      <c r="F722" s="162"/>
      <c r="G722" s="162"/>
      <c r="H722" s="162"/>
      <c r="I722" s="162"/>
      <c r="J722" s="162"/>
      <c r="K722" s="162"/>
    </row>
    <row r="723" spans="2:11" ht="15.75" hidden="1" customHeight="1">
      <c r="B723" s="3"/>
      <c r="C723" s="3"/>
      <c r="D723" s="3"/>
      <c r="E723" s="162"/>
      <c r="F723" s="162"/>
      <c r="G723" s="162"/>
      <c r="H723" s="162"/>
      <c r="I723" s="162"/>
      <c r="J723" s="162"/>
      <c r="K723" s="162"/>
    </row>
    <row r="724" spans="2:11" ht="15.75" hidden="1" customHeight="1">
      <c r="B724" s="3"/>
      <c r="C724" s="3"/>
      <c r="D724" s="3"/>
      <c r="E724" s="162"/>
      <c r="F724" s="162"/>
      <c r="G724" s="162"/>
      <c r="H724" s="162"/>
      <c r="I724" s="162"/>
      <c r="J724" s="162"/>
      <c r="K724" s="162"/>
    </row>
    <row r="725" spans="2:11" ht="15.75" hidden="1" customHeight="1">
      <c r="B725" s="3"/>
      <c r="C725" s="3"/>
      <c r="D725" s="3"/>
      <c r="E725" s="162"/>
      <c r="F725" s="162"/>
      <c r="G725" s="162"/>
      <c r="H725" s="162"/>
      <c r="I725" s="162"/>
      <c r="J725" s="162"/>
      <c r="K725" s="162"/>
    </row>
    <row r="726" spans="2:11" ht="15.75" hidden="1" customHeight="1">
      <c r="B726" s="3"/>
      <c r="C726" s="3"/>
      <c r="D726" s="3"/>
      <c r="E726" s="162"/>
      <c r="F726" s="162"/>
      <c r="G726" s="162"/>
      <c r="H726" s="162"/>
      <c r="I726" s="162"/>
      <c r="J726" s="162"/>
      <c r="K726" s="162"/>
    </row>
    <row r="727" spans="2:11" ht="15.75" hidden="1" customHeight="1">
      <c r="B727" s="3"/>
      <c r="C727" s="3"/>
      <c r="D727" s="3"/>
      <c r="E727" s="162"/>
      <c r="F727" s="162"/>
      <c r="G727" s="162"/>
      <c r="H727" s="162"/>
      <c r="I727" s="162"/>
      <c r="J727" s="162"/>
      <c r="K727" s="162"/>
    </row>
    <row r="728" spans="2:11" ht="15.75" hidden="1" customHeight="1">
      <c r="B728" s="3"/>
      <c r="C728" s="3"/>
      <c r="D728" s="3"/>
      <c r="E728" s="162"/>
      <c r="F728" s="162"/>
      <c r="G728" s="162"/>
      <c r="H728" s="162"/>
      <c r="I728" s="162"/>
      <c r="J728" s="162"/>
      <c r="K728" s="162"/>
    </row>
    <row r="729" spans="2:11" ht="15.75" hidden="1" customHeight="1">
      <c r="B729" s="3"/>
      <c r="C729" s="3"/>
      <c r="D729" s="3"/>
      <c r="E729" s="162"/>
      <c r="F729" s="162"/>
      <c r="G729" s="162"/>
      <c r="H729" s="162"/>
      <c r="I729" s="162"/>
      <c r="J729" s="162"/>
      <c r="K729" s="162"/>
    </row>
    <row r="730" spans="2:11" ht="15.75" hidden="1" customHeight="1">
      <c r="B730" s="3"/>
      <c r="C730" s="3"/>
      <c r="D730" s="3"/>
      <c r="E730" s="162"/>
      <c r="F730" s="162"/>
      <c r="G730" s="162"/>
      <c r="H730" s="162"/>
      <c r="I730" s="162"/>
      <c r="J730" s="162"/>
      <c r="K730" s="162"/>
    </row>
    <row r="731" spans="2:11" ht="15.75" hidden="1" customHeight="1">
      <c r="B731" s="3"/>
      <c r="C731" s="3"/>
      <c r="D731" s="3"/>
      <c r="E731" s="162"/>
      <c r="F731" s="162"/>
      <c r="G731" s="162"/>
      <c r="H731" s="162"/>
      <c r="I731" s="162"/>
      <c r="J731" s="162"/>
      <c r="K731" s="162"/>
    </row>
    <row r="732" spans="2:11" ht="15.75" hidden="1" customHeight="1">
      <c r="B732" s="3"/>
      <c r="C732" s="3"/>
      <c r="D732" s="3"/>
      <c r="E732" s="162"/>
      <c r="F732" s="162"/>
      <c r="G732" s="162"/>
      <c r="H732" s="162"/>
      <c r="I732" s="162"/>
      <c r="J732" s="162"/>
      <c r="K732" s="162"/>
    </row>
    <row r="733" spans="2:11" ht="15.75" hidden="1" customHeight="1">
      <c r="B733" s="3"/>
      <c r="C733" s="3"/>
      <c r="D733" s="3"/>
      <c r="E733" s="162"/>
      <c r="F733" s="162"/>
      <c r="G733" s="162"/>
      <c r="H733" s="162"/>
      <c r="I733" s="162"/>
      <c r="J733" s="162"/>
      <c r="K733" s="162"/>
    </row>
    <row r="734" spans="2:11" ht="15.75" hidden="1" customHeight="1">
      <c r="B734" s="3"/>
      <c r="C734" s="3"/>
      <c r="D734" s="3"/>
      <c r="E734" s="162"/>
      <c r="F734" s="162"/>
      <c r="G734" s="162"/>
      <c r="H734" s="162"/>
      <c r="I734" s="162"/>
      <c r="J734" s="162"/>
      <c r="K734" s="162"/>
    </row>
    <row r="735" spans="2:11" ht="15.75" hidden="1" customHeight="1">
      <c r="B735" s="3"/>
      <c r="C735" s="3"/>
      <c r="D735" s="3"/>
      <c r="E735" s="162"/>
      <c r="F735" s="162"/>
      <c r="G735" s="162"/>
      <c r="H735" s="162"/>
      <c r="I735" s="162"/>
      <c r="J735" s="162"/>
      <c r="K735" s="162"/>
    </row>
    <row r="736" spans="2:11" ht="15.75" hidden="1" customHeight="1">
      <c r="B736" s="3"/>
      <c r="C736" s="3"/>
      <c r="D736" s="3"/>
      <c r="E736" s="162"/>
      <c r="F736" s="162"/>
      <c r="G736" s="162"/>
      <c r="H736" s="162"/>
      <c r="I736" s="162"/>
      <c r="J736" s="162"/>
      <c r="K736" s="162"/>
    </row>
    <row r="737" spans="2:11" ht="15.75" hidden="1" customHeight="1">
      <c r="B737" s="3"/>
      <c r="C737" s="3"/>
      <c r="D737" s="3"/>
      <c r="E737" s="162"/>
      <c r="F737" s="162"/>
      <c r="G737" s="162"/>
      <c r="H737" s="162"/>
      <c r="I737" s="162"/>
      <c r="J737" s="162"/>
      <c r="K737" s="162"/>
    </row>
    <row r="738" spans="2:11" ht="15.75" hidden="1" customHeight="1">
      <c r="B738" s="3"/>
      <c r="C738" s="3"/>
      <c r="D738" s="3"/>
      <c r="E738" s="162"/>
      <c r="F738" s="162"/>
      <c r="G738" s="162"/>
      <c r="H738" s="162"/>
      <c r="I738" s="162"/>
      <c r="J738" s="162"/>
      <c r="K738" s="162"/>
    </row>
    <row r="739" spans="2:11" ht="15.75" hidden="1" customHeight="1">
      <c r="B739" s="3"/>
      <c r="C739" s="3"/>
      <c r="D739" s="3"/>
      <c r="E739" s="162"/>
      <c r="F739" s="162"/>
      <c r="G739" s="162"/>
      <c r="H739" s="162"/>
      <c r="I739" s="162"/>
      <c r="J739" s="162"/>
      <c r="K739" s="162"/>
    </row>
    <row r="740" spans="2:11" ht="15.75" hidden="1" customHeight="1">
      <c r="B740" s="3"/>
      <c r="C740" s="3"/>
      <c r="D740" s="3"/>
      <c r="E740" s="162"/>
      <c r="F740" s="162"/>
      <c r="G740" s="162"/>
      <c r="H740" s="162"/>
      <c r="I740" s="162"/>
      <c r="J740" s="162"/>
      <c r="K740" s="162"/>
    </row>
    <row r="741" spans="2:11" ht="15.75" hidden="1" customHeight="1">
      <c r="B741" s="3"/>
      <c r="C741" s="3"/>
      <c r="D741" s="3"/>
      <c r="E741" s="162"/>
      <c r="F741" s="162"/>
      <c r="G741" s="162"/>
      <c r="H741" s="162"/>
      <c r="I741" s="162"/>
      <c r="J741" s="162"/>
      <c r="K741" s="162"/>
    </row>
    <row r="742" spans="2:11" ht="15.75" hidden="1" customHeight="1">
      <c r="B742" s="3"/>
      <c r="C742" s="3"/>
      <c r="D742" s="3"/>
      <c r="E742" s="162"/>
      <c r="F742" s="162"/>
      <c r="G742" s="162"/>
      <c r="H742" s="162"/>
      <c r="I742" s="162"/>
      <c r="J742" s="162"/>
      <c r="K742" s="162"/>
    </row>
    <row r="743" spans="2:11" ht="15.75" hidden="1" customHeight="1">
      <c r="B743" s="3"/>
      <c r="C743" s="3"/>
      <c r="D743" s="3"/>
      <c r="E743" s="162"/>
      <c r="F743" s="162"/>
      <c r="G743" s="162"/>
      <c r="H743" s="162"/>
      <c r="I743" s="162"/>
      <c r="J743" s="162"/>
      <c r="K743" s="162"/>
    </row>
    <row r="744" spans="2:11" ht="15.75" hidden="1" customHeight="1">
      <c r="B744" s="3"/>
      <c r="C744" s="3"/>
      <c r="D744" s="3"/>
      <c r="E744" s="162"/>
      <c r="F744" s="162"/>
      <c r="G744" s="162"/>
      <c r="H744" s="162"/>
      <c r="I744" s="162"/>
      <c r="J744" s="162"/>
      <c r="K744" s="162"/>
    </row>
    <row r="745" spans="2:11" ht="15.75" hidden="1" customHeight="1">
      <c r="B745" s="3"/>
      <c r="C745" s="3"/>
      <c r="D745" s="3"/>
      <c r="E745" s="162"/>
      <c r="F745" s="162"/>
      <c r="G745" s="162"/>
      <c r="H745" s="162"/>
      <c r="I745" s="162"/>
      <c r="J745" s="162"/>
      <c r="K745" s="162"/>
    </row>
    <row r="746" spans="2:11" ht="15.75" hidden="1" customHeight="1">
      <c r="B746" s="3"/>
      <c r="C746" s="3"/>
      <c r="D746" s="3"/>
      <c r="E746" s="162"/>
      <c r="F746" s="162"/>
      <c r="G746" s="162"/>
      <c r="H746" s="162"/>
      <c r="I746" s="162"/>
      <c r="J746" s="162"/>
      <c r="K746" s="162"/>
    </row>
    <row r="747" spans="2:11" ht="15.75" hidden="1" customHeight="1">
      <c r="B747" s="3"/>
      <c r="C747" s="3"/>
      <c r="D747" s="3"/>
      <c r="E747" s="162"/>
      <c r="F747" s="162"/>
      <c r="G747" s="162"/>
      <c r="H747" s="162"/>
      <c r="I747" s="162"/>
      <c r="J747" s="162"/>
      <c r="K747" s="162"/>
    </row>
    <row r="748" spans="2:11" ht="15.75" hidden="1" customHeight="1">
      <c r="B748" s="3"/>
      <c r="C748" s="3"/>
      <c r="D748" s="3"/>
      <c r="E748" s="162"/>
      <c r="F748" s="162"/>
      <c r="G748" s="162"/>
      <c r="H748" s="162"/>
      <c r="I748" s="162"/>
      <c r="J748" s="162"/>
      <c r="K748" s="162"/>
    </row>
    <row r="749" spans="2:11" ht="15.75" hidden="1" customHeight="1">
      <c r="B749" s="3"/>
      <c r="C749" s="3"/>
      <c r="D749" s="3"/>
      <c r="E749" s="162"/>
      <c r="F749" s="162"/>
      <c r="G749" s="162"/>
      <c r="H749" s="162"/>
      <c r="I749" s="162"/>
      <c r="J749" s="162"/>
      <c r="K749" s="162"/>
    </row>
    <row r="750" spans="2:11" ht="15.75" hidden="1" customHeight="1">
      <c r="B750" s="3"/>
      <c r="C750" s="3"/>
      <c r="D750" s="3"/>
      <c r="E750" s="162"/>
      <c r="F750" s="162"/>
      <c r="G750" s="162"/>
      <c r="H750" s="162"/>
      <c r="I750" s="162"/>
      <c r="J750" s="162"/>
      <c r="K750" s="162"/>
    </row>
    <row r="751" spans="2:11" ht="15.75" hidden="1" customHeight="1">
      <c r="B751" s="3"/>
      <c r="C751" s="3"/>
      <c r="D751" s="3"/>
      <c r="E751" s="162"/>
      <c r="F751" s="162"/>
      <c r="G751" s="162"/>
      <c r="H751" s="162"/>
      <c r="I751" s="162"/>
      <c r="J751" s="162"/>
      <c r="K751" s="162"/>
    </row>
    <row r="752" spans="2:11" ht="15.75" hidden="1" customHeight="1">
      <c r="B752" s="3"/>
      <c r="C752" s="3"/>
      <c r="D752" s="3"/>
      <c r="E752" s="162"/>
      <c r="F752" s="162"/>
      <c r="G752" s="162"/>
      <c r="H752" s="162"/>
      <c r="I752" s="162"/>
      <c r="J752" s="162"/>
      <c r="K752" s="162"/>
    </row>
    <row r="753" spans="2:11" ht="15.75" hidden="1" customHeight="1">
      <c r="B753" s="3"/>
      <c r="C753" s="3"/>
      <c r="D753" s="3"/>
      <c r="E753" s="162"/>
      <c r="F753" s="162"/>
      <c r="G753" s="162"/>
      <c r="H753" s="162"/>
      <c r="I753" s="162"/>
      <c r="J753" s="162"/>
      <c r="K753" s="162"/>
    </row>
    <row r="754" spans="2:11" ht="15.75" hidden="1" customHeight="1">
      <c r="B754" s="3"/>
      <c r="C754" s="3"/>
      <c r="D754" s="3"/>
      <c r="E754" s="162"/>
      <c r="F754" s="162"/>
      <c r="G754" s="162"/>
      <c r="H754" s="162"/>
      <c r="I754" s="162"/>
      <c r="J754" s="162"/>
      <c r="K754" s="162"/>
    </row>
    <row r="755" spans="2:11" ht="15.75" hidden="1" customHeight="1">
      <c r="B755" s="3"/>
      <c r="C755" s="3"/>
      <c r="D755" s="3"/>
      <c r="E755" s="162"/>
      <c r="F755" s="162"/>
      <c r="G755" s="162"/>
      <c r="H755" s="162"/>
      <c r="I755" s="162"/>
      <c r="J755" s="162"/>
      <c r="K755" s="162"/>
    </row>
    <row r="756" spans="2:11" ht="15.75" hidden="1" customHeight="1">
      <c r="B756" s="3"/>
      <c r="C756" s="3"/>
      <c r="D756" s="3"/>
      <c r="E756" s="162"/>
      <c r="F756" s="162"/>
      <c r="G756" s="162"/>
      <c r="H756" s="162"/>
      <c r="I756" s="162"/>
      <c r="J756" s="162"/>
      <c r="K756" s="162"/>
    </row>
    <row r="757" spans="2:11" ht="15.75" hidden="1" customHeight="1">
      <c r="B757" s="3"/>
      <c r="C757" s="3"/>
      <c r="D757" s="3"/>
      <c r="E757" s="162"/>
      <c r="F757" s="162"/>
      <c r="G757" s="162"/>
      <c r="H757" s="162"/>
      <c r="I757" s="162"/>
      <c r="J757" s="162"/>
      <c r="K757" s="162"/>
    </row>
    <row r="758" spans="2:11" ht="15.75" hidden="1" customHeight="1">
      <c r="B758" s="3"/>
      <c r="C758" s="3"/>
      <c r="D758" s="3"/>
      <c r="E758" s="162"/>
      <c r="F758" s="162"/>
      <c r="G758" s="162"/>
      <c r="H758" s="162"/>
      <c r="I758" s="162"/>
      <c r="J758" s="162"/>
      <c r="K758" s="162"/>
    </row>
    <row r="759" spans="2:11" ht="15.75" hidden="1" customHeight="1">
      <c r="B759" s="3"/>
      <c r="C759" s="3"/>
      <c r="D759" s="3"/>
      <c r="E759" s="162"/>
      <c r="F759" s="162"/>
      <c r="G759" s="162"/>
      <c r="H759" s="162"/>
      <c r="I759" s="162"/>
      <c r="J759" s="162"/>
      <c r="K759" s="162"/>
    </row>
    <row r="760" spans="2:11" ht="15.75" hidden="1" customHeight="1">
      <c r="B760" s="3"/>
      <c r="C760" s="3"/>
      <c r="D760" s="3"/>
      <c r="E760" s="162"/>
      <c r="F760" s="162"/>
      <c r="G760" s="162"/>
      <c r="H760" s="162"/>
      <c r="I760" s="162"/>
      <c r="J760" s="162"/>
      <c r="K760" s="162"/>
    </row>
    <row r="761" spans="2:11" ht="15.75" hidden="1" customHeight="1">
      <c r="B761" s="3"/>
      <c r="C761" s="3"/>
      <c r="D761" s="3"/>
      <c r="E761" s="162"/>
      <c r="F761" s="162"/>
      <c r="G761" s="162"/>
      <c r="H761" s="162"/>
      <c r="I761" s="162"/>
      <c r="J761" s="162"/>
      <c r="K761" s="162"/>
    </row>
    <row r="762" spans="2:11" ht="15.75" hidden="1" customHeight="1">
      <c r="B762" s="3"/>
      <c r="C762" s="3"/>
      <c r="D762" s="3"/>
      <c r="E762" s="162"/>
      <c r="F762" s="162"/>
      <c r="G762" s="162"/>
      <c r="H762" s="162"/>
      <c r="I762" s="162"/>
      <c r="J762" s="162"/>
      <c r="K762" s="162"/>
    </row>
    <row r="763" spans="2:11" ht="15.75" hidden="1" customHeight="1">
      <c r="B763" s="3"/>
      <c r="C763" s="3"/>
      <c r="D763" s="3"/>
      <c r="E763" s="162"/>
      <c r="F763" s="162"/>
      <c r="G763" s="162"/>
      <c r="H763" s="162"/>
      <c r="I763" s="162"/>
      <c r="J763" s="162"/>
      <c r="K763" s="162"/>
    </row>
    <row r="764" spans="2:11" ht="15.75" hidden="1" customHeight="1">
      <c r="B764" s="3"/>
      <c r="C764" s="3"/>
      <c r="D764" s="3"/>
      <c r="E764" s="162"/>
      <c r="F764" s="162"/>
      <c r="G764" s="162"/>
      <c r="H764" s="162"/>
      <c r="I764" s="162"/>
      <c r="J764" s="162"/>
      <c r="K764" s="162"/>
    </row>
    <row r="765" spans="2:11" ht="15.75" hidden="1" customHeight="1">
      <c r="B765" s="3"/>
      <c r="C765" s="3"/>
      <c r="D765" s="3"/>
      <c r="E765" s="162"/>
      <c r="F765" s="162"/>
      <c r="G765" s="162"/>
      <c r="H765" s="162"/>
      <c r="I765" s="162"/>
      <c r="J765" s="162"/>
      <c r="K765" s="162"/>
    </row>
    <row r="766" spans="2:11" ht="15.75" hidden="1" customHeight="1">
      <c r="B766" s="3"/>
      <c r="C766" s="3"/>
      <c r="D766" s="3"/>
      <c r="E766" s="162"/>
      <c r="F766" s="162"/>
      <c r="G766" s="162"/>
      <c r="H766" s="162"/>
      <c r="I766" s="162"/>
      <c r="J766" s="162"/>
      <c r="K766" s="162"/>
    </row>
    <row r="767" spans="2:11" ht="15.75" hidden="1" customHeight="1">
      <c r="B767" s="3"/>
      <c r="C767" s="3"/>
      <c r="D767" s="3"/>
      <c r="E767" s="162"/>
      <c r="F767" s="162"/>
      <c r="G767" s="162"/>
      <c r="H767" s="162"/>
      <c r="I767" s="162"/>
      <c r="J767" s="162"/>
      <c r="K767" s="162"/>
    </row>
    <row r="768" spans="2:11" ht="15.75" hidden="1" customHeight="1">
      <c r="B768" s="3"/>
      <c r="C768" s="3"/>
      <c r="D768" s="3"/>
      <c r="E768" s="162"/>
      <c r="F768" s="162"/>
      <c r="G768" s="162"/>
      <c r="H768" s="162"/>
      <c r="I768" s="162"/>
      <c r="J768" s="162"/>
      <c r="K768" s="162"/>
    </row>
    <row r="769" spans="2:11" ht="15.75" hidden="1" customHeight="1">
      <c r="B769" s="3"/>
      <c r="C769" s="3"/>
      <c r="D769" s="3"/>
      <c r="E769" s="162"/>
      <c r="F769" s="162"/>
      <c r="G769" s="162"/>
      <c r="H769" s="162"/>
      <c r="I769" s="162"/>
      <c r="J769" s="162"/>
      <c r="K769" s="162"/>
    </row>
    <row r="770" spans="2:11" ht="15.75" hidden="1" customHeight="1">
      <c r="B770" s="3"/>
      <c r="C770" s="3"/>
      <c r="D770" s="3"/>
      <c r="E770" s="162"/>
      <c r="F770" s="162"/>
      <c r="G770" s="162"/>
      <c r="H770" s="162"/>
      <c r="I770" s="162"/>
      <c r="J770" s="162"/>
      <c r="K770" s="162"/>
    </row>
    <row r="771" spans="2:11" ht="15.75" hidden="1" customHeight="1">
      <c r="B771" s="3"/>
      <c r="C771" s="3"/>
      <c r="D771" s="3"/>
      <c r="E771" s="162"/>
      <c r="F771" s="162"/>
      <c r="G771" s="162"/>
      <c r="H771" s="162"/>
      <c r="I771" s="162"/>
      <c r="J771" s="162"/>
      <c r="K771" s="162"/>
    </row>
    <row r="772" spans="2:11" ht="15.75" hidden="1" customHeight="1">
      <c r="B772" s="3"/>
      <c r="C772" s="3"/>
      <c r="D772" s="3"/>
      <c r="E772" s="162"/>
      <c r="F772" s="162"/>
      <c r="G772" s="162"/>
      <c r="H772" s="162"/>
      <c r="I772" s="162"/>
      <c r="J772" s="162"/>
      <c r="K772" s="162"/>
    </row>
    <row r="773" spans="2:11" ht="15.75" hidden="1" customHeight="1">
      <c r="B773" s="3"/>
      <c r="C773" s="3"/>
      <c r="D773" s="3"/>
      <c r="E773" s="162"/>
      <c r="F773" s="162"/>
      <c r="G773" s="162"/>
      <c r="H773" s="162"/>
      <c r="I773" s="162"/>
      <c r="J773" s="162"/>
      <c r="K773" s="162"/>
    </row>
    <row r="774" spans="2:11" ht="15.75" hidden="1" customHeight="1">
      <c r="B774" s="3"/>
      <c r="C774" s="3"/>
      <c r="D774" s="3"/>
      <c r="E774" s="162"/>
      <c r="F774" s="162"/>
      <c r="G774" s="162"/>
      <c r="H774" s="162"/>
      <c r="I774" s="162"/>
      <c r="J774" s="162"/>
      <c r="K774" s="162"/>
    </row>
    <row r="775" spans="2:11" ht="15.75" hidden="1" customHeight="1">
      <c r="B775" s="3"/>
      <c r="C775" s="3"/>
      <c r="D775" s="3"/>
      <c r="E775" s="162"/>
      <c r="F775" s="162"/>
      <c r="G775" s="162"/>
      <c r="H775" s="162"/>
      <c r="I775" s="162"/>
      <c r="J775" s="162"/>
      <c r="K775" s="162"/>
    </row>
    <row r="776" spans="2:11" ht="15.75" hidden="1" customHeight="1">
      <c r="B776" s="3"/>
      <c r="C776" s="3"/>
      <c r="D776" s="3"/>
      <c r="E776" s="162"/>
      <c r="F776" s="162"/>
      <c r="G776" s="162"/>
      <c r="H776" s="162"/>
      <c r="I776" s="162"/>
      <c r="J776" s="162"/>
      <c r="K776" s="162"/>
    </row>
    <row r="777" spans="2:11" ht="15.75" hidden="1" customHeight="1">
      <c r="B777" s="3"/>
      <c r="C777" s="3"/>
      <c r="D777" s="3"/>
      <c r="E777" s="162"/>
      <c r="F777" s="162"/>
      <c r="G777" s="162"/>
      <c r="H777" s="162"/>
      <c r="I777" s="162"/>
      <c r="J777" s="162"/>
      <c r="K777" s="162"/>
    </row>
    <row r="778" spans="2:11" ht="15.75" hidden="1" customHeight="1">
      <c r="B778" s="3"/>
      <c r="C778" s="3"/>
      <c r="D778" s="3"/>
      <c r="E778" s="162"/>
      <c r="F778" s="162"/>
      <c r="G778" s="162"/>
      <c r="H778" s="162"/>
      <c r="I778" s="162"/>
      <c r="J778" s="162"/>
      <c r="K778" s="162"/>
    </row>
    <row r="779" spans="2:11" ht="15.75" hidden="1" customHeight="1">
      <c r="B779" s="3"/>
      <c r="C779" s="3"/>
      <c r="D779" s="3"/>
      <c r="E779" s="162"/>
      <c r="F779" s="162"/>
      <c r="G779" s="162"/>
      <c r="H779" s="162"/>
      <c r="I779" s="162"/>
      <c r="J779" s="162"/>
      <c r="K779" s="162"/>
    </row>
    <row r="780" spans="2:11" ht="15.75" hidden="1" customHeight="1">
      <c r="B780" s="3"/>
      <c r="C780" s="3"/>
      <c r="D780" s="3"/>
      <c r="E780" s="162"/>
      <c r="F780" s="162"/>
      <c r="G780" s="162"/>
      <c r="H780" s="162"/>
      <c r="I780" s="162"/>
      <c r="J780" s="162"/>
      <c r="K780" s="162"/>
    </row>
    <row r="781" spans="2:11" ht="15.75" hidden="1" customHeight="1">
      <c r="B781" s="3"/>
      <c r="C781" s="3"/>
      <c r="D781" s="3"/>
      <c r="E781" s="162"/>
      <c r="F781" s="162"/>
      <c r="G781" s="162"/>
      <c r="H781" s="162"/>
      <c r="I781" s="162"/>
      <c r="J781" s="162"/>
      <c r="K781" s="162"/>
    </row>
    <row r="782" spans="2:11" ht="15.75" hidden="1" customHeight="1">
      <c r="B782" s="3"/>
      <c r="C782" s="3"/>
      <c r="D782" s="3"/>
      <c r="E782" s="162"/>
      <c r="F782" s="162"/>
      <c r="G782" s="162"/>
      <c r="H782" s="162"/>
      <c r="I782" s="162"/>
      <c r="J782" s="162"/>
      <c r="K782" s="162"/>
    </row>
    <row r="783" spans="2:11" ht="15.75" hidden="1" customHeight="1">
      <c r="B783" s="3"/>
      <c r="C783" s="3"/>
      <c r="D783" s="3"/>
      <c r="E783" s="162"/>
      <c r="F783" s="162"/>
      <c r="G783" s="162"/>
      <c r="H783" s="162"/>
      <c r="I783" s="162"/>
      <c r="J783" s="162"/>
      <c r="K783" s="162"/>
    </row>
    <row r="784" spans="2:11" ht="15.75" hidden="1" customHeight="1">
      <c r="B784" s="3"/>
      <c r="C784" s="3"/>
      <c r="D784" s="3"/>
      <c r="E784" s="162"/>
      <c r="F784" s="162"/>
      <c r="G784" s="162"/>
      <c r="H784" s="162"/>
      <c r="I784" s="162"/>
      <c r="J784" s="162"/>
      <c r="K784" s="162"/>
    </row>
    <row r="785" spans="2:11" ht="15.75" hidden="1" customHeight="1">
      <c r="B785" s="3"/>
      <c r="C785" s="3"/>
      <c r="D785" s="3"/>
      <c r="E785" s="162"/>
      <c r="F785" s="162"/>
      <c r="G785" s="162"/>
      <c r="H785" s="162"/>
      <c r="I785" s="162"/>
      <c r="J785" s="162"/>
      <c r="K785" s="162"/>
    </row>
    <row r="786" spans="2:11" ht="15.75" hidden="1" customHeight="1">
      <c r="B786" s="3"/>
      <c r="C786" s="3"/>
      <c r="D786" s="3"/>
      <c r="E786" s="162"/>
      <c r="F786" s="162"/>
      <c r="G786" s="162"/>
      <c r="H786" s="162"/>
      <c r="I786" s="162"/>
      <c r="J786" s="162"/>
      <c r="K786" s="162"/>
    </row>
    <row r="787" spans="2:11" ht="15.75" hidden="1" customHeight="1">
      <c r="B787" s="3"/>
      <c r="C787" s="3"/>
      <c r="D787" s="3"/>
      <c r="E787" s="162"/>
      <c r="F787" s="162"/>
      <c r="G787" s="162"/>
      <c r="H787" s="162"/>
      <c r="I787" s="162"/>
      <c r="J787" s="162"/>
      <c r="K787" s="162"/>
    </row>
    <row r="788" spans="2:11" ht="15.75" hidden="1" customHeight="1">
      <c r="B788" s="3"/>
      <c r="C788" s="3"/>
      <c r="D788" s="3"/>
      <c r="E788" s="162"/>
      <c r="F788" s="162"/>
      <c r="G788" s="162"/>
      <c r="H788" s="162"/>
      <c r="I788" s="162"/>
      <c r="J788" s="162"/>
      <c r="K788" s="162"/>
    </row>
    <row r="789" spans="2:11" ht="15.75" hidden="1" customHeight="1">
      <c r="B789" s="3"/>
      <c r="C789" s="3"/>
      <c r="D789" s="3"/>
      <c r="E789" s="162"/>
      <c r="F789" s="162"/>
      <c r="G789" s="162"/>
      <c r="H789" s="162"/>
      <c r="I789" s="162"/>
      <c r="J789" s="162"/>
      <c r="K789" s="162"/>
    </row>
    <row r="790" spans="2:11" ht="15.75" hidden="1" customHeight="1">
      <c r="B790" s="3"/>
      <c r="C790" s="3"/>
      <c r="D790" s="3"/>
      <c r="E790" s="162"/>
      <c r="F790" s="162"/>
      <c r="G790" s="162"/>
      <c r="H790" s="162"/>
      <c r="I790" s="162"/>
      <c r="J790" s="162"/>
      <c r="K790" s="162"/>
    </row>
    <row r="791" spans="2:11" ht="15.75" hidden="1" customHeight="1">
      <c r="B791" s="3"/>
      <c r="C791" s="3"/>
      <c r="D791" s="3"/>
      <c r="E791" s="162"/>
      <c r="F791" s="162"/>
      <c r="G791" s="162"/>
      <c r="H791" s="162"/>
      <c r="I791" s="162"/>
      <c r="J791" s="162"/>
      <c r="K791" s="162"/>
    </row>
    <row r="792" spans="2:11" ht="15.75" hidden="1" customHeight="1">
      <c r="B792" s="3"/>
      <c r="C792" s="3"/>
      <c r="D792" s="3"/>
      <c r="E792" s="162"/>
      <c r="F792" s="162"/>
      <c r="G792" s="162"/>
      <c r="H792" s="162"/>
      <c r="I792" s="162"/>
      <c r="J792" s="162"/>
      <c r="K792" s="162"/>
    </row>
    <row r="793" spans="2:11" ht="15.75" hidden="1" customHeight="1">
      <c r="B793" s="3"/>
      <c r="C793" s="3"/>
      <c r="D793" s="3"/>
      <c r="E793" s="162"/>
      <c r="F793" s="162"/>
      <c r="G793" s="162"/>
      <c r="H793" s="162"/>
      <c r="I793" s="162"/>
      <c r="J793" s="162"/>
      <c r="K793" s="162"/>
    </row>
    <row r="794" spans="2:11" ht="15.75" hidden="1" customHeight="1">
      <c r="B794" s="3"/>
      <c r="C794" s="3"/>
      <c r="D794" s="3"/>
      <c r="E794" s="162"/>
      <c r="F794" s="162"/>
      <c r="G794" s="162"/>
      <c r="H794" s="162"/>
      <c r="I794" s="162"/>
      <c r="J794" s="162"/>
      <c r="K794" s="162"/>
    </row>
    <row r="795" spans="2:11" ht="15.75" hidden="1" customHeight="1">
      <c r="B795" s="3"/>
      <c r="C795" s="3"/>
      <c r="D795" s="3"/>
      <c r="E795" s="162"/>
      <c r="F795" s="162"/>
      <c r="G795" s="162"/>
      <c r="H795" s="162"/>
      <c r="I795" s="162"/>
      <c r="J795" s="162"/>
      <c r="K795" s="162"/>
    </row>
    <row r="796" spans="2:11" ht="15.75" hidden="1" customHeight="1">
      <c r="B796" s="3"/>
      <c r="C796" s="3"/>
      <c r="D796" s="3"/>
      <c r="E796" s="162"/>
      <c r="F796" s="162"/>
      <c r="G796" s="162"/>
      <c r="H796" s="162"/>
      <c r="I796" s="162"/>
      <c r="J796" s="162"/>
      <c r="K796" s="162"/>
    </row>
    <row r="797" spans="2:11" ht="15.75" hidden="1" customHeight="1">
      <c r="B797" s="3"/>
      <c r="C797" s="3"/>
      <c r="D797" s="3"/>
      <c r="E797" s="162"/>
      <c r="F797" s="162"/>
      <c r="G797" s="162"/>
      <c r="H797" s="162"/>
      <c r="I797" s="162"/>
      <c r="J797" s="162"/>
      <c r="K797" s="162"/>
    </row>
    <row r="798" spans="2:11" ht="15.75" hidden="1" customHeight="1">
      <c r="B798" s="3"/>
      <c r="C798" s="3"/>
      <c r="D798" s="3"/>
      <c r="E798" s="162"/>
      <c r="F798" s="162"/>
      <c r="G798" s="162"/>
      <c r="H798" s="162"/>
      <c r="I798" s="162"/>
      <c r="J798" s="162"/>
      <c r="K798" s="162"/>
    </row>
    <row r="799" spans="2:11" ht="15.75" hidden="1" customHeight="1">
      <c r="B799" s="3"/>
      <c r="C799" s="3"/>
      <c r="D799" s="3"/>
      <c r="E799" s="162"/>
      <c r="F799" s="162"/>
      <c r="G799" s="162"/>
      <c r="H799" s="162"/>
      <c r="I799" s="162"/>
      <c r="J799" s="162"/>
      <c r="K799" s="162"/>
    </row>
    <row r="800" spans="2:11" ht="15.75" hidden="1" customHeight="1">
      <c r="B800" s="3"/>
      <c r="C800" s="3"/>
      <c r="D800" s="3"/>
      <c r="E800" s="162"/>
      <c r="F800" s="162"/>
      <c r="G800" s="162"/>
      <c r="H800" s="162"/>
      <c r="I800" s="162"/>
      <c r="J800" s="162"/>
      <c r="K800" s="162"/>
    </row>
    <row r="801" spans="2:11" ht="15.75" hidden="1" customHeight="1">
      <c r="B801" s="3"/>
      <c r="C801" s="3"/>
      <c r="D801" s="3"/>
      <c r="E801" s="162"/>
      <c r="F801" s="162"/>
      <c r="G801" s="162"/>
      <c r="H801" s="162"/>
      <c r="I801" s="162"/>
      <c r="J801" s="162"/>
      <c r="K801" s="162"/>
    </row>
    <row r="802" spans="2:11" ht="15.75" hidden="1" customHeight="1">
      <c r="B802" s="3"/>
      <c r="C802" s="3"/>
      <c r="D802" s="3"/>
      <c r="E802" s="162"/>
      <c r="F802" s="162"/>
      <c r="G802" s="162"/>
      <c r="H802" s="162"/>
      <c r="I802" s="162"/>
      <c r="J802" s="162"/>
      <c r="K802" s="162"/>
    </row>
    <row r="803" spans="2:11" ht="15.75" hidden="1" customHeight="1">
      <c r="B803" s="3"/>
      <c r="C803" s="3"/>
      <c r="D803" s="3"/>
      <c r="E803" s="162"/>
      <c r="F803" s="162"/>
      <c r="G803" s="162"/>
      <c r="H803" s="162"/>
      <c r="I803" s="162"/>
      <c r="J803" s="162"/>
      <c r="K803" s="162"/>
    </row>
    <row r="804" spans="2:11" ht="15.75" hidden="1" customHeight="1">
      <c r="B804" s="3"/>
      <c r="C804" s="3"/>
      <c r="D804" s="3"/>
      <c r="E804" s="162"/>
      <c r="F804" s="162"/>
      <c r="G804" s="162"/>
      <c r="H804" s="162"/>
      <c r="I804" s="162"/>
      <c r="J804" s="162"/>
      <c r="K804" s="162"/>
    </row>
    <row r="805" spans="2:11" ht="15.75" hidden="1" customHeight="1">
      <c r="B805" s="3"/>
      <c r="C805" s="3"/>
      <c r="D805" s="3"/>
      <c r="E805" s="162"/>
      <c r="F805" s="162"/>
      <c r="G805" s="162"/>
      <c r="H805" s="162"/>
      <c r="I805" s="162"/>
      <c r="J805" s="162"/>
      <c r="K805" s="162"/>
    </row>
    <row r="806" spans="2:11" ht="15.75" hidden="1" customHeight="1">
      <c r="B806" s="3"/>
      <c r="C806" s="3"/>
      <c r="D806" s="3"/>
      <c r="E806" s="162"/>
      <c r="F806" s="162"/>
      <c r="G806" s="162"/>
      <c r="H806" s="162"/>
      <c r="I806" s="162"/>
      <c r="J806" s="162"/>
      <c r="K806" s="162"/>
    </row>
    <row r="807" spans="2:11" ht="15.75" hidden="1" customHeight="1">
      <c r="B807" s="3"/>
      <c r="C807" s="3"/>
      <c r="D807" s="3"/>
      <c r="E807" s="162"/>
      <c r="F807" s="162"/>
      <c r="G807" s="162"/>
      <c r="H807" s="162"/>
      <c r="I807" s="162"/>
      <c r="J807" s="162"/>
      <c r="K807" s="162"/>
    </row>
    <row r="808" spans="2:11" ht="15.75" hidden="1" customHeight="1">
      <c r="B808" s="3"/>
      <c r="C808" s="3"/>
      <c r="D808" s="3"/>
      <c r="E808" s="162"/>
      <c r="F808" s="162"/>
      <c r="G808" s="162"/>
      <c r="H808" s="162"/>
      <c r="I808" s="162"/>
      <c r="J808" s="162"/>
      <c r="K808" s="162"/>
    </row>
    <row r="809" spans="2:11" ht="15.75" hidden="1" customHeight="1">
      <c r="B809" s="3"/>
      <c r="C809" s="3"/>
      <c r="D809" s="3"/>
      <c r="E809" s="162"/>
      <c r="F809" s="162"/>
      <c r="G809" s="162"/>
      <c r="H809" s="162"/>
      <c r="I809" s="162"/>
      <c r="J809" s="162"/>
      <c r="K809" s="162"/>
    </row>
    <row r="810" spans="2:11" ht="15.75" hidden="1" customHeight="1">
      <c r="B810" s="3"/>
      <c r="C810" s="3"/>
      <c r="D810" s="3"/>
      <c r="E810" s="162"/>
      <c r="F810" s="162"/>
      <c r="G810" s="162"/>
      <c r="H810" s="162"/>
      <c r="I810" s="162"/>
      <c r="J810" s="162"/>
      <c r="K810" s="162"/>
    </row>
    <row r="811" spans="2:11" ht="15.75" hidden="1" customHeight="1">
      <c r="B811" s="3"/>
      <c r="C811" s="3"/>
      <c r="D811" s="3"/>
      <c r="E811" s="162"/>
      <c r="F811" s="162"/>
      <c r="G811" s="162"/>
      <c r="H811" s="162"/>
      <c r="I811" s="162"/>
      <c r="J811" s="162"/>
      <c r="K811" s="162"/>
    </row>
    <row r="812" spans="2:11" ht="15.75" hidden="1" customHeight="1">
      <c r="B812" s="3"/>
      <c r="C812" s="3"/>
      <c r="D812" s="3"/>
      <c r="E812" s="162"/>
      <c r="F812" s="162"/>
      <c r="G812" s="162"/>
      <c r="H812" s="162"/>
      <c r="I812" s="162"/>
      <c r="J812" s="162"/>
      <c r="K812" s="162"/>
    </row>
    <row r="813" spans="2:11" ht="15.75" hidden="1" customHeight="1">
      <c r="B813" s="3"/>
      <c r="C813" s="3"/>
      <c r="D813" s="3"/>
      <c r="E813" s="162"/>
      <c r="F813" s="162"/>
      <c r="G813" s="162"/>
      <c r="H813" s="162"/>
      <c r="I813" s="162"/>
      <c r="J813" s="162"/>
      <c r="K813" s="162"/>
    </row>
    <row r="814" spans="2:11" ht="15.75" hidden="1" customHeight="1">
      <c r="B814" s="3"/>
      <c r="C814" s="3"/>
      <c r="D814" s="3"/>
      <c r="E814" s="162"/>
      <c r="F814" s="162"/>
      <c r="G814" s="162"/>
      <c r="H814" s="162"/>
      <c r="I814" s="162"/>
      <c r="J814" s="162"/>
      <c r="K814" s="162"/>
    </row>
    <row r="815" spans="2:11" ht="15.75" hidden="1" customHeight="1">
      <c r="B815" s="3"/>
      <c r="C815" s="3"/>
      <c r="D815" s="3"/>
      <c r="E815" s="162"/>
      <c r="F815" s="162"/>
      <c r="G815" s="162"/>
      <c r="H815" s="162"/>
      <c r="I815" s="162"/>
      <c r="J815" s="162"/>
      <c r="K815" s="162"/>
    </row>
    <row r="816" spans="2:11" ht="15.75" hidden="1" customHeight="1">
      <c r="B816" s="3"/>
      <c r="C816" s="3"/>
      <c r="D816" s="3"/>
      <c r="E816" s="162"/>
      <c r="F816" s="162"/>
      <c r="G816" s="162"/>
      <c r="H816" s="162"/>
      <c r="I816" s="162"/>
      <c r="J816" s="162"/>
      <c r="K816" s="162"/>
    </row>
    <row r="817" spans="2:11" ht="15.75" hidden="1" customHeight="1">
      <c r="B817" s="3"/>
      <c r="C817" s="3"/>
      <c r="D817" s="3"/>
      <c r="E817" s="162"/>
      <c r="F817" s="162"/>
      <c r="G817" s="162"/>
      <c r="H817" s="162"/>
      <c r="I817" s="162"/>
      <c r="J817" s="162"/>
      <c r="K817" s="162"/>
    </row>
    <row r="818" spans="2:11" ht="15.75" hidden="1" customHeight="1">
      <c r="B818" s="3"/>
      <c r="C818" s="3"/>
      <c r="D818" s="3"/>
      <c r="E818" s="162"/>
      <c r="F818" s="162"/>
      <c r="G818" s="162"/>
      <c r="H818" s="162"/>
      <c r="I818" s="162"/>
      <c r="J818" s="162"/>
      <c r="K818" s="162"/>
    </row>
    <row r="819" spans="2:11" ht="15.75" hidden="1" customHeight="1">
      <c r="B819" s="3"/>
      <c r="C819" s="3"/>
      <c r="D819" s="3"/>
      <c r="E819" s="162"/>
      <c r="F819" s="162"/>
      <c r="G819" s="162"/>
      <c r="H819" s="162"/>
      <c r="I819" s="162"/>
      <c r="J819" s="162"/>
      <c r="K819" s="162"/>
    </row>
    <row r="820" spans="2:11" ht="15.75" hidden="1" customHeight="1">
      <c r="B820" s="3"/>
      <c r="C820" s="3"/>
      <c r="D820" s="3"/>
      <c r="E820" s="162"/>
      <c r="F820" s="162"/>
      <c r="G820" s="162"/>
      <c r="H820" s="162"/>
      <c r="I820" s="162"/>
      <c r="J820" s="162"/>
      <c r="K820" s="162"/>
    </row>
    <row r="821" spans="2:11" ht="15.75" hidden="1" customHeight="1">
      <c r="B821" s="3"/>
      <c r="C821" s="3"/>
      <c r="D821" s="3"/>
      <c r="E821" s="162"/>
      <c r="F821" s="162"/>
      <c r="G821" s="162"/>
      <c r="H821" s="162"/>
      <c r="I821" s="162"/>
      <c r="J821" s="162"/>
      <c r="K821" s="162"/>
    </row>
    <row r="822" spans="2:11" ht="15.75" hidden="1" customHeight="1">
      <c r="B822" s="3"/>
      <c r="C822" s="3"/>
      <c r="D822" s="3"/>
      <c r="E822" s="162"/>
      <c r="F822" s="162"/>
      <c r="G822" s="162"/>
      <c r="H822" s="162"/>
      <c r="I822" s="162"/>
      <c r="J822" s="162"/>
      <c r="K822" s="162"/>
    </row>
    <row r="823" spans="2:11" ht="15.75" hidden="1" customHeight="1">
      <c r="B823" s="3"/>
      <c r="C823" s="3"/>
      <c r="D823" s="3"/>
      <c r="E823" s="162"/>
      <c r="F823" s="162"/>
      <c r="G823" s="162"/>
      <c r="H823" s="162"/>
      <c r="I823" s="162"/>
      <c r="J823" s="162"/>
      <c r="K823" s="162"/>
    </row>
    <row r="824" spans="2:11" ht="15.75" hidden="1" customHeight="1">
      <c r="B824" s="3"/>
      <c r="C824" s="3"/>
      <c r="D824" s="3"/>
      <c r="E824" s="162"/>
      <c r="F824" s="162"/>
      <c r="G824" s="162"/>
      <c r="H824" s="162"/>
      <c r="I824" s="162"/>
      <c r="J824" s="162"/>
      <c r="K824" s="162"/>
    </row>
    <row r="825" spans="2:11" ht="15.75" hidden="1" customHeight="1">
      <c r="B825" s="3"/>
      <c r="C825" s="3"/>
      <c r="D825" s="3"/>
      <c r="E825" s="162"/>
      <c r="F825" s="162"/>
      <c r="G825" s="162"/>
      <c r="H825" s="162"/>
      <c r="I825" s="162"/>
      <c r="J825" s="162"/>
      <c r="K825" s="162"/>
    </row>
    <row r="826" spans="2:11" ht="15.75" hidden="1" customHeight="1">
      <c r="B826" s="3"/>
      <c r="C826" s="3"/>
      <c r="D826" s="3"/>
      <c r="E826" s="162"/>
      <c r="F826" s="162"/>
      <c r="G826" s="162"/>
      <c r="H826" s="162"/>
      <c r="I826" s="162"/>
      <c r="J826" s="162"/>
      <c r="K826" s="162"/>
    </row>
    <row r="827" spans="2:11" ht="15.75" hidden="1" customHeight="1">
      <c r="B827" s="3"/>
      <c r="C827" s="3"/>
      <c r="D827" s="3"/>
      <c r="E827" s="162"/>
      <c r="F827" s="162"/>
      <c r="G827" s="162"/>
      <c r="H827" s="162"/>
      <c r="I827" s="162"/>
      <c r="J827" s="162"/>
      <c r="K827" s="162"/>
    </row>
    <row r="828" spans="2:11" ht="15.75" hidden="1" customHeight="1">
      <c r="B828" s="3"/>
      <c r="C828" s="3"/>
      <c r="D828" s="3"/>
      <c r="E828" s="162"/>
      <c r="F828" s="162"/>
      <c r="G828" s="162"/>
      <c r="H828" s="162"/>
      <c r="I828" s="162"/>
      <c r="J828" s="162"/>
      <c r="K828" s="162"/>
    </row>
    <row r="829" spans="2:11" ht="15.75" hidden="1" customHeight="1">
      <c r="B829" s="3"/>
      <c r="C829" s="3"/>
      <c r="D829" s="3"/>
      <c r="E829" s="162"/>
      <c r="F829" s="162"/>
      <c r="G829" s="162"/>
      <c r="H829" s="162"/>
      <c r="I829" s="162"/>
      <c r="J829" s="162"/>
      <c r="K829" s="162"/>
    </row>
    <row r="830" spans="2:11" ht="15.75" hidden="1" customHeight="1">
      <c r="B830" s="3"/>
      <c r="C830" s="3"/>
      <c r="D830" s="3"/>
      <c r="E830" s="162"/>
      <c r="F830" s="162"/>
      <c r="G830" s="162"/>
      <c r="H830" s="162"/>
      <c r="I830" s="162"/>
      <c r="J830" s="162"/>
      <c r="K830" s="162"/>
    </row>
    <row r="831" spans="2:11" ht="15.75" hidden="1" customHeight="1">
      <c r="B831" s="3"/>
      <c r="C831" s="3"/>
      <c r="D831" s="3"/>
      <c r="E831" s="162"/>
      <c r="F831" s="162"/>
      <c r="G831" s="162"/>
      <c r="H831" s="162"/>
      <c r="I831" s="162"/>
      <c r="J831" s="162"/>
      <c r="K831" s="162"/>
    </row>
    <row r="832" spans="2:11" ht="15.75" hidden="1" customHeight="1">
      <c r="B832" s="3"/>
      <c r="C832" s="3"/>
      <c r="D832" s="3"/>
      <c r="E832" s="162"/>
      <c r="F832" s="162"/>
      <c r="G832" s="162"/>
      <c r="H832" s="162"/>
      <c r="I832" s="162"/>
      <c r="J832" s="162"/>
      <c r="K832" s="162"/>
    </row>
    <row r="833" spans="2:11" ht="15.75" hidden="1" customHeight="1">
      <c r="B833" s="3"/>
      <c r="C833" s="3"/>
      <c r="D833" s="3"/>
      <c r="E833" s="162"/>
      <c r="F833" s="162"/>
      <c r="G833" s="162"/>
      <c r="H833" s="162"/>
      <c r="I833" s="162"/>
      <c r="J833" s="162"/>
      <c r="K833" s="162"/>
    </row>
    <row r="834" spans="2:11" ht="15.75" hidden="1" customHeight="1">
      <c r="B834" s="3"/>
      <c r="C834" s="3"/>
      <c r="D834" s="3"/>
      <c r="E834" s="162"/>
      <c r="F834" s="162"/>
      <c r="G834" s="162"/>
      <c r="H834" s="162"/>
      <c r="I834" s="162"/>
      <c r="J834" s="162"/>
      <c r="K834" s="162"/>
    </row>
    <row r="835" spans="2:11" ht="15.75" hidden="1" customHeight="1">
      <c r="B835" s="3"/>
      <c r="C835" s="3"/>
      <c r="D835" s="3"/>
      <c r="E835" s="162"/>
      <c r="F835" s="162"/>
      <c r="G835" s="162"/>
      <c r="H835" s="162"/>
      <c r="I835" s="162"/>
      <c r="J835" s="162"/>
      <c r="K835" s="162"/>
    </row>
    <row r="836" spans="2:11" ht="15.75" hidden="1" customHeight="1">
      <c r="B836" s="3"/>
      <c r="C836" s="3"/>
      <c r="D836" s="3"/>
      <c r="E836" s="162"/>
      <c r="F836" s="162"/>
      <c r="G836" s="162"/>
      <c r="H836" s="162"/>
      <c r="I836" s="162"/>
      <c r="J836" s="162"/>
      <c r="K836" s="162"/>
    </row>
    <row r="837" spans="2:11" ht="15.75" hidden="1" customHeight="1">
      <c r="B837" s="3"/>
      <c r="C837" s="3"/>
      <c r="D837" s="3"/>
      <c r="E837" s="162"/>
      <c r="F837" s="162"/>
      <c r="G837" s="162"/>
      <c r="H837" s="162"/>
      <c r="I837" s="162"/>
      <c r="J837" s="162"/>
      <c r="K837" s="162"/>
    </row>
    <row r="838" spans="2:11" ht="15.75" hidden="1" customHeight="1">
      <c r="B838" s="3"/>
      <c r="C838" s="3"/>
      <c r="D838" s="3"/>
      <c r="E838" s="162"/>
      <c r="F838" s="162"/>
      <c r="G838" s="162"/>
      <c r="H838" s="162"/>
      <c r="I838" s="162"/>
      <c r="J838" s="162"/>
      <c r="K838" s="162"/>
    </row>
    <row r="839" spans="2:11" ht="15.75" hidden="1" customHeight="1">
      <c r="B839" s="3"/>
      <c r="C839" s="3"/>
      <c r="D839" s="3"/>
      <c r="E839" s="162"/>
      <c r="F839" s="162"/>
      <c r="G839" s="162"/>
      <c r="H839" s="162"/>
      <c r="I839" s="162"/>
      <c r="J839" s="162"/>
      <c r="K839" s="162"/>
    </row>
    <row r="840" spans="2:11" ht="15.75" hidden="1" customHeight="1">
      <c r="B840" s="3"/>
      <c r="C840" s="3"/>
      <c r="D840" s="3"/>
      <c r="E840" s="162"/>
      <c r="F840" s="162"/>
      <c r="G840" s="162"/>
      <c r="H840" s="162"/>
      <c r="I840" s="162"/>
      <c r="J840" s="162"/>
      <c r="K840" s="162"/>
    </row>
    <row r="841" spans="2:11" ht="15.75" hidden="1" customHeight="1">
      <c r="B841" s="3"/>
      <c r="C841" s="3"/>
      <c r="D841" s="3"/>
      <c r="E841" s="162"/>
      <c r="F841" s="162"/>
      <c r="G841" s="162"/>
      <c r="H841" s="162"/>
      <c r="I841" s="162"/>
      <c r="J841" s="162"/>
      <c r="K841" s="162"/>
    </row>
    <row r="842" spans="2:11" ht="15.75" hidden="1" customHeight="1">
      <c r="B842" s="3"/>
      <c r="C842" s="3"/>
      <c r="D842" s="3"/>
      <c r="E842" s="162"/>
      <c r="F842" s="162"/>
      <c r="G842" s="162"/>
      <c r="H842" s="162"/>
      <c r="I842" s="162"/>
      <c r="J842" s="162"/>
      <c r="K842" s="162"/>
    </row>
    <row r="843" spans="2:11" ht="15.75" hidden="1" customHeight="1">
      <c r="B843" s="3"/>
      <c r="C843" s="3"/>
      <c r="D843" s="3"/>
      <c r="E843" s="162"/>
      <c r="F843" s="162"/>
      <c r="G843" s="162"/>
      <c r="H843" s="162"/>
      <c r="I843" s="162"/>
      <c r="J843" s="162"/>
      <c r="K843" s="162"/>
    </row>
    <row r="844" spans="2:11" ht="15.75" hidden="1" customHeight="1">
      <c r="B844" s="3"/>
      <c r="C844" s="3"/>
      <c r="D844" s="3"/>
      <c r="E844" s="162"/>
      <c r="F844" s="162"/>
      <c r="G844" s="162"/>
      <c r="H844" s="162"/>
      <c r="I844" s="162"/>
      <c r="J844" s="162"/>
      <c r="K844" s="162"/>
    </row>
    <row r="845" spans="2:11" ht="15.75" hidden="1" customHeight="1">
      <c r="B845" s="3"/>
      <c r="C845" s="3"/>
      <c r="D845" s="3"/>
      <c r="E845" s="162"/>
      <c r="F845" s="162"/>
      <c r="G845" s="162"/>
      <c r="H845" s="162"/>
      <c r="I845" s="162"/>
      <c r="J845" s="162"/>
      <c r="K845" s="162"/>
    </row>
    <row r="846" spans="2:11" ht="15.75" hidden="1" customHeight="1">
      <c r="B846" s="3"/>
      <c r="C846" s="3"/>
      <c r="D846" s="3"/>
      <c r="E846" s="162"/>
      <c r="F846" s="162"/>
      <c r="G846" s="162"/>
      <c r="H846" s="162"/>
      <c r="I846" s="162"/>
      <c r="J846" s="162"/>
      <c r="K846" s="162"/>
    </row>
    <row r="847" spans="2:11" ht="15.75" hidden="1" customHeight="1">
      <c r="B847" s="3"/>
      <c r="C847" s="3"/>
      <c r="D847" s="3"/>
      <c r="E847" s="162"/>
      <c r="F847" s="162"/>
      <c r="G847" s="162"/>
      <c r="H847" s="162"/>
      <c r="I847" s="162"/>
      <c r="J847" s="162"/>
      <c r="K847" s="162"/>
    </row>
    <row r="848" spans="2:11" ht="15.75" hidden="1" customHeight="1">
      <c r="B848" s="3"/>
      <c r="C848" s="3"/>
      <c r="D848" s="3"/>
      <c r="E848" s="162"/>
      <c r="F848" s="162"/>
      <c r="G848" s="162"/>
      <c r="H848" s="162"/>
      <c r="I848" s="162"/>
      <c r="J848" s="162"/>
      <c r="K848" s="162"/>
    </row>
    <row r="849" spans="2:11" ht="15.75" hidden="1" customHeight="1">
      <c r="B849" s="3"/>
      <c r="C849" s="3"/>
      <c r="D849" s="3"/>
      <c r="E849" s="162"/>
      <c r="F849" s="162"/>
      <c r="G849" s="162"/>
      <c r="H849" s="162"/>
      <c r="I849" s="162"/>
      <c r="J849" s="162"/>
      <c r="K849" s="162"/>
    </row>
    <row r="850" spans="2:11" ht="15.75" hidden="1" customHeight="1">
      <c r="B850" s="3"/>
      <c r="C850" s="3"/>
      <c r="D850" s="3"/>
      <c r="E850" s="162"/>
      <c r="F850" s="162"/>
      <c r="G850" s="162"/>
      <c r="H850" s="162"/>
      <c r="I850" s="162"/>
      <c r="J850" s="162"/>
      <c r="K850" s="162"/>
    </row>
    <row r="851" spans="2:11" ht="15.75" hidden="1" customHeight="1">
      <c r="B851" s="3"/>
      <c r="C851" s="3"/>
      <c r="D851" s="3"/>
      <c r="E851" s="162"/>
      <c r="F851" s="162"/>
      <c r="G851" s="162"/>
      <c r="H851" s="162"/>
      <c r="I851" s="162"/>
      <c r="J851" s="162"/>
      <c r="K851" s="162"/>
    </row>
    <row r="852" spans="2:11" ht="15.75" hidden="1" customHeight="1">
      <c r="B852" s="3"/>
      <c r="C852" s="3"/>
      <c r="D852" s="3"/>
      <c r="E852" s="162"/>
      <c r="F852" s="162"/>
      <c r="G852" s="162"/>
      <c r="H852" s="162"/>
      <c r="I852" s="162"/>
      <c r="J852" s="162"/>
      <c r="K852" s="162"/>
    </row>
    <row r="853" spans="2:11" ht="15.75" hidden="1" customHeight="1">
      <c r="B853" s="3"/>
      <c r="C853" s="3"/>
      <c r="D853" s="3"/>
      <c r="E853" s="162"/>
      <c r="F853" s="162"/>
      <c r="G853" s="162"/>
      <c r="H853" s="162"/>
      <c r="I853" s="162"/>
      <c r="J853" s="162"/>
      <c r="K853" s="162"/>
    </row>
    <row r="854" spans="2:11" ht="15.75" hidden="1" customHeight="1">
      <c r="B854" s="3"/>
      <c r="C854" s="3"/>
      <c r="D854" s="3"/>
      <c r="E854" s="162"/>
      <c r="F854" s="162"/>
      <c r="G854" s="162"/>
      <c r="H854" s="162"/>
      <c r="I854" s="162"/>
      <c r="J854" s="162"/>
      <c r="K854" s="162"/>
    </row>
    <row r="855" spans="2:11" ht="15.75" hidden="1" customHeight="1">
      <c r="B855" s="3"/>
      <c r="C855" s="3"/>
      <c r="D855" s="3"/>
      <c r="E855" s="162"/>
      <c r="F855" s="162"/>
      <c r="G855" s="162"/>
      <c r="H855" s="162"/>
      <c r="I855" s="162"/>
      <c r="J855" s="162"/>
      <c r="K855" s="162"/>
    </row>
    <row r="856" spans="2:11" ht="15.75" hidden="1" customHeight="1">
      <c r="B856" s="3"/>
      <c r="C856" s="3"/>
      <c r="D856" s="3"/>
      <c r="E856" s="162"/>
      <c r="F856" s="162"/>
      <c r="G856" s="162"/>
      <c r="H856" s="162"/>
      <c r="I856" s="162"/>
      <c r="J856" s="162"/>
      <c r="K856" s="162"/>
    </row>
    <row r="857" spans="2:11" ht="15.75" hidden="1" customHeight="1">
      <c r="B857" s="3"/>
      <c r="C857" s="3"/>
      <c r="D857" s="3"/>
      <c r="E857" s="162"/>
      <c r="F857" s="162"/>
      <c r="G857" s="162"/>
      <c r="H857" s="162"/>
      <c r="I857" s="162"/>
      <c r="J857" s="162"/>
      <c r="K857" s="162"/>
    </row>
    <row r="858" spans="2:11" ht="15.75" hidden="1" customHeight="1">
      <c r="B858" s="3"/>
      <c r="C858" s="3"/>
      <c r="D858" s="3"/>
      <c r="E858" s="162"/>
      <c r="F858" s="162"/>
      <c r="G858" s="162"/>
      <c r="H858" s="162"/>
      <c r="I858" s="162"/>
      <c r="J858" s="162"/>
      <c r="K858" s="162"/>
    </row>
    <row r="859" spans="2:11" ht="15.75" hidden="1" customHeight="1">
      <c r="B859" s="3"/>
      <c r="C859" s="3"/>
      <c r="D859" s="3"/>
      <c r="E859" s="162"/>
      <c r="F859" s="162"/>
      <c r="G859" s="162"/>
      <c r="H859" s="162"/>
      <c r="I859" s="162"/>
      <c r="J859" s="162"/>
      <c r="K859" s="162"/>
    </row>
    <row r="860" spans="2:11" ht="15.75" hidden="1" customHeight="1">
      <c r="B860" s="3"/>
      <c r="C860" s="3"/>
      <c r="D860" s="3"/>
      <c r="E860" s="162"/>
      <c r="F860" s="162"/>
      <c r="G860" s="162"/>
      <c r="H860" s="162"/>
      <c r="I860" s="162"/>
      <c r="J860" s="162"/>
      <c r="K860" s="162"/>
    </row>
    <row r="861" spans="2:11" ht="15.75" hidden="1" customHeight="1">
      <c r="B861" s="3"/>
      <c r="C861" s="3"/>
      <c r="D861" s="3"/>
      <c r="E861" s="162"/>
      <c r="F861" s="162"/>
      <c r="G861" s="162"/>
      <c r="H861" s="162"/>
      <c r="I861" s="162"/>
      <c r="J861" s="162"/>
      <c r="K861" s="162"/>
    </row>
    <row r="862" spans="2:11" ht="15.75" hidden="1" customHeight="1">
      <c r="B862" s="3"/>
      <c r="C862" s="3"/>
      <c r="D862" s="3"/>
      <c r="E862" s="162"/>
      <c r="F862" s="162"/>
      <c r="G862" s="162"/>
      <c r="H862" s="162"/>
      <c r="I862" s="162"/>
      <c r="J862" s="162"/>
      <c r="K862" s="162"/>
    </row>
    <row r="863" spans="2:11" ht="15.75" hidden="1" customHeight="1">
      <c r="B863" s="3"/>
      <c r="C863" s="3"/>
      <c r="D863" s="3"/>
      <c r="E863" s="162"/>
      <c r="F863" s="162"/>
      <c r="G863" s="162"/>
      <c r="H863" s="162"/>
      <c r="I863" s="162"/>
      <c r="J863" s="162"/>
      <c r="K863" s="162"/>
    </row>
    <row r="864" spans="2:11" ht="15.75" hidden="1" customHeight="1">
      <c r="B864" s="3"/>
      <c r="C864" s="3"/>
      <c r="D864" s="3"/>
      <c r="E864" s="162"/>
      <c r="F864" s="162"/>
      <c r="G864" s="162"/>
      <c r="H864" s="162"/>
      <c r="I864" s="162"/>
      <c r="J864" s="162"/>
      <c r="K864" s="162"/>
    </row>
    <row r="865" spans="2:11" ht="15.75" hidden="1" customHeight="1">
      <c r="B865" s="3"/>
      <c r="C865" s="3"/>
      <c r="D865" s="3"/>
      <c r="E865" s="162"/>
      <c r="F865" s="162"/>
      <c r="G865" s="162"/>
      <c r="H865" s="162"/>
      <c r="I865" s="162"/>
      <c r="J865" s="162"/>
      <c r="K865" s="162"/>
    </row>
    <row r="866" spans="2:11" ht="15.75" hidden="1" customHeight="1">
      <c r="B866" s="3"/>
      <c r="C866" s="3"/>
      <c r="D866" s="3"/>
      <c r="E866" s="162"/>
      <c r="F866" s="162"/>
      <c r="G866" s="162"/>
      <c r="H866" s="162"/>
      <c r="I866" s="162"/>
      <c r="J866" s="162"/>
      <c r="K866" s="162"/>
    </row>
    <row r="867" spans="2:11" ht="15.75" hidden="1" customHeight="1">
      <c r="B867" s="3"/>
      <c r="C867" s="3"/>
      <c r="D867" s="3"/>
      <c r="E867" s="162"/>
      <c r="F867" s="162"/>
      <c r="G867" s="162"/>
      <c r="H867" s="162"/>
      <c r="I867" s="162"/>
      <c r="J867" s="162"/>
      <c r="K867" s="162"/>
    </row>
    <row r="868" spans="2:11" ht="15.75" hidden="1" customHeight="1">
      <c r="B868" s="3"/>
      <c r="C868" s="3"/>
      <c r="D868" s="3"/>
      <c r="E868" s="162"/>
      <c r="F868" s="162"/>
      <c r="G868" s="162"/>
      <c r="H868" s="162"/>
      <c r="I868" s="162"/>
      <c r="J868" s="162"/>
      <c r="K868" s="162"/>
    </row>
    <row r="869" spans="2:11" ht="15.75" hidden="1" customHeight="1">
      <c r="B869" s="3"/>
      <c r="C869" s="3"/>
      <c r="D869" s="3"/>
      <c r="E869" s="162"/>
      <c r="F869" s="162"/>
      <c r="G869" s="162"/>
      <c r="H869" s="162"/>
      <c r="I869" s="162"/>
      <c r="J869" s="162"/>
      <c r="K869" s="162"/>
    </row>
    <row r="870" spans="2:11" ht="15.75" hidden="1" customHeight="1">
      <c r="B870" s="3"/>
      <c r="C870" s="3"/>
      <c r="D870" s="3"/>
      <c r="E870" s="162"/>
      <c r="F870" s="162"/>
      <c r="G870" s="162"/>
      <c r="H870" s="162"/>
      <c r="I870" s="162"/>
      <c r="J870" s="162"/>
      <c r="K870" s="162"/>
    </row>
    <row r="871" spans="2:11" ht="15.75" hidden="1" customHeight="1">
      <c r="B871" s="3"/>
      <c r="C871" s="3"/>
      <c r="D871" s="3"/>
      <c r="E871" s="162"/>
      <c r="F871" s="162"/>
      <c r="G871" s="162"/>
      <c r="H871" s="162"/>
      <c r="I871" s="162"/>
      <c r="J871" s="162"/>
      <c r="K871" s="162"/>
    </row>
    <row r="872" spans="2:11" ht="15.75" hidden="1" customHeight="1">
      <c r="B872" s="3"/>
      <c r="C872" s="3"/>
      <c r="D872" s="3"/>
      <c r="E872" s="162"/>
      <c r="F872" s="162"/>
      <c r="G872" s="162"/>
      <c r="H872" s="162"/>
      <c r="I872" s="162"/>
      <c r="J872" s="162"/>
      <c r="K872" s="162"/>
    </row>
    <row r="873" spans="2:11" ht="15.75" hidden="1" customHeight="1">
      <c r="B873" s="3"/>
      <c r="C873" s="3"/>
      <c r="D873" s="3"/>
      <c r="E873" s="162"/>
      <c r="F873" s="162"/>
      <c r="G873" s="162"/>
      <c r="H873" s="162"/>
      <c r="I873" s="162"/>
      <c r="J873" s="162"/>
      <c r="K873" s="162"/>
    </row>
    <row r="874" spans="2:11" ht="15.75" hidden="1" customHeight="1">
      <c r="B874" s="3"/>
      <c r="C874" s="3"/>
      <c r="D874" s="3"/>
      <c r="E874" s="162"/>
      <c r="F874" s="162"/>
      <c r="G874" s="162"/>
      <c r="H874" s="162"/>
      <c r="I874" s="162"/>
      <c r="J874" s="162"/>
      <c r="K874" s="162"/>
    </row>
    <row r="875" spans="2:11" ht="15.75" hidden="1" customHeight="1">
      <c r="B875" s="3"/>
      <c r="C875" s="3"/>
      <c r="D875" s="3"/>
      <c r="E875" s="162"/>
      <c r="F875" s="162"/>
      <c r="G875" s="162"/>
      <c r="H875" s="162"/>
      <c r="I875" s="162"/>
      <c r="J875" s="162"/>
      <c r="K875" s="162"/>
    </row>
    <row r="876" spans="2:11" ht="15.75" hidden="1" customHeight="1">
      <c r="B876" s="3"/>
      <c r="C876" s="3"/>
      <c r="D876" s="3"/>
      <c r="E876" s="162"/>
      <c r="F876" s="162"/>
      <c r="G876" s="162"/>
      <c r="H876" s="162"/>
      <c r="I876" s="162"/>
      <c r="J876" s="162"/>
      <c r="K876" s="162"/>
    </row>
    <row r="877" spans="2:11" ht="15.75" hidden="1" customHeight="1">
      <c r="B877" s="3"/>
      <c r="C877" s="3"/>
      <c r="D877" s="3"/>
      <c r="E877" s="162"/>
      <c r="F877" s="162"/>
      <c r="G877" s="162"/>
      <c r="H877" s="162"/>
      <c r="I877" s="162"/>
      <c r="J877" s="162"/>
      <c r="K877" s="162"/>
    </row>
    <row r="878" spans="2:11" ht="15.75" hidden="1" customHeight="1">
      <c r="B878" s="3"/>
      <c r="C878" s="3"/>
      <c r="D878" s="3"/>
      <c r="E878" s="162"/>
      <c r="F878" s="162"/>
      <c r="G878" s="162"/>
      <c r="H878" s="162"/>
      <c r="I878" s="162"/>
      <c r="J878" s="162"/>
      <c r="K878" s="162"/>
    </row>
    <row r="879" spans="2:11" ht="15.75" hidden="1" customHeight="1">
      <c r="B879" s="3"/>
      <c r="C879" s="3"/>
      <c r="D879" s="3"/>
      <c r="E879" s="162"/>
      <c r="F879" s="162"/>
      <c r="G879" s="162"/>
      <c r="H879" s="162"/>
      <c r="I879" s="162"/>
      <c r="J879" s="162"/>
      <c r="K879" s="162"/>
    </row>
    <row r="880" spans="2:11" ht="15.75" hidden="1" customHeight="1">
      <c r="B880" s="3"/>
      <c r="C880" s="3"/>
      <c r="D880" s="3"/>
      <c r="E880" s="162"/>
      <c r="F880" s="162"/>
      <c r="G880" s="162"/>
      <c r="H880" s="162"/>
      <c r="I880" s="162"/>
      <c r="J880" s="162"/>
      <c r="K880" s="162"/>
    </row>
    <row r="881" spans="2:11" ht="15.75" hidden="1" customHeight="1">
      <c r="B881" s="3"/>
      <c r="C881" s="3"/>
      <c r="D881" s="3"/>
      <c r="E881" s="162"/>
      <c r="F881" s="162"/>
      <c r="G881" s="162"/>
      <c r="H881" s="162"/>
      <c r="I881" s="162"/>
      <c r="J881" s="162"/>
      <c r="K881" s="162"/>
    </row>
    <row r="882" spans="2:11" ht="15.75" hidden="1" customHeight="1">
      <c r="B882" s="3"/>
      <c r="C882" s="3"/>
      <c r="D882" s="3"/>
      <c r="E882" s="162"/>
      <c r="F882" s="162"/>
      <c r="G882" s="162"/>
      <c r="H882" s="162"/>
      <c r="I882" s="162"/>
      <c r="J882" s="162"/>
      <c r="K882" s="162"/>
    </row>
    <row r="883" spans="2:11" ht="15.75" hidden="1" customHeight="1">
      <c r="B883" s="3"/>
      <c r="C883" s="3"/>
      <c r="D883" s="3"/>
      <c r="E883" s="162"/>
      <c r="F883" s="162"/>
      <c r="G883" s="162"/>
      <c r="H883" s="162"/>
      <c r="I883" s="162"/>
      <c r="J883" s="162"/>
      <c r="K883" s="162"/>
    </row>
    <row r="884" spans="2:11" ht="15.75" hidden="1" customHeight="1">
      <c r="B884" s="3"/>
      <c r="C884" s="3"/>
      <c r="D884" s="3"/>
      <c r="E884" s="162"/>
      <c r="F884" s="162"/>
      <c r="G884" s="162"/>
      <c r="H884" s="162"/>
      <c r="I884" s="162"/>
      <c r="J884" s="162"/>
      <c r="K884" s="162"/>
    </row>
    <row r="885" spans="2:11" ht="15.75" hidden="1" customHeight="1">
      <c r="B885" s="3"/>
      <c r="C885" s="3"/>
      <c r="D885" s="3"/>
      <c r="E885" s="162"/>
      <c r="F885" s="162"/>
      <c r="G885" s="162"/>
      <c r="H885" s="162"/>
      <c r="I885" s="162"/>
      <c r="J885" s="162"/>
      <c r="K885" s="162"/>
    </row>
    <row r="886" spans="2:11" ht="15.75" hidden="1" customHeight="1">
      <c r="B886" s="3"/>
      <c r="C886" s="3"/>
      <c r="D886" s="3"/>
      <c r="E886" s="162"/>
      <c r="F886" s="162"/>
      <c r="G886" s="162"/>
      <c r="H886" s="162"/>
      <c r="I886" s="162"/>
      <c r="J886" s="162"/>
      <c r="K886" s="162"/>
    </row>
    <row r="887" spans="2:11" ht="15.75" hidden="1" customHeight="1">
      <c r="B887" s="3"/>
      <c r="C887" s="3"/>
      <c r="D887" s="3"/>
      <c r="E887" s="162"/>
      <c r="F887" s="162"/>
      <c r="G887" s="162"/>
      <c r="H887" s="162"/>
      <c r="I887" s="162"/>
      <c r="J887" s="162"/>
      <c r="K887" s="162"/>
    </row>
    <row r="888" spans="2:11" ht="15.75" hidden="1" customHeight="1">
      <c r="B888" s="3"/>
      <c r="C888" s="3"/>
      <c r="D888" s="3"/>
      <c r="E888" s="162"/>
      <c r="F888" s="162"/>
      <c r="G888" s="162"/>
      <c r="H888" s="162"/>
      <c r="I888" s="162"/>
      <c r="J888" s="162"/>
      <c r="K888" s="162"/>
    </row>
    <row r="889" spans="2:11" ht="15.75" hidden="1" customHeight="1">
      <c r="B889" s="3"/>
      <c r="C889" s="3"/>
      <c r="D889" s="3"/>
      <c r="E889" s="162"/>
      <c r="F889" s="162"/>
      <c r="G889" s="162"/>
      <c r="H889" s="162"/>
      <c r="I889" s="162"/>
      <c r="J889" s="162"/>
      <c r="K889" s="162"/>
    </row>
    <row r="890" spans="2:11" ht="15.75" hidden="1" customHeight="1">
      <c r="B890" s="3"/>
      <c r="C890" s="3"/>
      <c r="D890" s="3"/>
      <c r="E890" s="162"/>
      <c r="F890" s="162"/>
      <c r="G890" s="162"/>
      <c r="H890" s="162"/>
      <c r="I890" s="162"/>
      <c r="J890" s="162"/>
      <c r="K890" s="162"/>
    </row>
    <row r="891" spans="2:11" ht="15.75" hidden="1" customHeight="1">
      <c r="B891" s="3"/>
      <c r="C891" s="3"/>
      <c r="D891" s="3"/>
      <c r="E891" s="162"/>
      <c r="F891" s="162"/>
      <c r="G891" s="162"/>
      <c r="H891" s="162"/>
      <c r="I891" s="162"/>
      <c r="J891" s="162"/>
      <c r="K891" s="162"/>
    </row>
    <row r="892" spans="2:11" ht="15.75" hidden="1" customHeight="1">
      <c r="B892" s="3"/>
      <c r="C892" s="3"/>
      <c r="D892" s="3"/>
      <c r="E892" s="162"/>
      <c r="F892" s="162"/>
      <c r="G892" s="162"/>
      <c r="H892" s="162"/>
      <c r="I892" s="162"/>
      <c r="J892" s="162"/>
      <c r="K892" s="162"/>
    </row>
    <row r="893" spans="2:11" ht="15.75" hidden="1" customHeight="1">
      <c r="B893" s="3"/>
      <c r="C893" s="3"/>
      <c r="D893" s="3"/>
      <c r="E893" s="162"/>
      <c r="F893" s="162"/>
      <c r="G893" s="162"/>
      <c r="H893" s="162"/>
      <c r="I893" s="162"/>
      <c r="J893" s="162"/>
      <c r="K893" s="162"/>
    </row>
    <row r="894" spans="2:11" ht="15.75" hidden="1" customHeight="1">
      <c r="B894" s="3"/>
      <c r="C894" s="3"/>
      <c r="D894" s="3"/>
      <c r="E894" s="162"/>
      <c r="F894" s="162"/>
      <c r="G894" s="162"/>
      <c r="H894" s="162"/>
      <c r="I894" s="162"/>
      <c r="J894" s="162"/>
      <c r="K894" s="162"/>
    </row>
    <row r="895" spans="2:11" ht="15.75" hidden="1" customHeight="1">
      <c r="B895" s="3"/>
      <c r="C895" s="3"/>
      <c r="D895" s="3"/>
      <c r="E895" s="162"/>
      <c r="F895" s="162"/>
      <c r="G895" s="162"/>
      <c r="H895" s="162"/>
      <c r="I895" s="162"/>
      <c r="J895" s="162"/>
      <c r="K895" s="162"/>
    </row>
    <row r="896" spans="2:11" ht="15.75" hidden="1" customHeight="1">
      <c r="B896" s="3"/>
      <c r="C896" s="3"/>
      <c r="D896" s="3"/>
      <c r="E896" s="162"/>
      <c r="F896" s="162"/>
      <c r="G896" s="162"/>
      <c r="H896" s="162"/>
      <c r="I896" s="162"/>
      <c r="J896" s="162"/>
      <c r="K896" s="162"/>
    </row>
    <row r="897" spans="2:11" ht="15.75" hidden="1" customHeight="1">
      <c r="B897" s="3"/>
      <c r="C897" s="3"/>
      <c r="D897" s="3"/>
      <c r="E897" s="162"/>
      <c r="F897" s="162"/>
      <c r="G897" s="162"/>
      <c r="H897" s="162"/>
      <c r="I897" s="162"/>
      <c r="J897" s="162"/>
      <c r="K897" s="162"/>
    </row>
    <row r="898" spans="2:11" ht="15.75" hidden="1" customHeight="1">
      <c r="B898" s="3"/>
      <c r="C898" s="3"/>
      <c r="D898" s="3"/>
      <c r="E898" s="162"/>
      <c r="F898" s="162"/>
      <c r="G898" s="162"/>
      <c r="H898" s="162"/>
      <c r="I898" s="162"/>
      <c r="J898" s="162"/>
      <c r="K898" s="162"/>
    </row>
    <row r="899" spans="2:11" ht="15.75" hidden="1" customHeight="1">
      <c r="B899" s="3"/>
      <c r="C899" s="3"/>
      <c r="D899" s="3"/>
      <c r="E899" s="162"/>
      <c r="F899" s="162"/>
      <c r="G899" s="162"/>
      <c r="H899" s="162"/>
      <c r="I899" s="162"/>
      <c r="J899" s="162"/>
      <c r="K899" s="162"/>
    </row>
    <row r="900" spans="2:11" ht="15.75" hidden="1" customHeight="1">
      <c r="B900" s="3"/>
      <c r="C900" s="3"/>
      <c r="D900" s="3"/>
      <c r="E900" s="162"/>
      <c r="F900" s="162"/>
      <c r="G900" s="162"/>
      <c r="H900" s="162"/>
      <c r="I900" s="162"/>
      <c r="J900" s="162"/>
      <c r="K900" s="162"/>
    </row>
    <row r="901" spans="2:11" ht="15.75" hidden="1" customHeight="1">
      <c r="B901" s="3"/>
      <c r="C901" s="3"/>
      <c r="D901" s="3"/>
      <c r="E901" s="162"/>
      <c r="F901" s="162"/>
      <c r="G901" s="162"/>
      <c r="H901" s="162"/>
      <c r="I901" s="162"/>
      <c r="J901" s="162"/>
      <c r="K901" s="162"/>
    </row>
    <row r="902" spans="2:11" ht="15.75" hidden="1" customHeight="1">
      <c r="B902" s="3"/>
      <c r="C902" s="3"/>
      <c r="D902" s="3"/>
      <c r="E902" s="162"/>
      <c r="F902" s="162"/>
      <c r="G902" s="162"/>
      <c r="H902" s="162"/>
      <c r="I902" s="162"/>
      <c r="J902" s="162"/>
      <c r="K902" s="162"/>
    </row>
    <row r="903" spans="2:11" ht="15.75" hidden="1" customHeight="1">
      <c r="B903" s="3"/>
      <c r="C903" s="3"/>
      <c r="D903" s="3"/>
      <c r="E903" s="162"/>
      <c r="F903" s="162"/>
      <c r="G903" s="162"/>
      <c r="H903" s="162"/>
      <c r="I903" s="162"/>
      <c r="J903" s="162"/>
      <c r="K903" s="162"/>
    </row>
    <row r="904" spans="2:11" ht="15.75" hidden="1" customHeight="1">
      <c r="B904" s="3"/>
      <c r="C904" s="3"/>
      <c r="D904" s="3"/>
      <c r="E904" s="162"/>
      <c r="F904" s="162"/>
      <c r="G904" s="162"/>
      <c r="H904" s="162"/>
      <c r="I904" s="162"/>
      <c r="J904" s="162"/>
      <c r="K904" s="162"/>
    </row>
    <row r="905" spans="2:11" ht="15.75" hidden="1" customHeight="1">
      <c r="B905" s="3"/>
      <c r="C905" s="3"/>
      <c r="D905" s="3"/>
      <c r="E905" s="162"/>
      <c r="F905" s="162"/>
      <c r="G905" s="162"/>
      <c r="H905" s="162"/>
      <c r="I905" s="162"/>
      <c r="J905" s="162"/>
      <c r="K905" s="162"/>
    </row>
    <row r="906" spans="2:11" ht="15.75" hidden="1" customHeight="1">
      <c r="B906" s="3"/>
      <c r="C906" s="3"/>
      <c r="D906" s="3"/>
      <c r="E906" s="162"/>
      <c r="F906" s="162"/>
      <c r="G906" s="162"/>
      <c r="H906" s="162"/>
      <c r="I906" s="162"/>
      <c r="J906" s="162"/>
      <c r="K906" s="162"/>
    </row>
    <row r="907" spans="2:11" ht="15.75" hidden="1" customHeight="1">
      <c r="B907" s="3"/>
      <c r="C907" s="3"/>
      <c r="D907" s="3"/>
      <c r="E907" s="162"/>
      <c r="F907" s="162"/>
      <c r="G907" s="162"/>
      <c r="H907" s="162"/>
      <c r="I907" s="162"/>
      <c r="J907" s="162"/>
      <c r="K907" s="162"/>
    </row>
    <row r="908" spans="2:11" ht="15.75" hidden="1" customHeight="1">
      <c r="B908" s="3"/>
      <c r="C908" s="3"/>
      <c r="D908" s="3"/>
      <c r="E908" s="162"/>
      <c r="F908" s="162"/>
      <c r="G908" s="162"/>
      <c r="H908" s="162"/>
      <c r="I908" s="162"/>
      <c r="J908" s="162"/>
      <c r="K908" s="162"/>
    </row>
    <row r="909" spans="2:11" ht="15.75" hidden="1" customHeight="1">
      <c r="B909" s="3"/>
      <c r="C909" s="3"/>
      <c r="D909" s="3"/>
      <c r="E909" s="162"/>
      <c r="F909" s="162"/>
      <c r="G909" s="162"/>
      <c r="H909" s="162"/>
      <c r="I909" s="162"/>
      <c r="J909" s="162"/>
      <c r="K909" s="162"/>
    </row>
    <row r="910" spans="2:11" ht="15.75" hidden="1" customHeight="1">
      <c r="B910" s="3"/>
      <c r="C910" s="3"/>
      <c r="D910" s="3"/>
      <c r="E910" s="162"/>
      <c r="F910" s="162"/>
      <c r="G910" s="162"/>
      <c r="H910" s="162"/>
      <c r="I910" s="162"/>
      <c r="J910" s="162"/>
      <c r="K910" s="162"/>
    </row>
    <row r="911" spans="2:11" ht="15.75" hidden="1" customHeight="1">
      <c r="B911" s="3"/>
      <c r="C911" s="3"/>
      <c r="D911" s="3"/>
      <c r="E911" s="162"/>
      <c r="F911" s="162"/>
      <c r="G911" s="162"/>
      <c r="H911" s="162"/>
      <c r="I911" s="162"/>
      <c r="J911" s="162"/>
      <c r="K911" s="162"/>
    </row>
    <row r="912" spans="2:11" ht="15.75" hidden="1" customHeight="1">
      <c r="B912" s="3"/>
      <c r="C912" s="3"/>
      <c r="D912" s="3"/>
      <c r="E912" s="162"/>
      <c r="F912" s="162"/>
      <c r="G912" s="162"/>
      <c r="H912" s="162"/>
      <c r="I912" s="162"/>
      <c r="J912" s="162"/>
      <c r="K912" s="162"/>
    </row>
    <row r="913" spans="2:11" ht="15.75" hidden="1" customHeight="1">
      <c r="B913" s="3"/>
      <c r="C913" s="3"/>
      <c r="D913" s="3"/>
      <c r="E913" s="162"/>
      <c r="F913" s="162"/>
      <c r="G913" s="162"/>
      <c r="H913" s="162"/>
      <c r="I913" s="162"/>
      <c r="J913" s="162"/>
      <c r="K913" s="162"/>
    </row>
    <row r="914" spans="2:11" ht="15.75" hidden="1" customHeight="1">
      <c r="B914" s="3"/>
      <c r="C914" s="3"/>
      <c r="D914" s="3"/>
      <c r="E914" s="162"/>
      <c r="F914" s="162"/>
      <c r="G914" s="162"/>
      <c r="H914" s="162"/>
      <c r="I914" s="162"/>
      <c r="J914" s="162"/>
      <c r="K914" s="162"/>
    </row>
    <row r="915" spans="2:11" ht="15.75" hidden="1" customHeight="1">
      <c r="B915" s="3"/>
      <c r="C915" s="3"/>
      <c r="D915" s="3"/>
      <c r="E915" s="162"/>
      <c r="F915" s="162"/>
      <c r="G915" s="162"/>
      <c r="H915" s="162"/>
      <c r="I915" s="162"/>
      <c r="J915" s="162"/>
      <c r="K915" s="162"/>
    </row>
    <row r="916" spans="2:11" ht="15.75" hidden="1" customHeight="1">
      <c r="B916" s="3"/>
      <c r="C916" s="3"/>
      <c r="D916" s="3"/>
      <c r="E916" s="162"/>
      <c r="F916" s="162"/>
      <c r="G916" s="162"/>
      <c r="H916" s="162"/>
      <c r="I916" s="162"/>
      <c r="J916" s="162"/>
      <c r="K916" s="162"/>
    </row>
    <row r="917" spans="2:11" ht="15.75" hidden="1" customHeight="1">
      <c r="B917" s="3"/>
      <c r="C917" s="3"/>
      <c r="D917" s="3"/>
      <c r="E917" s="162"/>
      <c r="F917" s="162"/>
      <c r="G917" s="162"/>
      <c r="H917" s="162"/>
      <c r="I917" s="162"/>
      <c r="J917" s="162"/>
      <c r="K917" s="162"/>
    </row>
    <row r="918" spans="2:11" ht="15.75" hidden="1" customHeight="1">
      <c r="B918" s="3"/>
      <c r="C918" s="3"/>
      <c r="D918" s="3"/>
      <c r="E918" s="162"/>
      <c r="F918" s="162"/>
      <c r="G918" s="162"/>
      <c r="H918" s="162"/>
      <c r="I918" s="162"/>
      <c r="J918" s="162"/>
      <c r="K918" s="162"/>
    </row>
    <row r="919" spans="2:11" ht="15.75" hidden="1" customHeight="1">
      <c r="B919" s="3"/>
      <c r="C919" s="3"/>
      <c r="D919" s="3"/>
      <c r="E919" s="162"/>
      <c r="F919" s="162"/>
      <c r="G919" s="162"/>
      <c r="H919" s="162"/>
      <c r="I919" s="162"/>
      <c r="J919" s="162"/>
      <c r="K919" s="162"/>
    </row>
    <row r="920" spans="2:11" ht="15.75" hidden="1" customHeight="1">
      <c r="B920" s="3"/>
      <c r="C920" s="3"/>
      <c r="D920" s="3"/>
      <c r="E920" s="162"/>
      <c r="F920" s="162"/>
      <c r="G920" s="162"/>
      <c r="H920" s="162"/>
      <c r="I920" s="162"/>
      <c r="J920" s="162"/>
      <c r="K920" s="162"/>
    </row>
    <row r="921" spans="2:11" ht="15.75" hidden="1" customHeight="1">
      <c r="B921" s="3"/>
      <c r="C921" s="3"/>
      <c r="D921" s="3"/>
      <c r="E921" s="162"/>
      <c r="F921" s="162"/>
      <c r="G921" s="162"/>
      <c r="H921" s="162"/>
      <c r="I921" s="162"/>
      <c r="J921" s="162"/>
      <c r="K921" s="162"/>
    </row>
    <row r="922" spans="2:11" ht="15.75" hidden="1" customHeight="1">
      <c r="B922" s="3"/>
      <c r="C922" s="3"/>
      <c r="D922" s="3"/>
      <c r="E922" s="162"/>
      <c r="F922" s="162"/>
      <c r="G922" s="162"/>
      <c r="H922" s="162"/>
      <c r="I922" s="162"/>
      <c r="J922" s="162"/>
      <c r="K922" s="162"/>
    </row>
    <row r="923" spans="2:11" ht="15.75" hidden="1" customHeight="1">
      <c r="B923" s="3"/>
      <c r="C923" s="3"/>
      <c r="D923" s="3"/>
      <c r="E923" s="162"/>
      <c r="F923" s="162"/>
      <c r="G923" s="162"/>
      <c r="H923" s="162"/>
      <c r="I923" s="162"/>
      <c r="J923" s="162"/>
      <c r="K923" s="162"/>
    </row>
    <row r="924" spans="2:11" ht="15.75" hidden="1" customHeight="1">
      <c r="B924" s="3"/>
      <c r="C924" s="3"/>
      <c r="D924" s="3"/>
      <c r="E924" s="162"/>
      <c r="F924" s="162"/>
      <c r="G924" s="162"/>
      <c r="H924" s="162"/>
      <c r="I924" s="162"/>
      <c r="J924" s="162"/>
      <c r="K924" s="162"/>
    </row>
    <row r="925" spans="2:11" ht="15.75" hidden="1" customHeight="1">
      <c r="B925" s="3"/>
      <c r="C925" s="3"/>
      <c r="D925" s="3"/>
      <c r="E925" s="162"/>
      <c r="F925" s="162"/>
      <c r="G925" s="162"/>
      <c r="H925" s="162"/>
      <c r="I925" s="162"/>
      <c r="J925" s="162"/>
      <c r="K925" s="162"/>
    </row>
    <row r="926" spans="2:11" ht="15.75" hidden="1" customHeight="1">
      <c r="B926" s="3"/>
      <c r="C926" s="3"/>
      <c r="D926" s="3"/>
      <c r="E926" s="162"/>
      <c r="F926" s="162"/>
      <c r="G926" s="162"/>
      <c r="H926" s="162"/>
      <c r="I926" s="162"/>
      <c r="J926" s="162"/>
      <c r="K926" s="162"/>
    </row>
    <row r="927" spans="2:11" ht="15.75" hidden="1" customHeight="1">
      <c r="B927" s="3"/>
      <c r="C927" s="3"/>
      <c r="D927" s="3"/>
      <c r="E927" s="162"/>
      <c r="F927" s="162"/>
      <c r="G927" s="162"/>
      <c r="H927" s="162"/>
      <c r="I927" s="162"/>
      <c r="J927" s="162"/>
      <c r="K927" s="162"/>
    </row>
    <row r="928" spans="2:11" ht="15.75" hidden="1" customHeight="1">
      <c r="B928" s="3"/>
      <c r="C928" s="3"/>
      <c r="D928" s="3"/>
      <c r="E928" s="162"/>
      <c r="F928" s="162"/>
      <c r="G928" s="162"/>
      <c r="H928" s="162"/>
      <c r="I928" s="162"/>
      <c r="J928" s="162"/>
      <c r="K928" s="162"/>
    </row>
    <row r="929" spans="2:11" ht="15.75" hidden="1" customHeight="1">
      <c r="B929" s="3"/>
      <c r="C929" s="3"/>
      <c r="D929" s="3"/>
      <c r="E929" s="162"/>
      <c r="F929" s="162"/>
      <c r="G929" s="162"/>
      <c r="H929" s="162"/>
      <c r="I929" s="162"/>
      <c r="J929" s="162"/>
      <c r="K929" s="162"/>
    </row>
    <row r="930" spans="2:11" ht="15.75" hidden="1" customHeight="1">
      <c r="B930" s="3"/>
      <c r="C930" s="3"/>
      <c r="D930" s="3"/>
      <c r="E930" s="162"/>
      <c r="F930" s="162"/>
      <c r="G930" s="162"/>
      <c r="H930" s="162"/>
      <c r="I930" s="162"/>
      <c r="J930" s="162"/>
      <c r="K930" s="162"/>
    </row>
    <row r="931" spans="2:11" ht="15.75" hidden="1" customHeight="1">
      <c r="B931" s="3"/>
      <c r="C931" s="3"/>
      <c r="D931" s="3"/>
      <c r="E931" s="162"/>
      <c r="F931" s="162"/>
      <c r="G931" s="162"/>
      <c r="H931" s="162"/>
      <c r="I931" s="162"/>
      <c r="J931" s="162"/>
      <c r="K931" s="162"/>
    </row>
    <row r="932" spans="2:11" ht="15.75" hidden="1" customHeight="1">
      <c r="B932" s="3"/>
      <c r="C932" s="3"/>
      <c r="D932" s="3"/>
      <c r="E932" s="162"/>
      <c r="F932" s="162"/>
      <c r="G932" s="162"/>
      <c r="H932" s="162"/>
      <c r="I932" s="162"/>
      <c r="J932" s="162"/>
      <c r="K932" s="162"/>
    </row>
    <row r="933" spans="2:11" ht="15.75" hidden="1" customHeight="1">
      <c r="B933" s="3"/>
      <c r="C933" s="3"/>
      <c r="D933" s="3"/>
      <c r="E933" s="162"/>
      <c r="F933" s="162"/>
      <c r="G933" s="162"/>
      <c r="H933" s="162"/>
      <c r="I933" s="162"/>
      <c r="J933" s="162"/>
      <c r="K933" s="162"/>
    </row>
    <row r="934" spans="2:11" ht="15.75" hidden="1" customHeight="1">
      <c r="B934" s="3"/>
      <c r="C934" s="3"/>
      <c r="D934" s="3"/>
      <c r="E934" s="162"/>
      <c r="F934" s="162"/>
      <c r="G934" s="162"/>
      <c r="H934" s="162"/>
      <c r="I934" s="162"/>
      <c r="J934" s="162"/>
      <c r="K934" s="162"/>
    </row>
    <row r="935" spans="2:11" ht="15.75" hidden="1" customHeight="1">
      <c r="B935" s="3"/>
      <c r="C935" s="3"/>
      <c r="D935" s="3"/>
      <c r="E935" s="162"/>
      <c r="F935" s="162"/>
      <c r="G935" s="162"/>
      <c r="H935" s="162"/>
      <c r="I935" s="162"/>
      <c r="J935" s="162"/>
      <c r="K935" s="162"/>
    </row>
    <row r="936" spans="2:11" ht="15.75" hidden="1" customHeight="1">
      <c r="B936" s="3"/>
      <c r="C936" s="3"/>
      <c r="D936" s="3"/>
      <c r="E936" s="162"/>
      <c r="F936" s="162"/>
      <c r="G936" s="162"/>
      <c r="H936" s="162"/>
      <c r="I936" s="162"/>
      <c r="J936" s="162"/>
      <c r="K936" s="162"/>
    </row>
    <row r="937" spans="2:11" ht="15.75" hidden="1" customHeight="1">
      <c r="B937" s="3"/>
      <c r="C937" s="3"/>
      <c r="D937" s="3"/>
      <c r="E937" s="162"/>
      <c r="F937" s="162"/>
      <c r="G937" s="162"/>
      <c r="H937" s="162"/>
      <c r="I937" s="162"/>
      <c r="J937" s="162"/>
      <c r="K937" s="162"/>
    </row>
    <row r="938" spans="2:11" ht="15.75" hidden="1" customHeight="1">
      <c r="B938" s="3"/>
      <c r="C938" s="3"/>
      <c r="D938" s="3"/>
      <c r="E938" s="162"/>
      <c r="F938" s="162"/>
      <c r="G938" s="162"/>
      <c r="H938" s="162"/>
      <c r="I938" s="162"/>
      <c r="J938" s="162"/>
      <c r="K938" s="162"/>
    </row>
    <row r="939" spans="2:11" ht="15.75" hidden="1" customHeight="1">
      <c r="B939" s="3"/>
      <c r="C939" s="3"/>
      <c r="D939" s="3"/>
      <c r="E939" s="162"/>
      <c r="F939" s="162"/>
      <c r="G939" s="162"/>
      <c r="H939" s="162"/>
      <c r="I939" s="162"/>
      <c r="J939" s="162"/>
      <c r="K939" s="162"/>
    </row>
    <row r="940" spans="2:11" ht="15.75" hidden="1" customHeight="1">
      <c r="B940" s="3"/>
      <c r="C940" s="3"/>
      <c r="D940" s="3"/>
      <c r="E940" s="162"/>
      <c r="F940" s="162"/>
      <c r="G940" s="162"/>
      <c r="H940" s="162"/>
      <c r="I940" s="162"/>
      <c r="J940" s="162"/>
      <c r="K940" s="162"/>
    </row>
    <row r="941" spans="2:11" ht="15.75" hidden="1" customHeight="1">
      <c r="B941" s="3"/>
      <c r="C941" s="3"/>
      <c r="D941" s="3"/>
      <c r="E941" s="162"/>
      <c r="F941" s="162"/>
      <c r="G941" s="162"/>
      <c r="H941" s="162"/>
      <c r="I941" s="162"/>
      <c r="J941" s="162"/>
      <c r="K941" s="162"/>
    </row>
    <row r="942" spans="2:11" ht="15.75" hidden="1" customHeight="1">
      <c r="B942" s="3"/>
      <c r="C942" s="3"/>
      <c r="D942" s="3"/>
      <c r="E942" s="162"/>
      <c r="F942" s="162"/>
      <c r="G942" s="162"/>
      <c r="H942" s="162"/>
      <c r="I942" s="162"/>
      <c r="J942" s="162"/>
      <c r="K942" s="162"/>
    </row>
    <row r="943" spans="2:11" ht="15.75" hidden="1" customHeight="1">
      <c r="B943" s="3"/>
      <c r="C943" s="3"/>
      <c r="D943" s="3"/>
      <c r="E943" s="162"/>
      <c r="F943" s="162"/>
      <c r="G943" s="162"/>
      <c r="H943" s="162"/>
      <c r="I943" s="162"/>
      <c r="J943" s="162"/>
      <c r="K943" s="162"/>
    </row>
    <row r="944" spans="2:11" ht="15.75" hidden="1" customHeight="1">
      <c r="B944" s="3"/>
      <c r="C944" s="3"/>
      <c r="D944" s="3"/>
      <c r="E944" s="162"/>
      <c r="F944" s="162"/>
      <c r="G944" s="162"/>
      <c r="H944" s="162"/>
      <c r="I944" s="162"/>
      <c r="J944" s="162"/>
      <c r="K944" s="162"/>
    </row>
    <row r="945" spans="2:11" ht="15.75" hidden="1" customHeight="1">
      <c r="B945" s="3"/>
      <c r="C945" s="3"/>
      <c r="D945" s="3"/>
      <c r="E945" s="162"/>
      <c r="F945" s="162"/>
      <c r="G945" s="162"/>
      <c r="H945" s="162"/>
      <c r="I945" s="162"/>
      <c r="J945" s="162"/>
      <c r="K945" s="162"/>
    </row>
    <row r="946" spans="2:11" ht="15.75" hidden="1" customHeight="1">
      <c r="B946" s="3"/>
      <c r="C946" s="3"/>
      <c r="D946" s="3"/>
      <c r="E946" s="162"/>
      <c r="F946" s="162"/>
      <c r="G946" s="162"/>
      <c r="H946" s="162"/>
      <c r="I946" s="162"/>
      <c r="J946" s="162"/>
      <c r="K946" s="162"/>
    </row>
    <row r="947" spans="2:11" ht="15.75" hidden="1" customHeight="1">
      <c r="B947" s="3"/>
      <c r="C947" s="3"/>
      <c r="D947" s="3"/>
      <c r="E947" s="162"/>
      <c r="F947" s="162"/>
      <c r="G947" s="162"/>
      <c r="H947" s="162"/>
      <c r="I947" s="162"/>
      <c r="J947" s="162"/>
      <c r="K947" s="162"/>
    </row>
    <row r="948" spans="2:11" ht="15.75" hidden="1" customHeight="1">
      <c r="B948" s="3"/>
      <c r="C948" s="3"/>
      <c r="D948" s="3"/>
      <c r="E948" s="162"/>
      <c r="F948" s="162"/>
      <c r="G948" s="162"/>
      <c r="H948" s="162"/>
      <c r="I948" s="162"/>
      <c r="J948" s="162"/>
      <c r="K948" s="162"/>
    </row>
    <row r="949" spans="2:11" ht="15.75" hidden="1" customHeight="1">
      <c r="B949" s="3"/>
      <c r="C949" s="3"/>
      <c r="D949" s="3"/>
      <c r="E949" s="162"/>
      <c r="F949" s="162"/>
      <c r="G949" s="162"/>
      <c r="H949" s="162"/>
      <c r="I949" s="162"/>
      <c r="J949" s="162"/>
      <c r="K949" s="162"/>
    </row>
    <row r="950" spans="2:11" ht="15.75" hidden="1" customHeight="1">
      <c r="B950" s="3"/>
      <c r="C950" s="3"/>
      <c r="D950" s="3"/>
      <c r="E950" s="162"/>
      <c r="F950" s="162"/>
      <c r="G950" s="162"/>
      <c r="H950" s="162"/>
      <c r="I950" s="162"/>
      <c r="J950" s="162"/>
      <c r="K950" s="162"/>
    </row>
    <row r="951" spans="2:11" ht="15.75" hidden="1" customHeight="1">
      <c r="B951" s="3"/>
      <c r="C951" s="3"/>
      <c r="D951" s="3"/>
      <c r="E951" s="162"/>
      <c r="F951" s="162"/>
      <c r="G951" s="162"/>
      <c r="H951" s="162"/>
      <c r="I951" s="162"/>
      <c r="J951" s="162"/>
      <c r="K951" s="162"/>
    </row>
    <row r="952" spans="2:11" ht="15.75" hidden="1" customHeight="1">
      <c r="B952" s="3"/>
      <c r="C952" s="3"/>
      <c r="D952" s="3"/>
      <c r="E952" s="162"/>
      <c r="F952" s="162"/>
      <c r="G952" s="162"/>
      <c r="H952" s="162"/>
      <c r="I952" s="162"/>
      <c r="J952" s="162"/>
      <c r="K952" s="162"/>
    </row>
    <row r="953" spans="2:11" ht="15.75" hidden="1" customHeight="1">
      <c r="B953" s="3"/>
      <c r="C953" s="3"/>
      <c r="D953" s="3"/>
      <c r="E953" s="162"/>
      <c r="F953" s="162"/>
      <c r="G953" s="162"/>
      <c r="H953" s="162"/>
      <c r="I953" s="162"/>
      <c r="J953" s="162"/>
      <c r="K953" s="162"/>
    </row>
    <row r="954" spans="2:11" ht="15.75" hidden="1" customHeight="1">
      <c r="B954" s="3"/>
      <c r="C954" s="3"/>
      <c r="D954" s="3"/>
      <c r="E954" s="162"/>
      <c r="F954" s="162"/>
      <c r="G954" s="162"/>
      <c r="H954" s="162"/>
      <c r="I954" s="162"/>
      <c r="J954" s="162"/>
      <c r="K954" s="162"/>
    </row>
    <row r="955" spans="2:11" ht="15.75" hidden="1" customHeight="1">
      <c r="B955" s="3"/>
      <c r="C955" s="3"/>
      <c r="D955" s="3"/>
      <c r="E955" s="162"/>
      <c r="F955" s="162"/>
      <c r="G955" s="162"/>
      <c r="H955" s="162"/>
      <c r="I955" s="162"/>
      <c r="J955" s="162"/>
      <c r="K955" s="162"/>
    </row>
    <row r="956" spans="2:11" ht="15.75" hidden="1" customHeight="1">
      <c r="B956" s="3"/>
      <c r="C956" s="3"/>
      <c r="D956" s="3"/>
      <c r="E956" s="162"/>
      <c r="F956" s="162"/>
      <c r="G956" s="162"/>
      <c r="H956" s="162"/>
      <c r="I956" s="162"/>
      <c r="J956" s="162"/>
      <c r="K956" s="162"/>
    </row>
    <row r="957" spans="2:11" ht="15.75" hidden="1" customHeight="1">
      <c r="B957" s="3"/>
      <c r="C957" s="3"/>
      <c r="D957" s="3"/>
      <c r="E957" s="162"/>
      <c r="F957" s="162"/>
      <c r="G957" s="162"/>
      <c r="H957" s="162"/>
      <c r="I957" s="162"/>
      <c r="J957" s="162"/>
      <c r="K957" s="162"/>
    </row>
    <row r="958" spans="2:11" ht="15.75" hidden="1" customHeight="1">
      <c r="B958" s="3"/>
      <c r="C958" s="3"/>
      <c r="D958" s="3"/>
      <c r="E958" s="162"/>
      <c r="F958" s="162"/>
      <c r="G958" s="162"/>
      <c r="H958" s="162"/>
      <c r="I958" s="162"/>
      <c r="J958" s="162"/>
      <c r="K958" s="162"/>
    </row>
    <row r="959" spans="2:11" ht="15.75" hidden="1" customHeight="1">
      <c r="B959" s="3"/>
      <c r="C959" s="3"/>
      <c r="D959" s="3"/>
      <c r="E959" s="162"/>
      <c r="F959" s="162"/>
      <c r="G959" s="162"/>
      <c r="H959" s="162"/>
      <c r="I959" s="162"/>
      <c r="J959" s="162"/>
      <c r="K959" s="162"/>
    </row>
    <row r="960" spans="2:11" ht="15.75" hidden="1" customHeight="1">
      <c r="B960" s="3"/>
      <c r="C960" s="3"/>
      <c r="D960" s="3"/>
      <c r="E960" s="162"/>
      <c r="F960" s="162"/>
      <c r="G960" s="162"/>
      <c r="H960" s="162"/>
      <c r="I960" s="162"/>
      <c r="J960" s="162"/>
      <c r="K960" s="162"/>
    </row>
    <row r="961" spans="2:11" ht="15.75" hidden="1" customHeight="1">
      <c r="B961" s="3"/>
      <c r="C961" s="3"/>
      <c r="D961" s="3"/>
      <c r="E961" s="162"/>
      <c r="F961" s="162"/>
      <c r="G961" s="162"/>
      <c r="H961" s="162"/>
      <c r="I961" s="162"/>
      <c r="J961" s="162"/>
      <c r="K961" s="162"/>
    </row>
    <row r="962" spans="2:11" ht="15.75" hidden="1" customHeight="1">
      <c r="B962" s="3"/>
      <c r="C962" s="3"/>
      <c r="D962" s="3"/>
      <c r="E962" s="162"/>
      <c r="F962" s="162"/>
      <c r="G962" s="162"/>
      <c r="H962" s="162"/>
      <c r="I962" s="162"/>
      <c r="J962" s="162"/>
      <c r="K962" s="162"/>
    </row>
    <row r="963" spans="2:11" ht="15.75" hidden="1" customHeight="1">
      <c r="B963" s="3"/>
      <c r="C963" s="3"/>
      <c r="D963" s="3"/>
      <c r="E963" s="162"/>
      <c r="F963" s="162"/>
      <c r="G963" s="162"/>
      <c r="H963" s="162"/>
      <c r="I963" s="162"/>
      <c r="J963" s="162"/>
      <c r="K963" s="162"/>
    </row>
    <row r="964" spans="2:11" ht="15.75" hidden="1" customHeight="1">
      <c r="B964" s="3"/>
      <c r="C964" s="3"/>
      <c r="D964" s="3"/>
      <c r="E964" s="162"/>
      <c r="F964" s="162"/>
      <c r="G964" s="162"/>
      <c r="H964" s="162"/>
      <c r="I964" s="162"/>
      <c r="J964" s="162"/>
      <c r="K964" s="162"/>
    </row>
    <row r="965" spans="2:11" ht="15.75" hidden="1" customHeight="1">
      <c r="B965" s="3"/>
      <c r="C965" s="3"/>
      <c r="D965" s="3"/>
      <c r="E965" s="162"/>
      <c r="F965" s="162"/>
      <c r="G965" s="162"/>
      <c r="H965" s="162"/>
      <c r="I965" s="162"/>
      <c r="J965" s="162"/>
      <c r="K965" s="162"/>
    </row>
    <row r="966" spans="2:11" ht="15.75" hidden="1" customHeight="1">
      <c r="B966" s="3"/>
      <c r="C966" s="3"/>
      <c r="D966" s="3"/>
      <c r="E966" s="162"/>
      <c r="F966" s="162"/>
      <c r="G966" s="162"/>
      <c r="H966" s="162"/>
      <c r="I966" s="162"/>
      <c r="J966" s="162"/>
      <c r="K966" s="162"/>
    </row>
    <row r="967" spans="2:11" ht="15.75" hidden="1" customHeight="1">
      <c r="B967" s="3"/>
      <c r="C967" s="3"/>
      <c r="D967" s="3"/>
      <c r="E967" s="162"/>
      <c r="F967" s="162"/>
      <c r="G967" s="162"/>
      <c r="H967" s="162"/>
      <c r="I967" s="162"/>
      <c r="J967" s="162"/>
      <c r="K967" s="162"/>
    </row>
    <row r="968" spans="2:11" ht="15.75" hidden="1" customHeight="1">
      <c r="B968" s="3"/>
      <c r="C968" s="3"/>
      <c r="D968" s="3"/>
      <c r="E968" s="162"/>
      <c r="F968" s="162"/>
      <c r="G968" s="162"/>
      <c r="H968" s="162"/>
      <c r="I968" s="162"/>
      <c r="J968" s="162"/>
      <c r="K968" s="162"/>
    </row>
    <row r="969" spans="2:11" ht="15.75" hidden="1" customHeight="1">
      <c r="B969" s="3"/>
      <c r="C969" s="3"/>
      <c r="D969" s="3"/>
      <c r="E969" s="162"/>
      <c r="F969" s="162"/>
      <c r="G969" s="162"/>
      <c r="H969" s="162"/>
      <c r="I969" s="162"/>
      <c r="J969" s="162"/>
      <c r="K969" s="162"/>
    </row>
    <row r="970" spans="2:11" ht="15.75" hidden="1" customHeight="1">
      <c r="B970" s="3"/>
      <c r="C970" s="3"/>
      <c r="D970" s="3"/>
      <c r="E970" s="162"/>
      <c r="F970" s="162"/>
      <c r="G970" s="162"/>
      <c r="H970" s="162"/>
      <c r="I970" s="162"/>
      <c r="J970" s="162"/>
      <c r="K970" s="162"/>
    </row>
    <row r="971" spans="2:11" ht="15.75" hidden="1" customHeight="1">
      <c r="B971" s="3"/>
      <c r="C971" s="3"/>
      <c r="D971" s="3"/>
      <c r="E971" s="162"/>
      <c r="F971" s="162"/>
      <c r="G971" s="162"/>
      <c r="H971" s="162"/>
      <c r="I971" s="162"/>
      <c r="J971" s="162"/>
      <c r="K971" s="162"/>
    </row>
    <row r="972" spans="2:11" ht="15.75" hidden="1" customHeight="1">
      <c r="B972" s="3"/>
      <c r="C972" s="3"/>
      <c r="D972" s="3"/>
      <c r="E972" s="162"/>
      <c r="F972" s="162"/>
      <c r="G972" s="162"/>
      <c r="H972" s="162"/>
      <c r="I972" s="162"/>
      <c r="J972" s="162"/>
      <c r="K972" s="162"/>
    </row>
    <row r="973" spans="2:11" ht="15.75" hidden="1" customHeight="1">
      <c r="B973" s="3"/>
      <c r="C973" s="3"/>
      <c r="D973" s="3"/>
      <c r="E973" s="162"/>
      <c r="F973" s="162"/>
      <c r="G973" s="162"/>
      <c r="H973" s="162"/>
      <c r="I973" s="162"/>
      <c r="J973" s="162"/>
      <c r="K973" s="162"/>
    </row>
    <row r="974" spans="2:11" ht="15.75" hidden="1" customHeight="1">
      <c r="B974" s="3"/>
      <c r="C974" s="3"/>
      <c r="D974" s="3"/>
      <c r="E974" s="162"/>
      <c r="F974" s="162"/>
      <c r="G974" s="162"/>
      <c r="H974" s="162"/>
      <c r="I974" s="162"/>
      <c r="J974" s="162"/>
      <c r="K974" s="162"/>
    </row>
    <row r="975" spans="2:11" ht="15.75" hidden="1" customHeight="1">
      <c r="B975" s="3"/>
      <c r="C975" s="3"/>
      <c r="D975" s="3"/>
      <c r="E975" s="162"/>
      <c r="F975" s="162"/>
      <c r="G975" s="162"/>
      <c r="H975" s="162"/>
      <c r="I975" s="162"/>
      <c r="J975" s="162"/>
      <c r="K975" s="162"/>
    </row>
    <row r="976" spans="2:11" ht="15.75" hidden="1" customHeight="1">
      <c r="B976" s="3"/>
      <c r="C976" s="3"/>
      <c r="D976" s="3"/>
      <c r="E976" s="162"/>
      <c r="F976" s="162"/>
      <c r="G976" s="162"/>
      <c r="H976" s="162"/>
      <c r="I976" s="162"/>
      <c r="J976" s="162"/>
      <c r="K976" s="162"/>
    </row>
    <row r="977" spans="2:11" ht="15.75" hidden="1" customHeight="1">
      <c r="B977" s="3"/>
      <c r="C977" s="3"/>
      <c r="D977" s="3"/>
      <c r="E977" s="162"/>
      <c r="F977" s="162"/>
      <c r="G977" s="162"/>
      <c r="H977" s="162"/>
      <c r="I977" s="162"/>
      <c r="J977" s="162"/>
      <c r="K977" s="162"/>
    </row>
    <row r="978" spans="2:11" ht="15.75" hidden="1" customHeight="1">
      <c r="B978" s="3"/>
      <c r="C978" s="3"/>
      <c r="D978" s="3"/>
      <c r="E978" s="162"/>
      <c r="F978" s="162"/>
      <c r="G978" s="162"/>
      <c r="H978" s="162"/>
      <c r="I978" s="162"/>
      <c r="J978" s="162"/>
      <c r="K978" s="162"/>
    </row>
    <row r="979" spans="2:11" ht="15" hidden="1" customHeight="1"/>
    <row r="980" spans="2:11" ht="15" hidden="1" customHeight="1"/>
    <row r="981" spans="2:11" ht="15" hidden="1" customHeight="1"/>
    <row r="982" spans="2:11" ht="15" hidden="1" customHeight="1"/>
    <row r="983" spans="2:11" ht="15" hidden="1" customHeight="1"/>
  </sheetData>
  <mergeCells count="100">
    <mergeCell ref="B2:K7"/>
    <mergeCell ref="B14:F14"/>
    <mergeCell ref="B8:K9"/>
    <mergeCell ref="B10:K10"/>
    <mergeCell ref="B11:K11"/>
    <mergeCell ref="B12:K12"/>
    <mergeCell ref="B13:K13"/>
    <mergeCell ref="G14:K14"/>
    <mergeCell ref="B15:K15"/>
    <mergeCell ref="B16:K16"/>
    <mergeCell ref="B17:D18"/>
    <mergeCell ref="E17:K17"/>
    <mergeCell ref="I18:K18"/>
    <mergeCell ref="E18:F18"/>
    <mergeCell ref="G18:H18"/>
    <mergeCell ref="I19:K19"/>
    <mergeCell ref="I22:K22"/>
    <mergeCell ref="I24:K24"/>
    <mergeCell ref="B19:H19"/>
    <mergeCell ref="B20:K20"/>
    <mergeCell ref="B21:D21"/>
    <mergeCell ref="I21:K21"/>
    <mergeCell ref="B22:D22"/>
    <mergeCell ref="B23:K23"/>
    <mergeCell ref="B24:D24"/>
    <mergeCell ref="B28:D28"/>
    <mergeCell ref="B30:D30"/>
    <mergeCell ref="B31:D31"/>
    <mergeCell ref="B33:D33"/>
    <mergeCell ref="B34:D34"/>
    <mergeCell ref="B36:D36"/>
    <mergeCell ref="B37:D37"/>
    <mergeCell ref="B25:D25"/>
    <mergeCell ref="I25:K25"/>
    <mergeCell ref="B26:K26"/>
    <mergeCell ref="B27:D27"/>
    <mergeCell ref="I27:K27"/>
    <mergeCell ref="I28:K28"/>
    <mergeCell ref="B29:K29"/>
    <mergeCell ref="I30:K30"/>
    <mergeCell ref="I31:K31"/>
    <mergeCell ref="B32:K32"/>
    <mergeCell ref="I33:K33"/>
    <mergeCell ref="I34:K34"/>
    <mergeCell ref="B35:K35"/>
    <mergeCell ref="I36:K36"/>
    <mergeCell ref="B79:K88"/>
    <mergeCell ref="B89:K90"/>
    <mergeCell ref="B91:B96"/>
    <mergeCell ref="C91:K96"/>
    <mergeCell ref="B60:D60"/>
    <mergeCell ref="E60:H60"/>
    <mergeCell ref="I60:K60"/>
    <mergeCell ref="B62:I62"/>
    <mergeCell ref="B63:J63"/>
    <mergeCell ref="B64:K78"/>
    <mergeCell ref="B61:I61"/>
    <mergeCell ref="I37:K37"/>
    <mergeCell ref="B38:H38"/>
    <mergeCell ref="I38:J38"/>
    <mergeCell ref="B39:H39"/>
    <mergeCell ref="I39:K39"/>
    <mergeCell ref="B40:I40"/>
    <mergeCell ref="I41:K41"/>
    <mergeCell ref="B41:G41"/>
    <mergeCell ref="B42:I42"/>
    <mergeCell ref="B43:G43"/>
    <mergeCell ref="B44:G44"/>
    <mergeCell ref="I44:K44"/>
    <mergeCell ref="B45:I45"/>
    <mergeCell ref="B46:G46"/>
    <mergeCell ref="I48:K48"/>
    <mergeCell ref="I49:K49"/>
    <mergeCell ref="I50:K50"/>
    <mergeCell ref="B47:D47"/>
    <mergeCell ref="E47:G47"/>
    <mergeCell ref="I47:K47"/>
    <mergeCell ref="B48:D48"/>
    <mergeCell ref="E48:G48"/>
    <mergeCell ref="B49:D49"/>
    <mergeCell ref="E49:G49"/>
    <mergeCell ref="E53:G53"/>
    <mergeCell ref="E54:G56"/>
    <mergeCell ref="H54:H55"/>
    <mergeCell ref="B50:D50"/>
    <mergeCell ref="E50:G50"/>
    <mergeCell ref="B51:I51"/>
    <mergeCell ref="B52:J52"/>
    <mergeCell ref="B53:D53"/>
    <mergeCell ref="I53:K53"/>
    <mergeCell ref="B54:D54"/>
    <mergeCell ref="B55:D55"/>
    <mergeCell ref="B56:D56"/>
    <mergeCell ref="I54:K55"/>
    <mergeCell ref="I56:K56"/>
    <mergeCell ref="B57:I57"/>
    <mergeCell ref="B58:J58"/>
    <mergeCell ref="B59:D59"/>
    <mergeCell ref="E59:H59"/>
    <mergeCell ref="I59:K59"/>
  </mergeCells>
  <printOptions horizontalCentered="1"/>
  <pageMargins left="0" right="0" top="0.39370078740157483" bottom="0.39370078740157483" header="0" footer="0"/>
  <pageSetup scale="55" orientation="portrait" r:id="rId1"/>
  <rowBreaks count="2" manualBreakCount="2">
    <brk id="38" min="1" max="10" man="1"/>
    <brk id="57" min="1" max="10"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73"/>
  <sheetViews>
    <sheetView topLeftCell="A61" zoomScaleNormal="100" workbookViewId="0">
      <selection activeCell="A93" sqref="A93:XFD1048576"/>
    </sheetView>
  </sheetViews>
  <sheetFormatPr baseColWidth="10" defaultColWidth="14.42578125" defaultRowHeight="15" customHeight="1" zeroHeight="1"/>
  <cols>
    <col min="1" max="1" width="3.42578125" style="283" customWidth="1"/>
    <col min="2" max="4" width="15.5703125" style="283" customWidth="1"/>
    <col min="5" max="5" width="16.42578125" style="283" customWidth="1"/>
    <col min="6" max="6" width="19.140625" style="283" customWidth="1"/>
    <col min="7" max="8" width="16" style="283" customWidth="1"/>
    <col min="9" max="9" width="20.28515625" style="283" customWidth="1"/>
    <col min="10" max="10" width="17.7109375" style="283" customWidth="1"/>
    <col min="11" max="11" width="19.28515625" style="283" customWidth="1"/>
    <col min="12" max="12" width="5.140625" style="283" customWidth="1"/>
    <col min="13" max="16384" width="14.42578125" style="283"/>
  </cols>
  <sheetData>
    <row r="1" spans="1:12" ht="15" customHeight="1" thickBot="1">
      <c r="A1" s="722"/>
      <c r="B1" s="722"/>
      <c r="C1" s="722"/>
      <c r="D1" s="722"/>
      <c r="E1" s="722"/>
      <c r="F1" s="722"/>
      <c r="G1" s="722"/>
      <c r="H1" s="722"/>
      <c r="I1" s="722"/>
      <c r="J1" s="722"/>
      <c r="K1" s="722"/>
      <c r="L1" s="722"/>
    </row>
    <row r="2" spans="1:12" ht="12.75" customHeight="1">
      <c r="A2" s="722"/>
      <c r="B2" s="315"/>
      <c r="C2" s="316"/>
      <c r="D2" s="316"/>
      <c r="E2" s="316"/>
      <c r="F2" s="316"/>
      <c r="G2" s="316"/>
      <c r="H2" s="316"/>
      <c r="I2" s="316"/>
      <c r="J2" s="316"/>
      <c r="K2" s="317"/>
      <c r="L2" s="723"/>
    </row>
    <row r="3" spans="1:12" ht="12.75" customHeight="1">
      <c r="A3" s="722"/>
      <c r="B3" s="318"/>
      <c r="C3" s="319"/>
      <c r="D3" s="319"/>
      <c r="E3" s="319"/>
      <c r="F3" s="319"/>
      <c r="G3" s="319"/>
      <c r="H3" s="319"/>
      <c r="I3" s="319"/>
      <c r="J3" s="319"/>
      <c r="K3" s="320"/>
      <c r="L3" s="723"/>
    </row>
    <row r="4" spans="1:12" ht="12.75" customHeight="1">
      <c r="A4" s="722"/>
      <c r="B4" s="318"/>
      <c r="C4" s="319"/>
      <c r="D4" s="319"/>
      <c r="E4" s="319"/>
      <c r="F4" s="319"/>
      <c r="G4" s="319"/>
      <c r="H4" s="319"/>
      <c r="I4" s="319"/>
      <c r="J4" s="319"/>
      <c r="K4" s="320"/>
      <c r="L4" s="723"/>
    </row>
    <row r="5" spans="1:12" ht="12.75" customHeight="1">
      <c r="A5" s="722"/>
      <c r="B5" s="318"/>
      <c r="C5" s="319"/>
      <c r="D5" s="319"/>
      <c r="E5" s="319"/>
      <c r="F5" s="319"/>
      <c r="G5" s="319"/>
      <c r="H5" s="319"/>
      <c r="I5" s="319"/>
      <c r="J5" s="319"/>
      <c r="K5" s="320"/>
      <c r="L5" s="723"/>
    </row>
    <row r="6" spans="1:12" ht="12.75" customHeight="1">
      <c r="A6" s="722"/>
      <c r="B6" s="318"/>
      <c r="C6" s="319"/>
      <c r="D6" s="319"/>
      <c r="E6" s="319"/>
      <c r="F6" s="319"/>
      <c r="G6" s="319"/>
      <c r="H6" s="319"/>
      <c r="I6" s="319"/>
      <c r="J6" s="319"/>
      <c r="K6" s="320"/>
      <c r="L6" s="723"/>
    </row>
    <row r="7" spans="1:12" ht="12.75" customHeight="1">
      <c r="A7" s="722"/>
      <c r="B7" s="318"/>
      <c r="C7" s="319"/>
      <c r="D7" s="319"/>
      <c r="E7" s="319"/>
      <c r="F7" s="319"/>
      <c r="G7" s="319"/>
      <c r="H7" s="319"/>
      <c r="I7" s="319"/>
      <c r="J7" s="319"/>
      <c r="K7" s="320"/>
      <c r="L7" s="723"/>
    </row>
    <row r="8" spans="1:12" ht="15" customHeight="1">
      <c r="A8" s="722"/>
      <c r="B8" s="321" t="s">
        <v>0</v>
      </c>
      <c r="C8" s="284"/>
      <c r="D8" s="284"/>
      <c r="E8" s="284"/>
      <c r="F8" s="284"/>
      <c r="G8" s="284"/>
      <c r="H8" s="284"/>
      <c r="I8" s="284"/>
      <c r="J8" s="284"/>
      <c r="K8" s="285"/>
      <c r="L8" s="723"/>
    </row>
    <row r="9" spans="1:12" ht="12.75" customHeight="1">
      <c r="A9" s="722"/>
      <c r="B9" s="286"/>
      <c r="C9" s="284"/>
      <c r="D9" s="284"/>
      <c r="E9" s="284"/>
      <c r="F9" s="284"/>
      <c r="G9" s="284"/>
      <c r="H9" s="284"/>
      <c r="I9" s="284"/>
      <c r="J9" s="284"/>
      <c r="K9" s="285"/>
      <c r="L9" s="723"/>
    </row>
    <row r="10" spans="1:12" ht="12.75" customHeight="1">
      <c r="A10" s="722"/>
      <c r="B10" s="322" t="s">
        <v>1</v>
      </c>
      <c r="C10" s="284"/>
      <c r="D10" s="284"/>
      <c r="E10" s="284"/>
      <c r="F10" s="284"/>
      <c r="G10" s="284"/>
      <c r="H10" s="284"/>
      <c r="I10" s="284"/>
      <c r="J10" s="284"/>
      <c r="K10" s="285"/>
      <c r="L10" s="723"/>
    </row>
    <row r="11" spans="1:12" ht="12.75" customHeight="1">
      <c r="A11" s="722"/>
      <c r="B11" s="321" t="s">
        <v>2</v>
      </c>
      <c r="C11" s="284"/>
      <c r="D11" s="284"/>
      <c r="E11" s="284"/>
      <c r="F11" s="284"/>
      <c r="G11" s="284"/>
      <c r="H11" s="284"/>
      <c r="I11" s="284"/>
      <c r="J11" s="284"/>
      <c r="K11" s="285"/>
      <c r="L11" s="723"/>
    </row>
    <row r="12" spans="1:12" ht="12.75" customHeight="1">
      <c r="A12" s="722"/>
      <c r="B12" s="321" t="s">
        <v>3</v>
      </c>
      <c r="C12" s="284"/>
      <c r="D12" s="284"/>
      <c r="E12" s="284"/>
      <c r="F12" s="284"/>
      <c r="G12" s="284"/>
      <c r="H12" s="284"/>
      <c r="I12" s="284"/>
      <c r="J12" s="284"/>
      <c r="K12" s="285"/>
      <c r="L12" s="723"/>
    </row>
    <row r="13" spans="1:12" ht="12.75" customHeight="1" thickBot="1">
      <c r="A13" s="722"/>
      <c r="B13" s="323" t="s">
        <v>4</v>
      </c>
      <c r="C13" s="287"/>
      <c r="D13" s="287"/>
      <c r="E13" s="287"/>
      <c r="F13" s="287"/>
      <c r="G13" s="287"/>
      <c r="H13" s="287"/>
      <c r="I13" s="287"/>
      <c r="J13" s="287"/>
      <c r="K13" s="288"/>
      <c r="L13" s="723"/>
    </row>
    <row r="14" spans="1:12" ht="24" customHeight="1" thickBot="1">
      <c r="A14" s="722"/>
      <c r="B14" s="264" t="s">
        <v>79</v>
      </c>
      <c r="C14" s="265"/>
      <c r="D14" s="265"/>
      <c r="E14" s="265"/>
      <c r="F14" s="266"/>
      <c r="G14" s="264" t="s">
        <v>132</v>
      </c>
      <c r="H14" s="289"/>
      <c r="I14" s="289"/>
      <c r="J14" s="289"/>
      <c r="K14" s="290"/>
      <c r="L14" s="723"/>
    </row>
    <row r="15" spans="1:12" ht="77.25" customHeight="1" thickBot="1">
      <c r="A15" s="722"/>
      <c r="B15" s="264" t="s">
        <v>160</v>
      </c>
      <c r="C15" s="289"/>
      <c r="D15" s="289"/>
      <c r="E15" s="289"/>
      <c r="F15" s="289"/>
      <c r="G15" s="289"/>
      <c r="H15" s="289"/>
      <c r="I15" s="289"/>
      <c r="J15" s="289"/>
      <c r="K15" s="290"/>
      <c r="L15" s="723"/>
    </row>
    <row r="16" spans="1:12" ht="32.25" customHeight="1" thickBot="1">
      <c r="A16" s="722"/>
      <c r="B16" s="264" t="s">
        <v>133</v>
      </c>
      <c r="C16" s="265"/>
      <c r="D16" s="265"/>
      <c r="E16" s="265"/>
      <c r="F16" s="265"/>
      <c r="G16" s="265"/>
      <c r="H16" s="265"/>
      <c r="I16" s="265"/>
      <c r="J16" s="265"/>
      <c r="K16" s="266"/>
      <c r="L16" s="723"/>
    </row>
    <row r="17" spans="1:12" ht="24" customHeight="1">
      <c r="A17" s="722"/>
      <c r="B17" s="324" t="s">
        <v>5</v>
      </c>
      <c r="C17" s="325"/>
      <c r="D17" s="326"/>
      <c r="E17" s="327" t="s">
        <v>6</v>
      </c>
      <c r="F17" s="291"/>
      <c r="G17" s="291"/>
      <c r="H17" s="291"/>
      <c r="I17" s="291"/>
      <c r="J17" s="291"/>
      <c r="K17" s="292"/>
      <c r="L17" s="723"/>
    </row>
    <row r="18" spans="1:12" ht="48" customHeight="1">
      <c r="A18" s="722"/>
      <c r="B18" s="328"/>
      <c r="C18" s="329"/>
      <c r="D18" s="330"/>
      <c r="E18" s="253" t="s">
        <v>8</v>
      </c>
      <c r="F18" s="263"/>
      <c r="G18" s="293"/>
      <c r="H18" s="254" t="s">
        <v>9</v>
      </c>
      <c r="I18" s="253" t="s">
        <v>10</v>
      </c>
      <c r="J18" s="263"/>
      <c r="K18" s="294"/>
      <c r="L18" s="723"/>
    </row>
    <row r="19" spans="1:12" ht="18" customHeight="1">
      <c r="A19" s="722"/>
      <c r="B19" s="267" t="s">
        <v>12</v>
      </c>
      <c r="C19" s="263"/>
      <c r="D19" s="263"/>
      <c r="E19" s="263"/>
      <c r="F19" s="263"/>
      <c r="G19" s="263"/>
      <c r="H19" s="293"/>
      <c r="I19" s="239">
        <v>0.33</v>
      </c>
      <c r="J19" s="263"/>
      <c r="K19" s="294"/>
      <c r="L19" s="723"/>
    </row>
    <row r="20" spans="1:12" ht="18" customHeight="1">
      <c r="A20" s="722"/>
      <c r="B20" s="268" t="s">
        <v>13</v>
      </c>
      <c r="C20" s="263"/>
      <c r="D20" s="263"/>
      <c r="E20" s="263"/>
      <c r="F20" s="263"/>
      <c r="G20" s="263"/>
      <c r="H20" s="263"/>
      <c r="I20" s="263"/>
      <c r="J20" s="263"/>
      <c r="K20" s="294"/>
      <c r="L20" s="723"/>
    </row>
    <row r="21" spans="1:12" ht="30" customHeight="1">
      <c r="A21" s="722"/>
      <c r="B21" s="269" t="s">
        <v>14</v>
      </c>
      <c r="C21" s="263"/>
      <c r="D21" s="263"/>
      <c r="E21" s="241" t="s">
        <v>15</v>
      </c>
      <c r="F21" s="241" t="s">
        <v>17</v>
      </c>
      <c r="G21" s="241" t="s">
        <v>18</v>
      </c>
      <c r="H21" s="242" t="s">
        <v>19</v>
      </c>
      <c r="I21" s="243"/>
      <c r="J21" s="263"/>
      <c r="K21" s="294"/>
      <c r="L21" s="723"/>
    </row>
    <row r="22" spans="1:12" ht="78" customHeight="1">
      <c r="A22" s="722"/>
      <c r="B22" s="270" t="s">
        <v>134</v>
      </c>
      <c r="C22" s="295"/>
      <c r="D22" s="295"/>
      <c r="E22" s="296" t="s">
        <v>69</v>
      </c>
      <c r="F22" s="296"/>
      <c r="G22" s="296"/>
      <c r="H22" s="244">
        <v>1</v>
      </c>
      <c r="I22" s="245" t="s">
        <v>135</v>
      </c>
      <c r="J22" s="295"/>
      <c r="K22" s="297"/>
      <c r="L22" s="723"/>
    </row>
    <row r="23" spans="1:12" ht="18" customHeight="1">
      <c r="A23" s="722"/>
      <c r="B23" s="268" t="s">
        <v>21</v>
      </c>
      <c r="C23" s="263"/>
      <c r="D23" s="263"/>
      <c r="E23" s="263"/>
      <c r="F23" s="263"/>
      <c r="G23" s="263"/>
      <c r="H23" s="263"/>
      <c r="I23" s="263"/>
      <c r="J23" s="263"/>
      <c r="K23" s="294"/>
      <c r="L23" s="723"/>
    </row>
    <row r="24" spans="1:12" ht="27" customHeight="1">
      <c r="A24" s="722"/>
      <c r="B24" s="269" t="s">
        <v>14</v>
      </c>
      <c r="C24" s="263"/>
      <c r="D24" s="263"/>
      <c r="E24" s="241" t="s">
        <v>15</v>
      </c>
      <c r="F24" s="241" t="s">
        <v>17</v>
      </c>
      <c r="G24" s="241" t="s">
        <v>18</v>
      </c>
      <c r="H24" s="242" t="s">
        <v>19</v>
      </c>
      <c r="I24" s="243"/>
      <c r="J24" s="263"/>
      <c r="K24" s="294"/>
      <c r="L24" s="723"/>
    </row>
    <row r="25" spans="1:12" ht="115.5" customHeight="1">
      <c r="A25" s="722"/>
      <c r="B25" s="270" t="s">
        <v>136</v>
      </c>
      <c r="C25" s="295"/>
      <c r="D25" s="295"/>
      <c r="E25" s="296"/>
      <c r="F25" s="296" t="s">
        <v>69</v>
      </c>
      <c r="G25" s="296"/>
      <c r="H25" s="244">
        <v>0.5</v>
      </c>
      <c r="I25" s="245" t="s">
        <v>137</v>
      </c>
      <c r="J25" s="295"/>
      <c r="K25" s="297"/>
      <c r="L25" s="723"/>
    </row>
    <row r="26" spans="1:12" ht="18" customHeight="1">
      <c r="A26" s="722"/>
      <c r="B26" s="268" t="s">
        <v>84</v>
      </c>
      <c r="C26" s="263"/>
      <c r="D26" s="263"/>
      <c r="E26" s="263"/>
      <c r="F26" s="263"/>
      <c r="G26" s="263"/>
      <c r="H26" s="263"/>
      <c r="I26" s="263"/>
      <c r="J26" s="263"/>
      <c r="K26" s="294"/>
      <c r="L26" s="723"/>
    </row>
    <row r="27" spans="1:12" ht="29.25" customHeight="1">
      <c r="A27" s="722"/>
      <c r="B27" s="269" t="s">
        <v>14</v>
      </c>
      <c r="C27" s="263"/>
      <c r="D27" s="263"/>
      <c r="E27" s="241" t="s">
        <v>15</v>
      </c>
      <c r="F27" s="241" t="s">
        <v>17</v>
      </c>
      <c r="G27" s="241" t="s">
        <v>18</v>
      </c>
      <c r="H27" s="242" t="s">
        <v>19</v>
      </c>
      <c r="I27" s="243"/>
      <c r="J27" s="263"/>
      <c r="K27" s="294"/>
      <c r="L27" s="723"/>
    </row>
    <row r="28" spans="1:12" ht="76.5" customHeight="1">
      <c r="A28" s="722"/>
      <c r="B28" s="270" t="s">
        <v>138</v>
      </c>
      <c r="C28" s="295"/>
      <c r="D28" s="295"/>
      <c r="E28" s="296"/>
      <c r="F28" s="296"/>
      <c r="G28" s="296" t="s">
        <v>69</v>
      </c>
      <c r="H28" s="244">
        <v>0</v>
      </c>
      <c r="I28" s="245" t="s">
        <v>139</v>
      </c>
      <c r="J28" s="295"/>
      <c r="K28" s="297"/>
      <c r="L28" s="723"/>
    </row>
    <row r="29" spans="1:12" ht="18" customHeight="1">
      <c r="A29" s="722"/>
      <c r="B29" s="268" t="s">
        <v>65</v>
      </c>
      <c r="C29" s="263"/>
      <c r="D29" s="263"/>
      <c r="E29" s="263"/>
      <c r="F29" s="263"/>
      <c r="G29" s="263"/>
      <c r="H29" s="263"/>
      <c r="I29" s="263"/>
      <c r="J29" s="263"/>
      <c r="K29" s="294"/>
      <c r="L29" s="723"/>
    </row>
    <row r="30" spans="1:12" ht="34.5" customHeight="1">
      <c r="A30" s="722"/>
      <c r="B30" s="269" t="s">
        <v>14</v>
      </c>
      <c r="C30" s="263"/>
      <c r="D30" s="263"/>
      <c r="E30" s="241" t="s">
        <v>15</v>
      </c>
      <c r="F30" s="241" t="s">
        <v>17</v>
      </c>
      <c r="G30" s="241" t="s">
        <v>18</v>
      </c>
      <c r="H30" s="242" t="s">
        <v>19</v>
      </c>
      <c r="I30" s="243"/>
      <c r="J30" s="263"/>
      <c r="K30" s="294"/>
      <c r="L30" s="723"/>
    </row>
    <row r="31" spans="1:12" ht="83.25" customHeight="1">
      <c r="A31" s="722"/>
      <c r="B31" s="270" t="s">
        <v>140</v>
      </c>
      <c r="C31" s="295"/>
      <c r="D31" s="295"/>
      <c r="E31" s="296"/>
      <c r="F31" s="296"/>
      <c r="G31" s="296" t="s">
        <v>69</v>
      </c>
      <c r="H31" s="244">
        <v>0</v>
      </c>
      <c r="I31" s="245" t="s">
        <v>141</v>
      </c>
      <c r="J31" s="295"/>
      <c r="K31" s="297"/>
      <c r="L31" s="723"/>
    </row>
    <row r="32" spans="1:12" ht="18" customHeight="1">
      <c r="A32" s="722"/>
      <c r="B32" s="268" t="s">
        <v>66</v>
      </c>
      <c r="C32" s="263"/>
      <c r="D32" s="263"/>
      <c r="E32" s="263"/>
      <c r="F32" s="263"/>
      <c r="G32" s="263"/>
      <c r="H32" s="263"/>
      <c r="I32" s="263"/>
      <c r="J32" s="263"/>
      <c r="K32" s="294"/>
      <c r="L32" s="723"/>
    </row>
    <row r="33" spans="1:12" ht="19.5" customHeight="1">
      <c r="A33" s="722"/>
      <c r="B33" s="269" t="s">
        <v>14</v>
      </c>
      <c r="C33" s="263"/>
      <c r="D33" s="263"/>
      <c r="E33" s="241" t="s">
        <v>15</v>
      </c>
      <c r="F33" s="241" t="s">
        <v>17</v>
      </c>
      <c r="G33" s="241" t="s">
        <v>18</v>
      </c>
      <c r="H33" s="242" t="s">
        <v>19</v>
      </c>
      <c r="I33" s="243"/>
      <c r="J33" s="263"/>
      <c r="K33" s="294"/>
      <c r="L33" s="723"/>
    </row>
    <row r="34" spans="1:12" ht="64.5" customHeight="1">
      <c r="A34" s="722"/>
      <c r="B34" s="270" t="s">
        <v>142</v>
      </c>
      <c r="C34" s="295"/>
      <c r="D34" s="295"/>
      <c r="E34" s="296"/>
      <c r="F34" s="296"/>
      <c r="G34" s="296" t="s">
        <v>69</v>
      </c>
      <c r="H34" s="244">
        <v>0</v>
      </c>
      <c r="I34" s="245" t="s">
        <v>143</v>
      </c>
      <c r="J34" s="295"/>
      <c r="K34" s="297"/>
      <c r="L34" s="723"/>
    </row>
    <row r="35" spans="1:12" ht="18" customHeight="1">
      <c r="A35" s="722"/>
      <c r="B35" s="268" t="s">
        <v>67</v>
      </c>
      <c r="C35" s="263"/>
      <c r="D35" s="263"/>
      <c r="E35" s="263"/>
      <c r="F35" s="263"/>
      <c r="G35" s="263"/>
      <c r="H35" s="263"/>
      <c r="I35" s="263"/>
      <c r="J35" s="263"/>
      <c r="K35" s="294"/>
      <c r="L35" s="723"/>
    </row>
    <row r="36" spans="1:12" ht="19.5" customHeight="1">
      <c r="A36" s="722"/>
      <c r="B36" s="269" t="s">
        <v>14</v>
      </c>
      <c r="C36" s="263"/>
      <c r="D36" s="263"/>
      <c r="E36" s="241" t="s">
        <v>15</v>
      </c>
      <c r="F36" s="241" t="s">
        <v>17</v>
      </c>
      <c r="G36" s="241" t="s">
        <v>18</v>
      </c>
      <c r="H36" s="242" t="s">
        <v>19</v>
      </c>
      <c r="I36" s="243"/>
      <c r="J36" s="263"/>
      <c r="K36" s="294"/>
      <c r="L36" s="723"/>
    </row>
    <row r="37" spans="1:12" ht="96.75" customHeight="1">
      <c r="A37" s="722"/>
      <c r="B37" s="336" t="s">
        <v>144</v>
      </c>
      <c r="C37" s="300"/>
      <c r="D37" s="300"/>
      <c r="E37" s="337" t="s">
        <v>69</v>
      </c>
      <c r="F37" s="337"/>
      <c r="G37" s="337"/>
      <c r="H37" s="338">
        <v>1</v>
      </c>
      <c r="I37" s="255" t="s">
        <v>145</v>
      </c>
      <c r="J37" s="300"/>
      <c r="K37" s="339"/>
      <c r="L37" s="723"/>
    </row>
    <row r="38" spans="1:12" ht="19.5" customHeight="1">
      <c r="A38" s="722"/>
      <c r="B38" s="345" t="s">
        <v>25</v>
      </c>
      <c r="C38" s="343"/>
      <c r="D38" s="343"/>
      <c r="E38" s="343"/>
      <c r="F38" s="343"/>
      <c r="G38" s="343"/>
      <c r="H38" s="343"/>
      <c r="I38" s="344">
        <f>AVERAGE(H22:H37)</f>
        <v>0.41666666666666669</v>
      </c>
      <c r="J38" s="343"/>
      <c r="K38" s="346">
        <f>(I38*I19)</f>
        <v>0.13750000000000001</v>
      </c>
      <c r="L38" s="723"/>
    </row>
    <row r="39" spans="1:12" ht="19.5" customHeight="1">
      <c r="A39" s="722"/>
      <c r="B39" s="340" t="s">
        <v>27</v>
      </c>
      <c r="C39" s="298"/>
      <c r="D39" s="298"/>
      <c r="E39" s="298"/>
      <c r="F39" s="298"/>
      <c r="G39" s="298"/>
      <c r="H39" s="298"/>
      <c r="I39" s="341">
        <v>0.67</v>
      </c>
      <c r="J39" s="298"/>
      <c r="K39" s="342"/>
      <c r="L39" s="723"/>
    </row>
    <row r="40" spans="1:12" ht="20.100000000000001" customHeight="1">
      <c r="A40" s="722"/>
      <c r="B40" s="271" t="s">
        <v>28</v>
      </c>
      <c r="C40" s="263"/>
      <c r="D40" s="263"/>
      <c r="E40" s="263"/>
      <c r="F40" s="263"/>
      <c r="G40" s="263"/>
      <c r="H40" s="263"/>
      <c r="I40" s="263"/>
      <c r="J40" s="246"/>
      <c r="K40" s="272">
        <v>0.5</v>
      </c>
      <c r="L40" s="724" t="s">
        <v>30</v>
      </c>
    </row>
    <row r="41" spans="1:12" ht="147" customHeight="1">
      <c r="A41" s="722"/>
      <c r="B41" s="273" t="s">
        <v>146</v>
      </c>
      <c r="C41" s="295"/>
      <c r="D41" s="295"/>
      <c r="E41" s="295"/>
      <c r="F41" s="295"/>
      <c r="G41" s="299"/>
      <c r="H41" s="248">
        <v>0.98</v>
      </c>
      <c r="I41" s="245" t="s">
        <v>147</v>
      </c>
      <c r="J41" s="295"/>
      <c r="K41" s="297"/>
      <c r="L41" s="723" t="s">
        <v>32</v>
      </c>
    </row>
    <row r="42" spans="1:12" ht="20.100000000000001" customHeight="1">
      <c r="A42" s="722"/>
      <c r="B42" s="274" t="s">
        <v>33</v>
      </c>
      <c r="C42" s="263"/>
      <c r="D42" s="263"/>
      <c r="E42" s="263"/>
      <c r="F42" s="263"/>
      <c r="G42" s="263"/>
      <c r="H42" s="263"/>
      <c r="I42" s="263"/>
      <c r="J42" s="249">
        <f>SUM(H41)</f>
        <v>0.98</v>
      </c>
      <c r="K42" s="275">
        <f>+(H41*K40)/100%</f>
        <v>0.49</v>
      </c>
      <c r="L42" s="723"/>
    </row>
    <row r="43" spans="1:12" ht="20.100000000000001" customHeight="1">
      <c r="A43" s="722"/>
      <c r="B43" s="271" t="s">
        <v>35</v>
      </c>
      <c r="C43" s="263"/>
      <c r="D43" s="263"/>
      <c r="E43" s="263"/>
      <c r="F43" s="263"/>
      <c r="G43" s="263"/>
      <c r="H43" s="250"/>
      <c r="I43" s="251"/>
      <c r="J43" s="246"/>
      <c r="K43" s="272">
        <v>0.2</v>
      </c>
      <c r="L43" s="723"/>
    </row>
    <row r="44" spans="1:12" ht="128.25" customHeight="1">
      <c r="A44" s="722"/>
      <c r="B44" s="276" t="s">
        <v>148</v>
      </c>
      <c r="C44" s="263"/>
      <c r="D44" s="263"/>
      <c r="E44" s="263"/>
      <c r="F44" s="263"/>
      <c r="G44" s="293"/>
      <c r="H44" s="248">
        <v>1</v>
      </c>
      <c r="I44" s="252" t="s">
        <v>149</v>
      </c>
      <c r="J44" s="263"/>
      <c r="K44" s="294"/>
      <c r="L44" s="723" t="s">
        <v>32</v>
      </c>
    </row>
    <row r="45" spans="1:12" ht="20.100000000000001" customHeight="1">
      <c r="A45" s="722"/>
      <c r="B45" s="274" t="s">
        <v>33</v>
      </c>
      <c r="C45" s="263"/>
      <c r="D45" s="263"/>
      <c r="E45" s="263"/>
      <c r="F45" s="263"/>
      <c r="G45" s="263"/>
      <c r="H45" s="263"/>
      <c r="I45" s="263"/>
      <c r="J45" s="249">
        <f>SUM(H44)</f>
        <v>1</v>
      </c>
      <c r="K45" s="275">
        <f>+(H44*K43)/100%</f>
        <v>0.2</v>
      </c>
      <c r="L45" s="723"/>
    </row>
    <row r="46" spans="1:12" ht="20.100000000000001" customHeight="1">
      <c r="A46" s="722"/>
      <c r="B46" s="271" t="s">
        <v>38</v>
      </c>
      <c r="C46" s="263"/>
      <c r="D46" s="263"/>
      <c r="E46" s="263"/>
      <c r="F46" s="263"/>
      <c r="G46" s="263"/>
      <c r="H46" s="250"/>
      <c r="I46" s="251"/>
      <c r="J46" s="246"/>
      <c r="K46" s="272">
        <v>0.15</v>
      </c>
      <c r="L46" s="723"/>
    </row>
    <row r="47" spans="1:12" ht="36" customHeight="1">
      <c r="A47" s="722"/>
      <c r="B47" s="277" t="s">
        <v>39</v>
      </c>
      <c r="C47" s="263"/>
      <c r="D47" s="293"/>
      <c r="E47" s="253" t="s">
        <v>40</v>
      </c>
      <c r="F47" s="263"/>
      <c r="G47" s="293"/>
      <c r="H47" s="254" t="s">
        <v>41</v>
      </c>
      <c r="I47" s="253" t="s">
        <v>42</v>
      </c>
      <c r="J47" s="263"/>
      <c r="K47" s="294"/>
      <c r="L47" s="723"/>
    </row>
    <row r="48" spans="1:12" ht="39" customHeight="1">
      <c r="A48" s="722"/>
      <c r="B48" s="276" t="s">
        <v>43</v>
      </c>
      <c r="C48" s="263"/>
      <c r="D48" s="293"/>
      <c r="E48" s="245" t="s">
        <v>44</v>
      </c>
      <c r="F48" s="295"/>
      <c r="G48" s="299"/>
      <c r="H48" s="248">
        <v>1</v>
      </c>
      <c r="I48" s="245" t="s">
        <v>150</v>
      </c>
      <c r="J48" s="295"/>
      <c r="K48" s="297"/>
      <c r="L48" s="723"/>
    </row>
    <row r="49" spans="1:12" ht="39.75" customHeight="1">
      <c r="A49" s="722"/>
      <c r="B49" s="276" t="s">
        <v>45</v>
      </c>
      <c r="C49" s="263"/>
      <c r="D49" s="293"/>
      <c r="E49" s="245" t="s">
        <v>46</v>
      </c>
      <c r="F49" s="295"/>
      <c r="G49" s="299"/>
      <c r="H49" s="248">
        <f>11/12</f>
        <v>0.91666666666666663</v>
      </c>
      <c r="I49" s="245" t="s">
        <v>151</v>
      </c>
      <c r="J49" s="295"/>
      <c r="K49" s="297"/>
      <c r="L49" s="723"/>
    </row>
    <row r="50" spans="1:12" ht="60" customHeight="1">
      <c r="A50" s="722"/>
      <c r="B50" s="276" t="s">
        <v>47</v>
      </c>
      <c r="C50" s="263"/>
      <c r="D50" s="293"/>
      <c r="E50" s="245" t="s">
        <v>48</v>
      </c>
      <c r="F50" s="295"/>
      <c r="G50" s="299"/>
      <c r="H50" s="248">
        <f>2/3</f>
        <v>0.66666666666666663</v>
      </c>
      <c r="I50" s="245" t="s">
        <v>152</v>
      </c>
      <c r="J50" s="295"/>
      <c r="K50" s="297"/>
      <c r="L50" s="723"/>
    </row>
    <row r="51" spans="1:12" ht="20.100000000000001" customHeight="1">
      <c r="A51" s="722"/>
      <c r="B51" s="274" t="s">
        <v>49</v>
      </c>
      <c r="C51" s="263"/>
      <c r="D51" s="263"/>
      <c r="E51" s="263"/>
      <c r="F51" s="263"/>
      <c r="G51" s="263"/>
      <c r="H51" s="263"/>
      <c r="I51" s="263"/>
      <c r="J51" s="249">
        <f>AVERAGEA(H48:H50)</f>
        <v>0.86111111111111105</v>
      </c>
      <c r="K51" s="275">
        <f>+(J51*K46)/100%</f>
        <v>0.12916666666666665</v>
      </c>
      <c r="L51" s="723"/>
    </row>
    <row r="52" spans="1:12" ht="20.100000000000001" customHeight="1">
      <c r="A52" s="722"/>
      <c r="B52" s="271" t="s">
        <v>50</v>
      </c>
      <c r="C52" s="263"/>
      <c r="D52" s="263"/>
      <c r="E52" s="263"/>
      <c r="F52" s="263"/>
      <c r="G52" s="263"/>
      <c r="H52" s="263"/>
      <c r="I52" s="263"/>
      <c r="J52" s="263"/>
      <c r="K52" s="272">
        <v>0.1</v>
      </c>
      <c r="L52" s="723"/>
    </row>
    <row r="53" spans="1:12" ht="39" customHeight="1">
      <c r="A53" s="722"/>
      <c r="B53" s="277" t="s">
        <v>39</v>
      </c>
      <c r="C53" s="263"/>
      <c r="D53" s="293"/>
      <c r="E53" s="253" t="s">
        <v>40</v>
      </c>
      <c r="F53" s="263"/>
      <c r="G53" s="293"/>
      <c r="H53" s="254" t="s">
        <v>41</v>
      </c>
      <c r="I53" s="253" t="s">
        <v>42</v>
      </c>
      <c r="J53" s="263"/>
      <c r="K53" s="294"/>
      <c r="L53" s="723"/>
    </row>
    <row r="54" spans="1:12" ht="66.75" customHeight="1">
      <c r="A54" s="722"/>
      <c r="B54" s="276" t="s">
        <v>51</v>
      </c>
      <c r="C54" s="263"/>
      <c r="D54" s="293"/>
      <c r="E54" s="255" t="s">
        <v>153</v>
      </c>
      <c r="F54" s="300"/>
      <c r="G54" s="301"/>
      <c r="H54" s="256">
        <f>6/7</f>
        <v>0.8571428571428571</v>
      </c>
      <c r="I54" s="255" t="s">
        <v>154</v>
      </c>
      <c r="J54" s="257"/>
      <c r="K54" s="278"/>
      <c r="L54" s="723"/>
    </row>
    <row r="55" spans="1:12" ht="77.25" customHeight="1">
      <c r="A55" s="722"/>
      <c r="B55" s="276" t="s">
        <v>93</v>
      </c>
      <c r="C55" s="263"/>
      <c r="D55" s="293"/>
      <c r="E55" s="302"/>
      <c r="F55" s="303"/>
      <c r="G55" s="304"/>
      <c r="H55" s="305"/>
      <c r="I55" s="258"/>
      <c r="J55" s="259"/>
      <c r="K55" s="279"/>
      <c r="L55" s="723"/>
    </row>
    <row r="56" spans="1:12" ht="78.75" customHeight="1">
      <c r="A56" s="722"/>
      <c r="B56" s="280" t="s">
        <v>53</v>
      </c>
      <c r="C56" s="263"/>
      <c r="D56" s="293"/>
      <c r="E56" s="306"/>
      <c r="F56" s="307"/>
      <c r="G56" s="308"/>
      <c r="H56" s="248">
        <v>1</v>
      </c>
      <c r="I56" s="245" t="s">
        <v>155</v>
      </c>
      <c r="J56" s="295"/>
      <c r="K56" s="297"/>
      <c r="L56" s="723"/>
    </row>
    <row r="57" spans="1:12" ht="20.100000000000001" customHeight="1">
      <c r="A57" s="722"/>
      <c r="B57" s="274" t="s">
        <v>54</v>
      </c>
      <c r="C57" s="263"/>
      <c r="D57" s="263"/>
      <c r="E57" s="263"/>
      <c r="F57" s="263"/>
      <c r="G57" s="263"/>
      <c r="H57" s="263"/>
      <c r="I57" s="263"/>
      <c r="J57" s="249">
        <f>AVERAGEA(H54:H56)</f>
        <v>0.9285714285714286</v>
      </c>
      <c r="K57" s="275">
        <f>+(J57*K52)/100%</f>
        <v>9.285714285714286E-2</v>
      </c>
      <c r="L57" s="723"/>
    </row>
    <row r="58" spans="1:12" ht="20.100000000000001" customHeight="1">
      <c r="A58" s="722"/>
      <c r="B58" s="271" t="s">
        <v>55</v>
      </c>
      <c r="C58" s="263"/>
      <c r="D58" s="263"/>
      <c r="E58" s="263"/>
      <c r="F58" s="263"/>
      <c r="G58" s="263"/>
      <c r="H58" s="263"/>
      <c r="I58" s="263"/>
      <c r="J58" s="263"/>
      <c r="K58" s="272">
        <v>0.05</v>
      </c>
      <c r="L58" s="723"/>
    </row>
    <row r="59" spans="1:12" ht="15" customHeight="1">
      <c r="A59" s="722"/>
      <c r="B59" s="281" t="s">
        <v>39</v>
      </c>
      <c r="C59" s="309"/>
      <c r="D59" s="310"/>
      <c r="E59" s="240" t="s">
        <v>56</v>
      </c>
      <c r="F59" s="263"/>
      <c r="G59" s="263"/>
      <c r="H59" s="293"/>
      <c r="I59" s="240" t="s">
        <v>57</v>
      </c>
      <c r="J59" s="263"/>
      <c r="K59" s="294"/>
      <c r="L59" s="723"/>
    </row>
    <row r="60" spans="1:12" ht="189.75" customHeight="1">
      <c r="A60" s="722"/>
      <c r="B60" s="282" t="s">
        <v>156</v>
      </c>
      <c r="C60" s="260"/>
      <c r="D60" s="260"/>
      <c r="E60" s="261">
        <v>0.91</v>
      </c>
      <c r="F60" s="263"/>
      <c r="G60" s="263"/>
      <c r="H60" s="293"/>
      <c r="I60" s="262" t="s">
        <v>157</v>
      </c>
      <c r="J60" s="295"/>
      <c r="K60" s="297"/>
      <c r="L60" s="723"/>
    </row>
    <row r="61" spans="1:12" ht="20.100000000000001" customHeight="1">
      <c r="A61" s="722"/>
      <c r="B61" s="274" t="s">
        <v>73</v>
      </c>
      <c r="C61" s="263"/>
      <c r="D61" s="263"/>
      <c r="E61" s="263"/>
      <c r="F61" s="263"/>
      <c r="G61" s="263"/>
      <c r="H61" s="263"/>
      <c r="I61" s="263"/>
      <c r="J61" s="249">
        <f>E60</f>
        <v>0.91</v>
      </c>
      <c r="K61" s="275">
        <f>+(J61*K58)/100%</f>
        <v>4.5500000000000006E-2</v>
      </c>
      <c r="L61" s="725"/>
    </row>
    <row r="62" spans="1:12" ht="20.100000000000001" customHeight="1">
      <c r="A62" s="722"/>
      <c r="B62" s="331" t="s">
        <v>58</v>
      </c>
      <c r="C62" s="263"/>
      <c r="D62" s="263"/>
      <c r="E62" s="263"/>
      <c r="F62" s="263"/>
      <c r="G62" s="263"/>
      <c r="H62" s="263"/>
      <c r="I62" s="263"/>
      <c r="J62" s="332">
        <f>+K42+K45+K51+K57+K61</f>
        <v>0.95752380952380944</v>
      </c>
      <c r="K62" s="333">
        <f>J62*I39</f>
        <v>0.64154095238095232</v>
      </c>
      <c r="L62" s="723"/>
    </row>
    <row r="63" spans="1:12" ht="24" customHeight="1" thickBot="1">
      <c r="A63" s="722"/>
      <c r="B63" s="334" t="s">
        <v>59</v>
      </c>
      <c r="C63" s="311"/>
      <c r="D63" s="311"/>
      <c r="E63" s="311"/>
      <c r="F63" s="311"/>
      <c r="G63" s="311"/>
      <c r="H63" s="311"/>
      <c r="I63" s="311"/>
      <c r="J63" s="312"/>
      <c r="K63" s="335">
        <f>+K38+K62</f>
        <v>0.77904095238095228</v>
      </c>
      <c r="L63" s="723"/>
    </row>
    <row r="64" spans="1:12" ht="14.25">
      <c r="A64" s="722"/>
      <c r="B64" s="347" t="s">
        <v>158</v>
      </c>
      <c r="C64" s="348"/>
      <c r="D64" s="348"/>
      <c r="E64" s="348"/>
      <c r="F64" s="348"/>
      <c r="G64" s="348"/>
      <c r="H64" s="348"/>
      <c r="I64" s="348"/>
      <c r="J64" s="348"/>
      <c r="K64" s="349"/>
      <c r="L64" s="723"/>
    </row>
    <row r="65" spans="1:12" ht="14.25">
      <c r="A65" s="722"/>
      <c r="B65" s="350"/>
      <c r="C65" s="284"/>
      <c r="D65" s="284"/>
      <c r="E65" s="284"/>
      <c r="F65" s="284"/>
      <c r="G65" s="284"/>
      <c r="H65" s="284"/>
      <c r="I65" s="284"/>
      <c r="J65" s="284"/>
      <c r="K65" s="351"/>
      <c r="L65" s="723"/>
    </row>
    <row r="66" spans="1:12" ht="14.25">
      <c r="A66" s="722"/>
      <c r="B66" s="350"/>
      <c r="C66" s="284"/>
      <c r="D66" s="284"/>
      <c r="E66" s="284"/>
      <c r="F66" s="284"/>
      <c r="G66" s="284"/>
      <c r="H66" s="284"/>
      <c r="I66" s="284"/>
      <c r="J66" s="284"/>
      <c r="K66" s="351"/>
      <c r="L66" s="723"/>
    </row>
    <row r="67" spans="1:12" ht="14.25">
      <c r="A67" s="722"/>
      <c r="B67" s="350"/>
      <c r="C67" s="284"/>
      <c r="D67" s="284"/>
      <c r="E67" s="284"/>
      <c r="F67" s="284"/>
      <c r="G67" s="284"/>
      <c r="H67" s="284"/>
      <c r="I67" s="284"/>
      <c r="J67" s="284"/>
      <c r="K67" s="351"/>
      <c r="L67" s="723"/>
    </row>
    <row r="68" spans="1:12" ht="14.25">
      <c r="A68" s="722"/>
      <c r="B68" s="350"/>
      <c r="C68" s="284"/>
      <c r="D68" s="284"/>
      <c r="E68" s="284"/>
      <c r="F68" s="284"/>
      <c r="G68" s="284"/>
      <c r="H68" s="284"/>
      <c r="I68" s="284"/>
      <c r="J68" s="284"/>
      <c r="K68" s="351"/>
      <c r="L68" s="723"/>
    </row>
    <row r="69" spans="1:12" ht="14.25">
      <c r="A69" s="722"/>
      <c r="B69" s="350"/>
      <c r="C69" s="284"/>
      <c r="D69" s="284"/>
      <c r="E69" s="284"/>
      <c r="F69" s="284"/>
      <c r="G69" s="284"/>
      <c r="H69" s="284"/>
      <c r="I69" s="284"/>
      <c r="J69" s="284"/>
      <c r="K69" s="351"/>
      <c r="L69" s="723"/>
    </row>
    <row r="70" spans="1:12" thickBot="1">
      <c r="A70" s="722"/>
      <c r="B70" s="352"/>
      <c r="C70" s="353"/>
      <c r="D70" s="353"/>
      <c r="E70" s="353"/>
      <c r="F70" s="353"/>
      <c r="G70" s="353"/>
      <c r="H70" s="353"/>
      <c r="I70" s="353"/>
      <c r="J70" s="353"/>
      <c r="K70" s="354"/>
      <c r="L70" s="723"/>
    </row>
    <row r="71" spans="1:12" ht="14.25">
      <c r="A71" s="722"/>
      <c r="B71" s="355" t="s">
        <v>159</v>
      </c>
      <c r="C71" s="348"/>
      <c r="D71" s="348"/>
      <c r="E71" s="348"/>
      <c r="F71" s="348"/>
      <c r="G71" s="348"/>
      <c r="H71" s="348"/>
      <c r="I71" s="348"/>
      <c r="J71" s="348"/>
      <c r="K71" s="349"/>
      <c r="L71" s="723"/>
    </row>
    <row r="72" spans="1:12" ht="14.25">
      <c r="A72" s="722"/>
      <c r="B72" s="350"/>
      <c r="C72" s="284"/>
      <c r="D72" s="284"/>
      <c r="E72" s="284"/>
      <c r="F72" s="284"/>
      <c r="G72" s="284"/>
      <c r="H72" s="284"/>
      <c r="I72" s="284"/>
      <c r="J72" s="284"/>
      <c r="K72" s="351"/>
      <c r="L72" s="723"/>
    </row>
    <row r="73" spans="1:12" ht="14.25">
      <c r="A73" s="722"/>
      <c r="B73" s="350"/>
      <c r="C73" s="284"/>
      <c r="D73" s="284"/>
      <c r="E73" s="284"/>
      <c r="F73" s="284"/>
      <c r="G73" s="284"/>
      <c r="H73" s="284"/>
      <c r="I73" s="284"/>
      <c r="J73" s="284"/>
      <c r="K73" s="351"/>
      <c r="L73" s="723"/>
    </row>
    <row r="74" spans="1:12" ht="14.25">
      <c r="A74" s="722"/>
      <c r="B74" s="350"/>
      <c r="C74" s="284"/>
      <c r="D74" s="284"/>
      <c r="E74" s="284"/>
      <c r="F74" s="284"/>
      <c r="G74" s="284"/>
      <c r="H74" s="284"/>
      <c r="I74" s="284"/>
      <c r="J74" s="284"/>
      <c r="K74" s="351"/>
      <c r="L74" s="723"/>
    </row>
    <row r="75" spans="1:12" ht="14.25">
      <c r="A75" s="722"/>
      <c r="B75" s="350"/>
      <c r="C75" s="284"/>
      <c r="D75" s="284"/>
      <c r="E75" s="284"/>
      <c r="F75" s="284"/>
      <c r="G75" s="284"/>
      <c r="H75" s="284"/>
      <c r="I75" s="284"/>
      <c r="J75" s="284"/>
      <c r="K75" s="351"/>
      <c r="L75" s="723"/>
    </row>
    <row r="76" spans="1:12" ht="14.25">
      <c r="A76" s="722"/>
      <c r="B76" s="350"/>
      <c r="C76" s="284"/>
      <c r="D76" s="284"/>
      <c r="E76" s="284"/>
      <c r="F76" s="284"/>
      <c r="G76" s="284"/>
      <c r="H76" s="284"/>
      <c r="I76" s="284"/>
      <c r="J76" s="284"/>
      <c r="K76" s="351"/>
      <c r="L76" s="723"/>
    </row>
    <row r="77" spans="1:12" ht="14.25">
      <c r="A77" s="722"/>
      <c r="B77" s="350"/>
      <c r="C77" s="284"/>
      <c r="D77" s="284"/>
      <c r="E77" s="284"/>
      <c r="F77" s="284"/>
      <c r="G77" s="284"/>
      <c r="H77" s="284"/>
      <c r="I77" s="284"/>
      <c r="J77" s="284"/>
      <c r="K77" s="351"/>
      <c r="L77" s="723"/>
    </row>
    <row r="78" spans="1:12" ht="14.25">
      <c r="A78" s="722"/>
      <c r="B78" s="350"/>
      <c r="C78" s="284"/>
      <c r="D78" s="284"/>
      <c r="E78" s="284"/>
      <c r="F78" s="284"/>
      <c r="G78" s="284"/>
      <c r="H78" s="284"/>
      <c r="I78" s="284"/>
      <c r="J78" s="284"/>
      <c r="K78" s="351"/>
      <c r="L78" s="723"/>
    </row>
    <row r="79" spans="1:12" ht="14.25">
      <c r="A79" s="722"/>
      <c r="B79" s="350"/>
      <c r="C79" s="284"/>
      <c r="D79" s="284"/>
      <c r="E79" s="284"/>
      <c r="F79" s="284"/>
      <c r="G79" s="284"/>
      <c r="H79" s="284"/>
      <c r="I79" s="284"/>
      <c r="J79" s="284"/>
      <c r="K79" s="351"/>
      <c r="L79" s="723"/>
    </row>
    <row r="80" spans="1:12" ht="14.25">
      <c r="A80" s="722"/>
      <c r="B80" s="350"/>
      <c r="C80" s="284"/>
      <c r="D80" s="284"/>
      <c r="E80" s="284"/>
      <c r="F80" s="284"/>
      <c r="G80" s="284"/>
      <c r="H80" s="284"/>
      <c r="I80" s="284"/>
      <c r="J80" s="284"/>
      <c r="K80" s="351"/>
      <c r="L80" s="723"/>
    </row>
    <row r="81" spans="1:12" ht="14.25">
      <c r="A81" s="722"/>
      <c r="B81" s="350"/>
      <c r="C81" s="284"/>
      <c r="D81" s="284"/>
      <c r="E81" s="284"/>
      <c r="F81" s="284"/>
      <c r="G81" s="284"/>
      <c r="H81" s="284"/>
      <c r="I81" s="284"/>
      <c r="J81" s="284"/>
      <c r="K81" s="351"/>
      <c r="L81" s="723"/>
    </row>
    <row r="82" spans="1:12" ht="14.25">
      <c r="A82" s="722"/>
      <c r="B82" s="350"/>
      <c r="C82" s="284"/>
      <c r="D82" s="284"/>
      <c r="E82" s="284"/>
      <c r="F82" s="284"/>
      <c r="G82" s="284"/>
      <c r="H82" s="284"/>
      <c r="I82" s="284"/>
      <c r="J82" s="284"/>
      <c r="K82" s="351"/>
      <c r="L82" s="723"/>
    </row>
    <row r="83" spans="1:12" thickBot="1">
      <c r="A83" s="722"/>
      <c r="B83" s="352"/>
      <c r="C83" s="353"/>
      <c r="D83" s="353"/>
      <c r="E83" s="353"/>
      <c r="F83" s="353"/>
      <c r="G83" s="353"/>
      <c r="H83" s="353"/>
      <c r="I83" s="353"/>
      <c r="J83" s="353"/>
      <c r="K83" s="354"/>
      <c r="L83" s="723"/>
    </row>
    <row r="84" spans="1:12" ht="14.25">
      <c r="A84" s="722"/>
      <c r="B84" s="324" t="s">
        <v>82</v>
      </c>
      <c r="C84" s="348"/>
      <c r="D84" s="348"/>
      <c r="E84" s="348"/>
      <c r="F84" s="348"/>
      <c r="G84" s="348"/>
      <c r="H84" s="348"/>
      <c r="I84" s="348"/>
      <c r="J84" s="348"/>
      <c r="K84" s="349"/>
      <c r="L84" s="723"/>
    </row>
    <row r="85" spans="1:12" thickBot="1">
      <c r="A85" s="722"/>
      <c r="B85" s="352"/>
      <c r="C85" s="353"/>
      <c r="D85" s="353"/>
      <c r="E85" s="353"/>
      <c r="F85" s="353"/>
      <c r="G85" s="353"/>
      <c r="H85" s="353"/>
      <c r="I85" s="353"/>
      <c r="J85" s="353"/>
      <c r="K85" s="354"/>
      <c r="L85" s="723"/>
    </row>
    <row r="86" spans="1:12" ht="14.25">
      <c r="A86" s="722"/>
      <c r="B86" s="356" t="s">
        <v>62</v>
      </c>
      <c r="C86" s="357" t="s">
        <v>162</v>
      </c>
      <c r="D86" s="348"/>
      <c r="E86" s="348"/>
      <c r="F86" s="348"/>
      <c r="G86" s="348"/>
      <c r="H86" s="348"/>
      <c r="I86" s="348"/>
      <c r="J86" s="348"/>
      <c r="K86" s="349"/>
      <c r="L86" s="723"/>
    </row>
    <row r="87" spans="1:12" ht="14.25">
      <c r="A87" s="722"/>
      <c r="B87" s="358"/>
      <c r="C87" s="313"/>
      <c r="D87" s="284"/>
      <c r="E87" s="284"/>
      <c r="F87" s="284"/>
      <c r="G87" s="284"/>
      <c r="H87" s="284"/>
      <c r="I87" s="284"/>
      <c r="J87" s="284"/>
      <c r="K87" s="351"/>
      <c r="L87" s="723"/>
    </row>
    <row r="88" spans="1:12" ht="14.25">
      <c r="A88" s="722"/>
      <c r="B88" s="358"/>
      <c r="C88" s="313"/>
      <c r="D88" s="284"/>
      <c r="E88" s="284"/>
      <c r="F88" s="284"/>
      <c r="G88" s="284"/>
      <c r="H88" s="284"/>
      <c r="I88" s="284"/>
      <c r="J88" s="284"/>
      <c r="K88" s="351"/>
      <c r="L88" s="723"/>
    </row>
    <row r="89" spans="1:12" ht="14.25">
      <c r="A89" s="722"/>
      <c r="B89" s="358"/>
      <c r="C89" s="313"/>
      <c r="D89" s="284"/>
      <c r="E89" s="284"/>
      <c r="F89" s="284"/>
      <c r="G89" s="284"/>
      <c r="H89" s="284"/>
      <c r="I89" s="284"/>
      <c r="J89" s="284"/>
      <c r="K89" s="351"/>
      <c r="L89" s="723"/>
    </row>
    <row r="90" spans="1:12" ht="14.25">
      <c r="A90" s="722"/>
      <c r="B90" s="358"/>
      <c r="C90" s="313"/>
      <c r="D90" s="284"/>
      <c r="E90" s="284"/>
      <c r="F90" s="284"/>
      <c r="G90" s="284"/>
      <c r="H90" s="284"/>
      <c r="I90" s="284"/>
      <c r="J90" s="284"/>
      <c r="K90" s="351"/>
      <c r="L90" s="723"/>
    </row>
    <row r="91" spans="1:12" thickBot="1">
      <c r="A91" s="722"/>
      <c r="B91" s="359"/>
      <c r="C91" s="360"/>
      <c r="D91" s="353"/>
      <c r="E91" s="353"/>
      <c r="F91" s="353"/>
      <c r="G91" s="353"/>
      <c r="H91" s="353"/>
      <c r="I91" s="353"/>
      <c r="J91" s="353"/>
      <c r="K91" s="354"/>
      <c r="L91" s="723"/>
    </row>
    <row r="92" spans="1:12" ht="14.25">
      <c r="A92" s="722"/>
      <c r="B92" s="723"/>
      <c r="C92" s="723"/>
      <c r="D92" s="723"/>
      <c r="E92" s="723"/>
      <c r="F92" s="723"/>
      <c r="G92" s="723"/>
      <c r="H92" s="723"/>
      <c r="I92" s="723"/>
      <c r="J92" s="723"/>
      <c r="K92" s="723"/>
      <c r="L92" s="723"/>
    </row>
    <row r="93" spans="1:12" ht="14.25" hidden="1">
      <c r="B93" s="247"/>
      <c r="C93" s="247"/>
      <c r="D93" s="247"/>
      <c r="E93" s="247"/>
      <c r="F93" s="247"/>
      <c r="G93" s="247"/>
      <c r="H93" s="247"/>
      <c r="I93" s="247"/>
      <c r="J93" s="247"/>
      <c r="K93" s="247"/>
      <c r="L93" s="247"/>
    </row>
    <row r="94" spans="1:12" ht="14.25" hidden="1">
      <c r="B94" s="247"/>
      <c r="C94" s="247"/>
      <c r="D94" s="247"/>
      <c r="E94" s="247"/>
      <c r="F94" s="247"/>
      <c r="G94" s="247"/>
      <c r="H94" s="247"/>
      <c r="I94" s="247"/>
      <c r="J94" s="247"/>
      <c r="K94" s="247"/>
      <c r="L94" s="247"/>
    </row>
    <row r="95" spans="1:12" ht="14.25" hidden="1">
      <c r="B95" s="247"/>
      <c r="C95" s="247"/>
      <c r="D95" s="247"/>
      <c r="E95" s="247"/>
      <c r="F95" s="247"/>
      <c r="G95" s="247"/>
      <c r="H95" s="247"/>
      <c r="I95" s="247"/>
      <c r="J95" s="247"/>
      <c r="K95" s="247"/>
      <c r="L95" s="247"/>
    </row>
    <row r="96" spans="1:12" ht="12.75" hidden="1" customHeight="1">
      <c r="B96" s="247"/>
      <c r="C96" s="247"/>
      <c r="D96" s="247"/>
      <c r="E96" s="247"/>
      <c r="F96" s="247"/>
      <c r="G96" s="247"/>
      <c r="H96" s="247"/>
      <c r="I96" s="247"/>
      <c r="J96" s="247"/>
      <c r="K96" s="247"/>
      <c r="L96" s="247"/>
    </row>
    <row r="97" spans="2:12" ht="12.75" hidden="1" customHeight="1">
      <c r="B97" s="247"/>
      <c r="C97" s="247"/>
      <c r="D97" s="247"/>
      <c r="E97" s="247"/>
      <c r="F97" s="247"/>
      <c r="G97" s="247"/>
      <c r="H97" s="247"/>
      <c r="I97" s="247"/>
      <c r="J97" s="247"/>
      <c r="K97" s="247"/>
      <c r="L97" s="247"/>
    </row>
    <row r="98" spans="2:12" ht="12.75" hidden="1" customHeight="1">
      <c r="B98" s="247"/>
      <c r="C98" s="247"/>
      <c r="D98" s="247"/>
      <c r="E98" s="247"/>
      <c r="F98" s="247"/>
      <c r="G98" s="247"/>
      <c r="H98" s="247"/>
      <c r="I98" s="247"/>
      <c r="J98" s="247"/>
      <c r="K98" s="247"/>
      <c r="L98" s="247"/>
    </row>
    <row r="99" spans="2:12" ht="12.75" hidden="1" customHeight="1">
      <c r="B99" s="247"/>
      <c r="C99" s="247"/>
      <c r="D99" s="247"/>
      <c r="E99" s="247"/>
      <c r="F99" s="247"/>
      <c r="G99" s="247"/>
      <c r="H99" s="247"/>
      <c r="I99" s="247"/>
      <c r="J99" s="247"/>
      <c r="K99" s="247"/>
      <c r="L99" s="247"/>
    </row>
    <row r="100" spans="2:12" ht="12.75" hidden="1" customHeight="1">
      <c r="B100" s="247"/>
      <c r="C100" s="247"/>
      <c r="D100" s="247"/>
      <c r="E100" s="247"/>
      <c r="F100" s="247"/>
      <c r="G100" s="247"/>
      <c r="H100" s="247"/>
      <c r="I100" s="247"/>
      <c r="J100" s="247"/>
      <c r="K100" s="247"/>
      <c r="L100" s="247"/>
    </row>
    <row r="101" spans="2:12" ht="12.75" hidden="1" customHeight="1">
      <c r="B101" s="247"/>
      <c r="C101" s="247"/>
      <c r="D101" s="247"/>
      <c r="E101" s="247"/>
      <c r="F101" s="247"/>
      <c r="G101" s="247"/>
      <c r="H101" s="247"/>
      <c r="I101" s="247"/>
      <c r="J101" s="247"/>
      <c r="K101" s="247"/>
      <c r="L101" s="247"/>
    </row>
    <row r="102" spans="2:12" ht="12.75" hidden="1" customHeight="1">
      <c r="B102" s="247"/>
      <c r="C102" s="247"/>
      <c r="D102" s="247"/>
      <c r="E102" s="247"/>
      <c r="F102" s="247"/>
      <c r="G102" s="247"/>
      <c r="H102" s="247"/>
      <c r="I102" s="247"/>
      <c r="J102" s="247"/>
      <c r="K102" s="247"/>
      <c r="L102" s="247"/>
    </row>
    <row r="103" spans="2:12" ht="12.75" hidden="1" customHeight="1">
      <c r="B103" s="247"/>
      <c r="C103" s="247"/>
      <c r="D103" s="247"/>
      <c r="E103" s="247"/>
      <c r="F103" s="247"/>
      <c r="G103" s="247"/>
      <c r="H103" s="247"/>
      <c r="I103" s="247"/>
      <c r="J103" s="247"/>
      <c r="K103" s="247"/>
      <c r="L103" s="247"/>
    </row>
    <row r="104" spans="2:12" ht="12.75" hidden="1" customHeight="1">
      <c r="B104" s="247"/>
      <c r="C104" s="247"/>
      <c r="D104" s="247"/>
      <c r="E104" s="247"/>
      <c r="F104" s="247"/>
      <c r="G104" s="247"/>
      <c r="H104" s="247"/>
      <c r="I104" s="247"/>
      <c r="J104" s="247"/>
      <c r="K104" s="247"/>
      <c r="L104" s="247"/>
    </row>
    <row r="105" spans="2:12" ht="12.75" hidden="1" customHeight="1">
      <c r="B105" s="247"/>
      <c r="C105" s="247"/>
      <c r="D105" s="247"/>
      <c r="E105" s="247"/>
      <c r="F105" s="247"/>
      <c r="G105" s="247"/>
      <c r="H105" s="247"/>
      <c r="I105" s="247"/>
      <c r="J105" s="247"/>
      <c r="K105" s="247"/>
      <c r="L105" s="247"/>
    </row>
    <row r="106" spans="2:12" ht="12.75" hidden="1" customHeight="1">
      <c r="B106" s="247"/>
      <c r="C106" s="247"/>
      <c r="D106" s="247"/>
      <c r="E106" s="247"/>
      <c r="F106" s="247"/>
      <c r="G106" s="247"/>
      <c r="H106" s="247"/>
      <c r="I106" s="247"/>
      <c r="J106" s="247"/>
      <c r="K106" s="247"/>
      <c r="L106" s="247"/>
    </row>
    <row r="107" spans="2:12" ht="12.75" hidden="1" customHeight="1">
      <c r="B107" s="247"/>
      <c r="C107" s="247"/>
      <c r="D107" s="247"/>
      <c r="E107" s="247"/>
      <c r="F107" s="247"/>
      <c r="G107" s="247"/>
      <c r="H107" s="247"/>
      <c r="I107" s="247"/>
      <c r="J107" s="247"/>
      <c r="K107" s="247"/>
      <c r="L107" s="247"/>
    </row>
    <row r="108" spans="2:12" ht="12.75" hidden="1" customHeight="1">
      <c r="B108" s="247"/>
      <c r="C108" s="247"/>
      <c r="D108" s="247"/>
      <c r="E108" s="247"/>
      <c r="F108" s="247"/>
      <c r="G108" s="247"/>
      <c r="H108" s="247"/>
      <c r="I108" s="247"/>
      <c r="J108" s="247"/>
      <c r="K108" s="247"/>
      <c r="L108" s="247"/>
    </row>
    <row r="109" spans="2:12" ht="12.75" hidden="1" customHeight="1">
      <c r="B109" s="247"/>
      <c r="C109" s="247"/>
      <c r="D109" s="247"/>
      <c r="E109" s="247"/>
      <c r="F109" s="247"/>
      <c r="G109" s="247"/>
      <c r="H109" s="247"/>
      <c r="I109" s="247"/>
      <c r="J109" s="247"/>
      <c r="K109" s="247"/>
      <c r="L109" s="247"/>
    </row>
    <row r="110" spans="2:12" ht="12.75" hidden="1" customHeight="1">
      <c r="B110" s="247"/>
      <c r="C110" s="247"/>
      <c r="D110" s="247"/>
      <c r="E110" s="247"/>
      <c r="F110" s="247"/>
      <c r="G110" s="247"/>
      <c r="H110" s="247"/>
      <c r="I110" s="247"/>
      <c r="J110" s="247"/>
      <c r="K110" s="247"/>
      <c r="L110" s="247"/>
    </row>
    <row r="111" spans="2:12" ht="12.75" hidden="1" customHeight="1">
      <c r="B111" s="247"/>
      <c r="C111" s="247"/>
      <c r="D111" s="247"/>
      <c r="E111" s="247"/>
      <c r="F111" s="247"/>
      <c r="G111" s="247"/>
      <c r="H111" s="247"/>
      <c r="I111" s="247"/>
      <c r="J111" s="247"/>
      <c r="K111" s="247"/>
      <c r="L111" s="247"/>
    </row>
    <row r="112" spans="2:12" ht="12.75" hidden="1" customHeight="1">
      <c r="B112" s="247"/>
      <c r="C112" s="247"/>
      <c r="D112" s="247"/>
      <c r="E112" s="247"/>
      <c r="F112" s="247"/>
      <c r="G112" s="247"/>
      <c r="H112" s="247"/>
      <c r="I112" s="247"/>
      <c r="J112" s="247"/>
      <c r="K112" s="247"/>
      <c r="L112" s="247"/>
    </row>
    <row r="113" spans="2:12" ht="12.75" hidden="1" customHeight="1">
      <c r="B113" s="247"/>
      <c r="C113" s="247"/>
      <c r="D113" s="247"/>
      <c r="E113" s="247"/>
      <c r="F113" s="247"/>
      <c r="G113" s="247"/>
      <c r="H113" s="247"/>
      <c r="I113" s="247"/>
      <c r="J113" s="247"/>
      <c r="K113" s="247"/>
      <c r="L113" s="247"/>
    </row>
    <row r="114" spans="2:12" ht="12.75" hidden="1" customHeight="1">
      <c r="B114" s="247"/>
      <c r="C114" s="247"/>
      <c r="D114" s="247"/>
      <c r="E114" s="247"/>
      <c r="F114" s="247"/>
      <c r="G114" s="247"/>
      <c r="H114" s="247"/>
      <c r="I114" s="247"/>
      <c r="J114" s="247"/>
      <c r="K114" s="247"/>
      <c r="L114" s="247"/>
    </row>
    <row r="115" spans="2:12" ht="12.75" hidden="1" customHeight="1">
      <c r="B115" s="247"/>
      <c r="C115" s="247"/>
      <c r="D115" s="247"/>
      <c r="E115" s="247"/>
      <c r="F115" s="247"/>
      <c r="G115" s="247"/>
      <c r="H115" s="247"/>
      <c r="I115" s="247"/>
      <c r="J115" s="247"/>
      <c r="K115" s="247"/>
      <c r="L115" s="247"/>
    </row>
    <row r="116" spans="2:12" ht="12.75" hidden="1" customHeight="1">
      <c r="B116" s="247"/>
      <c r="C116" s="247"/>
      <c r="D116" s="247"/>
      <c r="E116" s="247"/>
      <c r="F116" s="247"/>
      <c r="G116" s="247"/>
      <c r="H116" s="247"/>
      <c r="I116" s="247"/>
      <c r="J116" s="247"/>
      <c r="K116" s="247"/>
      <c r="L116" s="247"/>
    </row>
    <row r="117" spans="2:12" ht="12.75" hidden="1" customHeight="1">
      <c r="B117" s="247"/>
      <c r="C117" s="247"/>
      <c r="D117" s="247"/>
      <c r="E117" s="247"/>
      <c r="F117" s="247"/>
      <c r="G117" s="247"/>
      <c r="H117" s="247"/>
      <c r="I117" s="247"/>
      <c r="J117" s="247"/>
      <c r="K117" s="247"/>
      <c r="L117" s="247"/>
    </row>
    <row r="118" spans="2:12" ht="12.75" hidden="1" customHeight="1">
      <c r="B118" s="247"/>
      <c r="C118" s="247"/>
      <c r="D118" s="247"/>
      <c r="E118" s="247"/>
      <c r="F118" s="247"/>
      <c r="G118" s="247"/>
      <c r="H118" s="247"/>
      <c r="I118" s="247"/>
      <c r="J118" s="247"/>
      <c r="K118" s="247"/>
      <c r="L118" s="247"/>
    </row>
    <row r="119" spans="2:12" ht="12.75" hidden="1" customHeight="1">
      <c r="B119" s="247"/>
      <c r="C119" s="247"/>
      <c r="D119" s="247"/>
      <c r="E119" s="247"/>
      <c r="F119" s="247"/>
      <c r="G119" s="247"/>
      <c r="H119" s="247"/>
      <c r="I119" s="247"/>
      <c r="J119" s="247"/>
      <c r="K119" s="247"/>
      <c r="L119" s="247"/>
    </row>
    <row r="120" spans="2:12" ht="12.75" hidden="1" customHeight="1">
      <c r="B120" s="247"/>
      <c r="C120" s="247"/>
      <c r="D120" s="247"/>
      <c r="E120" s="247"/>
      <c r="F120" s="247"/>
      <c r="G120" s="247"/>
      <c r="H120" s="247"/>
      <c r="I120" s="247"/>
      <c r="J120" s="247"/>
      <c r="K120" s="247"/>
      <c r="L120" s="247"/>
    </row>
    <row r="121" spans="2:12" ht="12.75" hidden="1" customHeight="1">
      <c r="B121" s="247"/>
      <c r="C121" s="247"/>
      <c r="D121" s="247"/>
      <c r="E121" s="247"/>
      <c r="F121" s="247"/>
      <c r="G121" s="247"/>
      <c r="H121" s="247"/>
      <c r="I121" s="247"/>
      <c r="J121" s="247"/>
      <c r="K121" s="247"/>
      <c r="L121" s="247"/>
    </row>
    <row r="122" spans="2:12" ht="12.75" hidden="1" customHeight="1">
      <c r="B122" s="247"/>
      <c r="C122" s="247"/>
      <c r="D122" s="247"/>
      <c r="E122" s="247"/>
      <c r="F122" s="247"/>
      <c r="G122" s="247"/>
      <c r="H122" s="247"/>
      <c r="I122" s="247"/>
      <c r="J122" s="247"/>
      <c r="K122" s="247"/>
      <c r="L122" s="247"/>
    </row>
    <row r="123" spans="2:12" ht="12.75" hidden="1" customHeight="1">
      <c r="B123" s="247"/>
      <c r="C123" s="247"/>
      <c r="D123" s="247"/>
      <c r="E123" s="247"/>
      <c r="F123" s="247"/>
      <c r="G123" s="247"/>
      <c r="H123" s="247"/>
      <c r="I123" s="247"/>
      <c r="J123" s="247"/>
      <c r="K123" s="247"/>
      <c r="L123" s="247"/>
    </row>
    <row r="124" spans="2:12" ht="12.75" hidden="1" customHeight="1">
      <c r="B124" s="247"/>
      <c r="C124" s="247"/>
      <c r="D124" s="247"/>
      <c r="E124" s="247"/>
      <c r="F124" s="247"/>
      <c r="G124" s="247"/>
      <c r="H124" s="247"/>
      <c r="I124" s="247"/>
      <c r="J124" s="247"/>
      <c r="K124" s="247"/>
      <c r="L124" s="247"/>
    </row>
    <row r="125" spans="2:12" ht="12.75" hidden="1" customHeight="1">
      <c r="B125" s="247"/>
      <c r="C125" s="247"/>
      <c r="D125" s="247"/>
      <c r="E125" s="247"/>
      <c r="F125" s="247"/>
      <c r="G125" s="247"/>
      <c r="H125" s="247"/>
      <c r="I125" s="247"/>
      <c r="J125" s="247"/>
      <c r="K125" s="247"/>
      <c r="L125" s="247"/>
    </row>
    <row r="126" spans="2:12" ht="12.75" hidden="1" customHeight="1">
      <c r="B126" s="247"/>
      <c r="C126" s="247"/>
      <c r="D126" s="247"/>
      <c r="E126" s="247"/>
      <c r="F126" s="247"/>
      <c r="G126" s="247"/>
      <c r="H126" s="247"/>
      <c r="I126" s="247"/>
      <c r="J126" s="247"/>
      <c r="K126" s="247"/>
      <c r="L126" s="247"/>
    </row>
    <row r="127" spans="2:12" ht="12.75" hidden="1" customHeight="1">
      <c r="B127" s="247"/>
      <c r="C127" s="247"/>
      <c r="D127" s="247"/>
      <c r="E127" s="247"/>
      <c r="F127" s="247"/>
      <c r="G127" s="247"/>
      <c r="H127" s="247"/>
      <c r="I127" s="247"/>
      <c r="J127" s="247"/>
      <c r="K127" s="247"/>
      <c r="L127" s="247"/>
    </row>
    <row r="128" spans="2:12" ht="12.75" hidden="1" customHeight="1">
      <c r="B128" s="247"/>
      <c r="C128" s="247"/>
      <c r="D128" s="247"/>
      <c r="E128" s="247"/>
      <c r="F128" s="247"/>
      <c r="G128" s="247"/>
      <c r="H128" s="247"/>
      <c r="I128" s="247"/>
      <c r="J128" s="247"/>
      <c r="K128" s="247"/>
      <c r="L128" s="247"/>
    </row>
    <row r="129" spans="2:12" ht="12.75" hidden="1" customHeight="1">
      <c r="B129" s="247"/>
      <c r="C129" s="247"/>
      <c r="D129" s="247"/>
      <c r="E129" s="247"/>
      <c r="F129" s="247"/>
      <c r="G129" s="247"/>
      <c r="H129" s="247"/>
      <c r="I129" s="247"/>
      <c r="J129" s="247"/>
      <c r="K129" s="247"/>
      <c r="L129" s="247"/>
    </row>
    <row r="130" spans="2:12" ht="12.75" hidden="1" customHeight="1">
      <c r="B130" s="247"/>
      <c r="C130" s="247"/>
      <c r="D130" s="247"/>
      <c r="E130" s="247"/>
      <c r="F130" s="247"/>
      <c r="G130" s="247"/>
      <c r="H130" s="247"/>
      <c r="I130" s="247"/>
      <c r="J130" s="247"/>
      <c r="K130" s="247"/>
      <c r="L130" s="247"/>
    </row>
    <row r="131" spans="2:12" ht="12.75" hidden="1" customHeight="1">
      <c r="B131" s="247"/>
      <c r="C131" s="247"/>
      <c r="D131" s="247"/>
      <c r="E131" s="247"/>
      <c r="F131" s="247"/>
      <c r="G131" s="247"/>
      <c r="H131" s="247"/>
      <c r="I131" s="247"/>
      <c r="J131" s="247"/>
      <c r="K131" s="247"/>
      <c r="L131" s="247"/>
    </row>
    <row r="132" spans="2:12" ht="12.75" hidden="1" customHeight="1">
      <c r="B132" s="247"/>
      <c r="C132" s="247"/>
      <c r="D132" s="247"/>
      <c r="E132" s="247"/>
      <c r="F132" s="247"/>
      <c r="G132" s="247"/>
      <c r="H132" s="247"/>
      <c r="I132" s="247"/>
      <c r="J132" s="247"/>
      <c r="K132" s="247"/>
      <c r="L132" s="247"/>
    </row>
    <row r="133" spans="2:12" ht="12.75" hidden="1" customHeight="1">
      <c r="B133" s="247"/>
      <c r="C133" s="247"/>
      <c r="D133" s="247"/>
      <c r="E133" s="247"/>
      <c r="F133" s="247"/>
      <c r="G133" s="247"/>
      <c r="H133" s="247"/>
      <c r="I133" s="247"/>
      <c r="J133" s="247"/>
      <c r="K133" s="247"/>
      <c r="L133" s="247"/>
    </row>
    <row r="134" spans="2:12" ht="12.75" hidden="1" customHeight="1">
      <c r="B134" s="247"/>
      <c r="C134" s="247"/>
      <c r="D134" s="247"/>
      <c r="E134" s="247"/>
      <c r="F134" s="247"/>
      <c r="G134" s="247"/>
      <c r="H134" s="247"/>
      <c r="I134" s="247"/>
      <c r="J134" s="247"/>
      <c r="K134" s="247"/>
      <c r="L134" s="247"/>
    </row>
    <row r="135" spans="2:12" ht="12.75" hidden="1" customHeight="1">
      <c r="B135" s="247"/>
      <c r="C135" s="247"/>
      <c r="D135" s="247"/>
      <c r="E135" s="247"/>
      <c r="F135" s="247"/>
      <c r="G135" s="247"/>
      <c r="H135" s="247"/>
      <c r="I135" s="247"/>
      <c r="J135" s="247"/>
      <c r="K135" s="247"/>
      <c r="L135" s="247"/>
    </row>
    <row r="136" spans="2:12" ht="12.75" hidden="1" customHeight="1">
      <c r="B136" s="247"/>
      <c r="C136" s="247"/>
      <c r="D136" s="247"/>
      <c r="E136" s="247"/>
      <c r="F136" s="247"/>
      <c r="G136" s="247"/>
      <c r="H136" s="247"/>
      <c r="I136" s="247"/>
      <c r="J136" s="247"/>
      <c r="K136" s="247"/>
      <c r="L136" s="247"/>
    </row>
    <row r="137" spans="2:12" ht="12.75" hidden="1" customHeight="1">
      <c r="B137" s="247"/>
      <c r="C137" s="247"/>
      <c r="D137" s="247"/>
      <c r="E137" s="247"/>
      <c r="F137" s="247"/>
      <c r="G137" s="247"/>
      <c r="H137" s="247"/>
      <c r="I137" s="247"/>
      <c r="J137" s="247"/>
      <c r="K137" s="247"/>
      <c r="L137" s="247"/>
    </row>
    <row r="138" spans="2:12" ht="12.75" hidden="1" customHeight="1">
      <c r="B138" s="247"/>
      <c r="C138" s="247"/>
      <c r="D138" s="247"/>
      <c r="E138" s="247"/>
      <c r="F138" s="247"/>
      <c r="G138" s="247"/>
      <c r="H138" s="247"/>
      <c r="I138" s="247"/>
      <c r="J138" s="247"/>
      <c r="K138" s="247"/>
      <c r="L138" s="247"/>
    </row>
    <row r="139" spans="2:12" ht="12.75" hidden="1" customHeight="1">
      <c r="B139" s="247"/>
      <c r="C139" s="247"/>
      <c r="D139" s="247"/>
      <c r="E139" s="247"/>
      <c r="F139" s="247"/>
      <c r="G139" s="247"/>
      <c r="H139" s="247"/>
      <c r="I139" s="247"/>
      <c r="J139" s="247"/>
      <c r="K139" s="247"/>
      <c r="L139" s="247"/>
    </row>
    <row r="140" spans="2:12" ht="12.75" hidden="1" customHeight="1">
      <c r="B140" s="247"/>
      <c r="C140" s="247"/>
      <c r="D140" s="247"/>
      <c r="E140" s="247"/>
      <c r="F140" s="247"/>
      <c r="G140" s="247"/>
      <c r="H140" s="247"/>
      <c r="I140" s="247"/>
      <c r="J140" s="247"/>
      <c r="K140" s="247"/>
      <c r="L140" s="247"/>
    </row>
    <row r="141" spans="2:12" ht="12.75" hidden="1" customHeight="1">
      <c r="B141" s="247"/>
      <c r="C141" s="247"/>
      <c r="D141" s="247"/>
      <c r="E141" s="247"/>
      <c r="F141" s="247"/>
      <c r="G141" s="247"/>
      <c r="H141" s="247"/>
      <c r="I141" s="247"/>
      <c r="J141" s="247"/>
      <c r="K141" s="247"/>
      <c r="L141" s="247"/>
    </row>
    <row r="142" spans="2:12" ht="12.75" hidden="1" customHeight="1">
      <c r="B142" s="247"/>
      <c r="C142" s="247"/>
      <c r="D142" s="247"/>
      <c r="E142" s="247"/>
      <c r="F142" s="247"/>
      <c r="G142" s="247"/>
      <c r="H142" s="247"/>
      <c r="I142" s="247"/>
      <c r="J142" s="247"/>
      <c r="K142" s="247"/>
      <c r="L142" s="247"/>
    </row>
    <row r="143" spans="2:12" ht="12.75" hidden="1" customHeight="1">
      <c r="B143" s="247"/>
      <c r="C143" s="247"/>
      <c r="D143" s="247"/>
      <c r="E143" s="247"/>
      <c r="F143" s="247"/>
      <c r="G143" s="247"/>
      <c r="H143" s="247"/>
      <c r="I143" s="247"/>
      <c r="J143" s="247"/>
      <c r="K143" s="247"/>
      <c r="L143" s="247"/>
    </row>
    <row r="144" spans="2:12" ht="12.75" hidden="1" customHeight="1">
      <c r="B144" s="247"/>
      <c r="C144" s="247"/>
      <c r="D144" s="247"/>
      <c r="E144" s="247"/>
      <c r="F144" s="247"/>
      <c r="G144" s="247"/>
      <c r="H144" s="247"/>
      <c r="I144" s="247"/>
      <c r="J144" s="247"/>
      <c r="K144" s="247"/>
      <c r="L144" s="247"/>
    </row>
    <row r="145" spans="2:12" ht="12.75" hidden="1" customHeight="1">
      <c r="B145" s="247"/>
      <c r="C145" s="247"/>
      <c r="D145" s="247"/>
      <c r="E145" s="247"/>
      <c r="F145" s="247"/>
      <c r="G145" s="247"/>
      <c r="H145" s="247"/>
      <c r="I145" s="247"/>
      <c r="J145" s="247"/>
      <c r="K145" s="247"/>
      <c r="L145" s="247"/>
    </row>
    <row r="146" spans="2:12" ht="12.75" hidden="1" customHeight="1">
      <c r="B146" s="247"/>
      <c r="C146" s="247"/>
      <c r="D146" s="247"/>
      <c r="E146" s="247"/>
      <c r="F146" s="247"/>
      <c r="G146" s="247"/>
      <c r="H146" s="247"/>
      <c r="I146" s="247"/>
      <c r="J146" s="247"/>
      <c r="K146" s="247"/>
      <c r="L146" s="247"/>
    </row>
    <row r="147" spans="2:12" ht="12.75" hidden="1" customHeight="1">
      <c r="B147" s="247"/>
      <c r="C147" s="247"/>
      <c r="D147" s="247"/>
      <c r="E147" s="247"/>
      <c r="F147" s="247"/>
      <c r="G147" s="247"/>
      <c r="H147" s="247"/>
      <c r="I147" s="247"/>
      <c r="J147" s="247"/>
      <c r="K147" s="247"/>
      <c r="L147" s="247"/>
    </row>
    <row r="148" spans="2:12" ht="12.75" hidden="1" customHeight="1">
      <c r="B148" s="247"/>
      <c r="C148" s="247"/>
      <c r="D148" s="247"/>
      <c r="E148" s="247"/>
      <c r="F148" s="247"/>
      <c r="G148" s="247"/>
      <c r="H148" s="247"/>
      <c r="I148" s="247"/>
      <c r="J148" s="247"/>
      <c r="K148" s="247"/>
      <c r="L148" s="247"/>
    </row>
    <row r="149" spans="2:12" ht="12.75" hidden="1" customHeight="1">
      <c r="B149" s="247"/>
      <c r="C149" s="247"/>
      <c r="D149" s="247"/>
      <c r="E149" s="247"/>
      <c r="F149" s="247"/>
      <c r="G149" s="247"/>
      <c r="H149" s="247"/>
      <c r="I149" s="247"/>
      <c r="J149" s="247"/>
      <c r="K149" s="247"/>
      <c r="L149" s="247"/>
    </row>
    <row r="150" spans="2:12" ht="12.75" hidden="1" customHeight="1">
      <c r="B150" s="247"/>
      <c r="C150" s="247"/>
      <c r="D150" s="247"/>
      <c r="E150" s="247"/>
      <c r="F150" s="247"/>
      <c r="G150" s="247"/>
      <c r="H150" s="247"/>
      <c r="I150" s="247"/>
      <c r="J150" s="247"/>
      <c r="K150" s="247"/>
      <c r="L150" s="247"/>
    </row>
    <row r="151" spans="2:12" ht="12.75" hidden="1" customHeight="1">
      <c r="B151" s="247"/>
      <c r="C151" s="247"/>
      <c r="D151" s="247"/>
      <c r="E151" s="247"/>
      <c r="F151" s="247"/>
      <c r="G151" s="247"/>
      <c r="H151" s="247"/>
      <c r="I151" s="247"/>
      <c r="J151" s="247"/>
      <c r="K151" s="247"/>
      <c r="L151" s="247"/>
    </row>
    <row r="152" spans="2:12" ht="12.75" hidden="1" customHeight="1">
      <c r="B152" s="247"/>
      <c r="C152" s="247"/>
      <c r="D152" s="247"/>
      <c r="E152" s="247"/>
      <c r="F152" s="247"/>
      <c r="G152" s="247"/>
      <c r="H152" s="247"/>
      <c r="I152" s="247"/>
      <c r="J152" s="247"/>
      <c r="K152" s="247"/>
      <c r="L152" s="247"/>
    </row>
    <row r="153" spans="2:12" ht="12.75" hidden="1" customHeight="1">
      <c r="B153" s="247"/>
      <c r="C153" s="247"/>
      <c r="D153" s="247"/>
      <c r="E153" s="247"/>
      <c r="F153" s="247"/>
      <c r="G153" s="247"/>
      <c r="H153" s="247"/>
      <c r="I153" s="247"/>
      <c r="J153" s="247"/>
      <c r="K153" s="247"/>
      <c r="L153" s="247"/>
    </row>
    <row r="154" spans="2:12" ht="12.75" hidden="1" customHeight="1">
      <c r="B154" s="247"/>
      <c r="C154" s="247"/>
      <c r="D154" s="247"/>
      <c r="E154" s="247"/>
      <c r="F154" s="247"/>
      <c r="G154" s="247"/>
      <c r="H154" s="247"/>
      <c r="I154" s="247"/>
      <c r="J154" s="247"/>
      <c r="K154" s="247"/>
      <c r="L154" s="247"/>
    </row>
    <row r="155" spans="2:12" ht="12.75" hidden="1" customHeight="1">
      <c r="B155" s="247"/>
      <c r="C155" s="247"/>
      <c r="D155" s="247"/>
      <c r="E155" s="247"/>
      <c r="F155" s="247"/>
      <c r="G155" s="247"/>
      <c r="H155" s="247"/>
      <c r="I155" s="247"/>
      <c r="J155" s="247"/>
      <c r="K155" s="247"/>
      <c r="L155" s="247"/>
    </row>
    <row r="156" spans="2:12" ht="12.75" hidden="1" customHeight="1">
      <c r="B156" s="247"/>
      <c r="C156" s="247"/>
      <c r="D156" s="247"/>
      <c r="E156" s="247"/>
      <c r="F156" s="247"/>
      <c r="G156" s="247"/>
      <c r="H156" s="247"/>
      <c r="I156" s="247"/>
      <c r="J156" s="247"/>
      <c r="K156" s="247"/>
      <c r="L156" s="247"/>
    </row>
    <row r="157" spans="2:12" ht="12.75" hidden="1" customHeight="1">
      <c r="B157" s="247"/>
      <c r="C157" s="247"/>
      <c r="D157" s="247"/>
      <c r="E157" s="247"/>
      <c r="F157" s="247"/>
      <c r="G157" s="247"/>
      <c r="H157" s="247"/>
      <c r="I157" s="247"/>
      <c r="J157" s="247"/>
      <c r="K157" s="247"/>
      <c r="L157" s="247"/>
    </row>
    <row r="158" spans="2:12" ht="12.75" hidden="1" customHeight="1">
      <c r="B158" s="247"/>
      <c r="C158" s="247"/>
      <c r="D158" s="247"/>
      <c r="E158" s="247"/>
      <c r="F158" s="247"/>
      <c r="G158" s="247"/>
      <c r="H158" s="247"/>
      <c r="I158" s="247"/>
      <c r="J158" s="247"/>
      <c r="K158" s="247"/>
      <c r="L158" s="247"/>
    </row>
    <row r="159" spans="2:12" ht="12.75" hidden="1" customHeight="1">
      <c r="B159" s="247"/>
      <c r="C159" s="247"/>
      <c r="D159" s="247"/>
      <c r="E159" s="247"/>
      <c r="F159" s="247"/>
      <c r="G159" s="247"/>
      <c r="H159" s="247"/>
      <c r="I159" s="247"/>
      <c r="J159" s="247"/>
      <c r="K159" s="247"/>
      <c r="L159" s="247"/>
    </row>
    <row r="160" spans="2:12" ht="12.75" hidden="1" customHeight="1">
      <c r="B160" s="247"/>
      <c r="C160" s="247"/>
      <c r="D160" s="247"/>
      <c r="E160" s="247"/>
      <c r="F160" s="247"/>
      <c r="G160" s="247"/>
      <c r="H160" s="247"/>
      <c r="I160" s="247"/>
      <c r="J160" s="247"/>
      <c r="K160" s="247"/>
      <c r="L160" s="247"/>
    </row>
    <row r="161" spans="2:12" ht="12.75" hidden="1" customHeight="1">
      <c r="B161" s="247"/>
      <c r="C161" s="247"/>
      <c r="D161" s="247"/>
      <c r="E161" s="247"/>
      <c r="F161" s="247"/>
      <c r="G161" s="247"/>
      <c r="H161" s="247"/>
      <c r="I161" s="247"/>
      <c r="J161" s="247"/>
      <c r="K161" s="247"/>
      <c r="L161" s="247"/>
    </row>
    <row r="162" spans="2:12" ht="12.75" hidden="1" customHeight="1">
      <c r="B162" s="247"/>
      <c r="C162" s="247"/>
      <c r="D162" s="247"/>
      <c r="E162" s="247"/>
      <c r="F162" s="247"/>
      <c r="G162" s="247"/>
      <c r="H162" s="247"/>
      <c r="I162" s="247"/>
      <c r="J162" s="247"/>
      <c r="K162" s="247"/>
      <c r="L162" s="247"/>
    </row>
    <row r="163" spans="2:12" ht="12.75" hidden="1" customHeight="1">
      <c r="B163" s="247"/>
      <c r="C163" s="247"/>
      <c r="D163" s="247"/>
      <c r="E163" s="247"/>
      <c r="F163" s="247"/>
      <c r="G163" s="247"/>
      <c r="H163" s="247"/>
      <c r="I163" s="247"/>
      <c r="J163" s="247"/>
      <c r="K163" s="247"/>
      <c r="L163" s="247"/>
    </row>
    <row r="164" spans="2:12" ht="12.75" hidden="1" customHeight="1">
      <c r="B164" s="247"/>
      <c r="C164" s="247"/>
      <c r="D164" s="247"/>
      <c r="E164" s="247"/>
      <c r="F164" s="247"/>
      <c r="G164" s="247"/>
      <c r="H164" s="247"/>
      <c r="I164" s="247"/>
      <c r="J164" s="247"/>
      <c r="K164" s="247"/>
      <c r="L164" s="247"/>
    </row>
    <row r="165" spans="2:12" ht="12.75" hidden="1" customHeight="1">
      <c r="B165" s="247"/>
      <c r="C165" s="247"/>
      <c r="D165" s="247"/>
      <c r="E165" s="247"/>
      <c r="F165" s="247"/>
      <c r="G165" s="247"/>
      <c r="H165" s="247"/>
      <c r="I165" s="247"/>
      <c r="J165" s="247"/>
      <c r="K165" s="247"/>
      <c r="L165" s="247"/>
    </row>
    <row r="166" spans="2:12" ht="12.75" hidden="1" customHeight="1">
      <c r="B166" s="247"/>
      <c r="C166" s="247"/>
      <c r="D166" s="247"/>
      <c r="E166" s="247"/>
      <c r="F166" s="247"/>
      <c r="G166" s="247"/>
      <c r="H166" s="247"/>
      <c r="I166" s="247"/>
      <c r="J166" s="247"/>
      <c r="K166" s="247"/>
      <c r="L166" s="247"/>
    </row>
    <row r="167" spans="2:12" ht="12.75" hidden="1" customHeight="1">
      <c r="B167" s="247"/>
      <c r="C167" s="247"/>
      <c r="D167" s="247"/>
      <c r="E167" s="247"/>
      <c r="F167" s="247"/>
      <c r="G167" s="247"/>
      <c r="H167" s="247"/>
      <c r="I167" s="247"/>
      <c r="J167" s="247"/>
      <c r="K167" s="247"/>
      <c r="L167" s="247"/>
    </row>
    <row r="168" spans="2:12" ht="12.75" hidden="1" customHeight="1">
      <c r="B168" s="247"/>
      <c r="C168" s="247"/>
      <c r="D168" s="247"/>
      <c r="E168" s="247"/>
      <c r="F168" s="247"/>
      <c r="G168" s="247"/>
      <c r="H168" s="247"/>
      <c r="I168" s="247"/>
      <c r="J168" s="247"/>
      <c r="K168" s="247"/>
      <c r="L168" s="247"/>
    </row>
    <row r="169" spans="2:12" ht="12.75" hidden="1" customHeight="1">
      <c r="B169" s="247"/>
      <c r="C169" s="247"/>
      <c r="D169" s="247"/>
      <c r="E169" s="247"/>
      <c r="F169" s="247"/>
      <c r="G169" s="247"/>
      <c r="H169" s="247"/>
      <c r="I169" s="247"/>
      <c r="J169" s="247"/>
      <c r="K169" s="247"/>
      <c r="L169" s="247"/>
    </row>
    <row r="170" spans="2:12" ht="12.75" hidden="1" customHeight="1">
      <c r="B170" s="247"/>
      <c r="C170" s="247"/>
      <c r="D170" s="247"/>
      <c r="E170" s="247"/>
      <c r="F170" s="247"/>
      <c r="G170" s="247"/>
      <c r="H170" s="247"/>
      <c r="I170" s="247"/>
      <c r="J170" s="247"/>
      <c r="K170" s="247"/>
      <c r="L170" s="247"/>
    </row>
    <row r="171" spans="2:12" ht="12.75" hidden="1" customHeight="1">
      <c r="B171" s="247"/>
      <c r="C171" s="247"/>
      <c r="D171" s="247"/>
      <c r="E171" s="247"/>
      <c r="F171" s="247"/>
      <c r="G171" s="247"/>
      <c r="H171" s="247"/>
      <c r="I171" s="247"/>
      <c r="J171" s="247"/>
      <c r="K171" s="247"/>
      <c r="L171" s="247"/>
    </row>
    <row r="172" spans="2:12" ht="12.75" hidden="1" customHeight="1">
      <c r="B172" s="247"/>
      <c r="C172" s="247"/>
      <c r="D172" s="247"/>
      <c r="E172" s="247"/>
      <c r="F172" s="247"/>
      <c r="G172" s="247"/>
      <c r="H172" s="247"/>
      <c r="I172" s="247"/>
      <c r="J172" s="247"/>
      <c r="K172" s="247"/>
      <c r="L172" s="247"/>
    </row>
    <row r="173" spans="2:12" ht="12.75" hidden="1" customHeight="1">
      <c r="B173" s="247"/>
      <c r="C173" s="247"/>
      <c r="D173" s="247"/>
      <c r="E173" s="247"/>
      <c r="F173" s="247"/>
      <c r="G173" s="247"/>
      <c r="H173" s="247"/>
      <c r="I173" s="247"/>
      <c r="J173" s="247"/>
      <c r="K173" s="247"/>
      <c r="L173" s="247"/>
    </row>
    <row r="174" spans="2:12" ht="12.75" hidden="1" customHeight="1">
      <c r="B174" s="247"/>
      <c r="C174" s="247"/>
      <c r="D174" s="247"/>
      <c r="E174" s="247"/>
      <c r="F174" s="247"/>
      <c r="G174" s="247"/>
      <c r="H174" s="247"/>
      <c r="I174" s="247"/>
      <c r="J174" s="247"/>
      <c r="K174" s="247"/>
      <c r="L174" s="247"/>
    </row>
    <row r="175" spans="2:12" ht="12.75" hidden="1" customHeight="1">
      <c r="B175" s="247"/>
      <c r="C175" s="247"/>
      <c r="D175" s="247"/>
      <c r="E175" s="247"/>
      <c r="F175" s="247"/>
      <c r="G175" s="247"/>
      <c r="H175" s="247"/>
      <c r="I175" s="247"/>
      <c r="J175" s="247"/>
      <c r="K175" s="247"/>
      <c r="L175" s="247"/>
    </row>
    <row r="176" spans="2:12" ht="12.75" hidden="1" customHeight="1">
      <c r="B176" s="247"/>
      <c r="C176" s="247"/>
      <c r="D176" s="247"/>
      <c r="E176" s="247"/>
      <c r="F176" s="247"/>
      <c r="G176" s="247"/>
      <c r="H176" s="247"/>
      <c r="I176" s="247"/>
      <c r="J176" s="247"/>
      <c r="K176" s="247"/>
      <c r="L176" s="247"/>
    </row>
    <row r="177" spans="2:12" ht="12.75" hidden="1" customHeight="1">
      <c r="B177" s="247"/>
      <c r="C177" s="247"/>
      <c r="D177" s="247"/>
      <c r="E177" s="247"/>
      <c r="F177" s="247"/>
      <c r="G177" s="247"/>
      <c r="H177" s="247"/>
      <c r="I177" s="247"/>
      <c r="J177" s="247"/>
      <c r="K177" s="247"/>
      <c r="L177" s="247"/>
    </row>
    <row r="178" spans="2:12" ht="12.75" hidden="1" customHeight="1">
      <c r="B178" s="247"/>
      <c r="C178" s="247"/>
      <c r="D178" s="247"/>
      <c r="E178" s="247"/>
      <c r="F178" s="247"/>
      <c r="G178" s="247"/>
      <c r="H178" s="247"/>
      <c r="I178" s="247"/>
      <c r="J178" s="247"/>
      <c r="K178" s="247"/>
      <c r="L178" s="247"/>
    </row>
    <row r="179" spans="2:12" ht="12.75" hidden="1" customHeight="1">
      <c r="B179" s="247"/>
      <c r="C179" s="247"/>
      <c r="D179" s="247"/>
      <c r="E179" s="247"/>
      <c r="F179" s="247"/>
      <c r="G179" s="247"/>
      <c r="H179" s="247"/>
      <c r="I179" s="247"/>
      <c r="J179" s="247"/>
      <c r="K179" s="247"/>
      <c r="L179" s="247"/>
    </row>
    <row r="180" spans="2:12" ht="12.75" hidden="1" customHeight="1">
      <c r="B180" s="247"/>
      <c r="C180" s="247"/>
      <c r="D180" s="247"/>
      <c r="E180" s="247"/>
      <c r="F180" s="247"/>
      <c r="G180" s="247"/>
      <c r="H180" s="247"/>
      <c r="I180" s="247"/>
      <c r="J180" s="247"/>
      <c r="K180" s="247"/>
      <c r="L180" s="247"/>
    </row>
    <row r="181" spans="2:12" ht="12.75" hidden="1" customHeight="1">
      <c r="B181" s="247"/>
      <c r="C181" s="247"/>
      <c r="D181" s="247"/>
      <c r="E181" s="247"/>
      <c r="F181" s="247"/>
      <c r="G181" s="247"/>
      <c r="H181" s="247"/>
      <c r="I181" s="247"/>
      <c r="J181" s="247"/>
      <c r="K181" s="247"/>
      <c r="L181" s="247"/>
    </row>
    <row r="182" spans="2:12" ht="12.75" hidden="1" customHeight="1">
      <c r="B182" s="247"/>
      <c r="C182" s="247"/>
      <c r="D182" s="247"/>
      <c r="E182" s="247"/>
      <c r="F182" s="247"/>
      <c r="G182" s="247"/>
      <c r="H182" s="247"/>
      <c r="I182" s="247"/>
      <c r="J182" s="247"/>
      <c r="K182" s="247"/>
      <c r="L182" s="247"/>
    </row>
    <row r="183" spans="2:12" ht="12.75" hidden="1" customHeight="1">
      <c r="B183" s="247"/>
      <c r="C183" s="247"/>
      <c r="D183" s="247"/>
      <c r="E183" s="247"/>
      <c r="F183" s="247"/>
      <c r="G183" s="247"/>
      <c r="H183" s="247"/>
      <c r="I183" s="247"/>
      <c r="J183" s="247"/>
      <c r="K183" s="247"/>
      <c r="L183" s="247"/>
    </row>
    <row r="184" spans="2:12" ht="12.75" hidden="1" customHeight="1">
      <c r="B184" s="247"/>
      <c r="C184" s="247"/>
      <c r="D184" s="247"/>
      <c r="E184" s="247"/>
      <c r="F184" s="247"/>
      <c r="G184" s="247"/>
      <c r="H184" s="247"/>
      <c r="I184" s="247"/>
      <c r="J184" s="247"/>
      <c r="K184" s="247"/>
      <c r="L184" s="247"/>
    </row>
    <row r="185" spans="2:12" ht="12.75" hidden="1" customHeight="1">
      <c r="B185" s="247"/>
      <c r="C185" s="247"/>
      <c r="D185" s="247"/>
      <c r="E185" s="247"/>
      <c r="F185" s="247"/>
      <c r="G185" s="247"/>
      <c r="H185" s="247"/>
      <c r="I185" s="247"/>
      <c r="J185" s="247"/>
      <c r="K185" s="247"/>
      <c r="L185" s="247"/>
    </row>
    <row r="186" spans="2:12" ht="12.75" hidden="1" customHeight="1">
      <c r="B186" s="247"/>
      <c r="C186" s="247"/>
      <c r="D186" s="247"/>
      <c r="E186" s="247"/>
      <c r="F186" s="247"/>
      <c r="G186" s="247"/>
      <c r="H186" s="247"/>
      <c r="I186" s="247"/>
      <c r="J186" s="247"/>
      <c r="K186" s="247"/>
      <c r="L186" s="247"/>
    </row>
    <row r="187" spans="2:12" ht="12.75" hidden="1" customHeight="1">
      <c r="B187" s="247"/>
      <c r="C187" s="247"/>
      <c r="D187" s="247"/>
      <c r="E187" s="247"/>
      <c r="F187" s="247"/>
      <c r="G187" s="247"/>
      <c r="H187" s="247"/>
      <c r="I187" s="247"/>
      <c r="J187" s="247"/>
      <c r="K187" s="247"/>
      <c r="L187" s="247"/>
    </row>
    <row r="188" spans="2:12" ht="12.75" hidden="1" customHeight="1">
      <c r="B188" s="247"/>
      <c r="C188" s="247"/>
      <c r="D188" s="247"/>
      <c r="E188" s="247"/>
      <c r="F188" s="247"/>
      <c r="G188" s="247"/>
      <c r="H188" s="247"/>
      <c r="I188" s="247"/>
      <c r="J188" s="247"/>
      <c r="K188" s="247"/>
      <c r="L188" s="247"/>
    </row>
    <row r="189" spans="2:12" ht="12.75" hidden="1" customHeight="1">
      <c r="B189" s="247"/>
      <c r="C189" s="247"/>
      <c r="D189" s="247"/>
      <c r="E189" s="247"/>
      <c r="F189" s="247"/>
      <c r="G189" s="247"/>
      <c r="H189" s="247"/>
      <c r="I189" s="247"/>
      <c r="J189" s="247"/>
      <c r="K189" s="247"/>
      <c r="L189" s="247"/>
    </row>
    <row r="190" spans="2:12" ht="12.75" hidden="1" customHeight="1">
      <c r="B190" s="247"/>
      <c r="C190" s="247"/>
      <c r="D190" s="247"/>
      <c r="E190" s="247"/>
      <c r="F190" s="247"/>
      <c r="G190" s="247"/>
      <c r="H190" s="247"/>
      <c r="I190" s="247"/>
      <c r="J190" s="247"/>
      <c r="K190" s="247"/>
      <c r="L190" s="247"/>
    </row>
    <row r="191" spans="2:12" ht="12.75" hidden="1" customHeight="1">
      <c r="B191" s="247"/>
      <c r="C191" s="247"/>
      <c r="D191" s="247"/>
      <c r="E191" s="247"/>
      <c r="F191" s="247"/>
      <c r="G191" s="247"/>
      <c r="H191" s="247"/>
      <c r="I191" s="247"/>
      <c r="J191" s="247"/>
      <c r="K191" s="247"/>
      <c r="L191" s="247"/>
    </row>
    <row r="192" spans="2:12" ht="12.75" hidden="1" customHeight="1">
      <c r="B192" s="247"/>
      <c r="C192" s="247"/>
      <c r="D192" s="247"/>
      <c r="E192" s="247"/>
      <c r="F192" s="247"/>
      <c r="G192" s="247"/>
      <c r="H192" s="247"/>
      <c r="I192" s="247"/>
      <c r="J192" s="247"/>
      <c r="K192" s="247"/>
      <c r="L192" s="247"/>
    </row>
    <row r="193" spans="2:12" ht="12.75" hidden="1" customHeight="1">
      <c r="B193" s="247"/>
      <c r="C193" s="247"/>
      <c r="D193" s="247"/>
      <c r="E193" s="247"/>
      <c r="F193" s="247"/>
      <c r="G193" s="247"/>
      <c r="H193" s="247"/>
      <c r="I193" s="247"/>
      <c r="J193" s="247"/>
      <c r="K193" s="247"/>
      <c r="L193" s="247"/>
    </row>
    <row r="194" spans="2:12" ht="12.75" hidden="1" customHeight="1">
      <c r="B194" s="247"/>
      <c r="C194" s="247"/>
      <c r="D194" s="247"/>
      <c r="E194" s="247"/>
      <c r="F194" s="247"/>
      <c r="G194" s="247"/>
      <c r="H194" s="247"/>
      <c r="I194" s="247"/>
      <c r="J194" s="247"/>
      <c r="K194" s="247"/>
      <c r="L194" s="247"/>
    </row>
    <row r="195" spans="2:12" ht="12.75" hidden="1" customHeight="1">
      <c r="B195" s="247"/>
      <c r="C195" s="247"/>
      <c r="D195" s="247"/>
      <c r="E195" s="247"/>
      <c r="F195" s="247"/>
      <c r="G195" s="247"/>
      <c r="H195" s="247"/>
      <c r="I195" s="247"/>
      <c r="J195" s="247"/>
      <c r="K195" s="247"/>
      <c r="L195" s="247"/>
    </row>
    <row r="196" spans="2:12" ht="12.75" hidden="1" customHeight="1">
      <c r="B196" s="247"/>
      <c r="C196" s="247"/>
      <c r="D196" s="247"/>
      <c r="E196" s="247"/>
      <c r="F196" s="247"/>
      <c r="G196" s="247"/>
      <c r="H196" s="247"/>
      <c r="I196" s="247"/>
      <c r="J196" s="247"/>
      <c r="K196" s="247"/>
      <c r="L196" s="247"/>
    </row>
    <row r="197" spans="2:12" ht="12.75" hidden="1" customHeight="1">
      <c r="B197" s="247"/>
      <c r="C197" s="247"/>
      <c r="D197" s="247"/>
      <c r="E197" s="247"/>
      <c r="F197" s="247"/>
      <c r="G197" s="247"/>
      <c r="H197" s="247"/>
      <c r="I197" s="247"/>
      <c r="J197" s="247"/>
      <c r="K197" s="247"/>
      <c r="L197" s="247"/>
    </row>
    <row r="198" spans="2:12" ht="12.75" hidden="1" customHeight="1">
      <c r="B198" s="247"/>
      <c r="C198" s="247"/>
      <c r="D198" s="247"/>
      <c r="E198" s="247"/>
      <c r="F198" s="247"/>
      <c r="G198" s="247"/>
      <c r="H198" s="247"/>
      <c r="I198" s="247"/>
      <c r="J198" s="247"/>
      <c r="K198" s="247"/>
      <c r="L198" s="247"/>
    </row>
    <row r="199" spans="2:12" ht="12.75" hidden="1" customHeight="1">
      <c r="B199" s="247"/>
      <c r="C199" s="247"/>
      <c r="D199" s="247"/>
      <c r="E199" s="247"/>
      <c r="F199" s="247"/>
      <c r="G199" s="247"/>
      <c r="H199" s="247"/>
      <c r="I199" s="247"/>
      <c r="J199" s="247"/>
      <c r="K199" s="247"/>
      <c r="L199" s="247"/>
    </row>
    <row r="200" spans="2:12" ht="12.75" hidden="1" customHeight="1">
      <c r="B200" s="247"/>
      <c r="C200" s="247"/>
      <c r="D200" s="247"/>
      <c r="E200" s="247"/>
      <c r="F200" s="247"/>
      <c r="G200" s="247"/>
      <c r="H200" s="247"/>
      <c r="I200" s="247"/>
      <c r="J200" s="247"/>
      <c r="K200" s="247"/>
      <c r="L200" s="247"/>
    </row>
    <row r="201" spans="2:12" ht="12.75" hidden="1" customHeight="1">
      <c r="B201" s="247"/>
      <c r="C201" s="247"/>
      <c r="D201" s="247"/>
      <c r="E201" s="247"/>
      <c r="F201" s="247"/>
      <c r="G201" s="247"/>
      <c r="H201" s="247"/>
      <c r="I201" s="247"/>
      <c r="J201" s="247"/>
      <c r="K201" s="247"/>
      <c r="L201" s="247"/>
    </row>
    <row r="202" spans="2:12" ht="12.75" hidden="1" customHeight="1">
      <c r="B202" s="247"/>
      <c r="C202" s="247"/>
      <c r="D202" s="247"/>
      <c r="E202" s="247"/>
      <c r="F202" s="247"/>
      <c r="G202" s="247"/>
      <c r="H202" s="247"/>
      <c r="I202" s="247"/>
      <c r="J202" s="247"/>
      <c r="K202" s="247"/>
      <c r="L202" s="247"/>
    </row>
    <row r="203" spans="2:12" ht="12.75" hidden="1" customHeight="1">
      <c r="B203" s="247"/>
      <c r="C203" s="247"/>
      <c r="D203" s="247"/>
      <c r="E203" s="247"/>
      <c r="F203" s="247"/>
      <c r="G203" s="247"/>
      <c r="H203" s="247"/>
      <c r="I203" s="247"/>
      <c r="J203" s="247"/>
      <c r="K203" s="247"/>
      <c r="L203" s="247"/>
    </row>
    <row r="204" spans="2:12" ht="12.75" hidden="1" customHeight="1">
      <c r="B204" s="247"/>
      <c r="C204" s="247"/>
      <c r="D204" s="247"/>
      <c r="E204" s="247"/>
      <c r="F204" s="247"/>
      <c r="G204" s="247"/>
      <c r="H204" s="247"/>
      <c r="I204" s="247"/>
      <c r="J204" s="247"/>
      <c r="K204" s="247"/>
      <c r="L204" s="247"/>
    </row>
    <row r="205" spans="2:12" ht="12.75" hidden="1" customHeight="1">
      <c r="B205" s="247"/>
      <c r="C205" s="247"/>
      <c r="D205" s="247"/>
      <c r="E205" s="247"/>
      <c r="F205" s="247"/>
      <c r="G205" s="247"/>
      <c r="H205" s="247"/>
      <c r="I205" s="247"/>
      <c r="J205" s="247"/>
      <c r="K205" s="247"/>
      <c r="L205" s="247"/>
    </row>
    <row r="206" spans="2:12" ht="12.75" hidden="1" customHeight="1">
      <c r="B206" s="247"/>
      <c r="C206" s="247"/>
      <c r="D206" s="247"/>
      <c r="E206" s="247"/>
      <c r="F206" s="247"/>
      <c r="G206" s="247"/>
      <c r="H206" s="247"/>
      <c r="I206" s="247"/>
      <c r="J206" s="247"/>
      <c r="K206" s="247"/>
      <c r="L206" s="247"/>
    </row>
    <row r="207" spans="2:12" ht="12.75" hidden="1" customHeight="1">
      <c r="B207" s="247"/>
      <c r="C207" s="247"/>
      <c r="D207" s="247"/>
      <c r="E207" s="247"/>
      <c r="F207" s="247"/>
      <c r="G207" s="247"/>
      <c r="H207" s="247"/>
      <c r="I207" s="247"/>
      <c r="J207" s="247"/>
      <c r="K207" s="247"/>
      <c r="L207" s="247"/>
    </row>
    <row r="208" spans="2:12" ht="12.75" hidden="1" customHeight="1">
      <c r="B208" s="247"/>
      <c r="C208" s="247"/>
      <c r="D208" s="247"/>
      <c r="E208" s="247"/>
      <c r="F208" s="247"/>
      <c r="G208" s="247"/>
      <c r="H208" s="247"/>
      <c r="I208" s="247"/>
      <c r="J208" s="247"/>
      <c r="K208" s="247"/>
      <c r="L208" s="247"/>
    </row>
    <row r="209" spans="2:12" ht="12.75" hidden="1" customHeight="1">
      <c r="B209" s="247"/>
      <c r="C209" s="247"/>
      <c r="D209" s="247"/>
      <c r="E209" s="247"/>
      <c r="F209" s="247"/>
      <c r="G209" s="247"/>
      <c r="H209" s="247"/>
      <c r="I209" s="247"/>
      <c r="J209" s="247"/>
      <c r="K209" s="247"/>
      <c r="L209" s="247"/>
    </row>
    <row r="210" spans="2:12" ht="12.75" hidden="1" customHeight="1">
      <c r="B210" s="247"/>
      <c r="C210" s="247"/>
      <c r="D210" s="247"/>
      <c r="E210" s="247"/>
      <c r="F210" s="247"/>
      <c r="G210" s="247"/>
      <c r="H210" s="247"/>
      <c r="I210" s="247"/>
      <c r="J210" s="247"/>
      <c r="K210" s="247"/>
      <c r="L210" s="247"/>
    </row>
    <row r="211" spans="2:12" ht="12.75" hidden="1" customHeight="1">
      <c r="B211" s="247"/>
      <c r="C211" s="247"/>
      <c r="D211" s="247"/>
      <c r="E211" s="247"/>
      <c r="F211" s="247"/>
      <c r="G211" s="247"/>
      <c r="H211" s="247"/>
      <c r="I211" s="247"/>
      <c r="J211" s="247"/>
      <c r="K211" s="247"/>
      <c r="L211" s="247"/>
    </row>
    <row r="212" spans="2:12" ht="12.75" hidden="1" customHeight="1">
      <c r="B212" s="247"/>
      <c r="C212" s="247"/>
      <c r="D212" s="247"/>
      <c r="E212" s="247"/>
      <c r="F212" s="247"/>
      <c r="G212" s="247"/>
      <c r="H212" s="247"/>
      <c r="I212" s="247"/>
      <c r="J212" s="247"/>
      <c r="K212" s="247"/>
      <c r="L212" s="247"/>
    </row>
    <row r="213" spans="2:12" ht="12.75" hidden="1" customHeight="1">
      <c r="B213" s="247"/>
      <c r="C213" s="247"/>
      <c r="D213" s="247"/>
      <c r="E213" s="247"/>
      <c r="F213" s="247"/>
      <c r="G213" s="247"/>
      <c r="H213" s="247"/>
      <c r="I213" s="247"/>
      <c r="J213" s="247"/>
      <c r="K213" s="247"/>
      <c r="L213" s="247"/>
    </row>
    <row r="214" spans="2:12" ht="12.75" hidden="1" customHeight="1">
      <c r="B214" s="247"/>
      <c r="C214" s="247"/>
      <c r="D214" s="247"/>
      <c r="E214" s="247"/>
      <c r="F214" s="247"/>
      <c r="G214" s="247"/>
      <c r="H214" s="247"/>
      <c r="I214" s="247"/>
      <c r="J214" s="247"/>
      <c r="K214" s="247"/>
      <c r="L214" s="247"/>
    </row>
    <row r="215" spans="2:12" ht="12.75" hidden="1" customHeight="1">
      <c r="B215" s="247"/>
      <c r="C215" s="247"/>
      <c r="D215" s="247"/>
      <c r="E215" s="247"/>
      <c r="F215" s="247"/>
      <c r="G215" s="247"/>
      <c r="H215" s="247"/>
      <c r="I215" s="247"/>
      <c r="J215" s="247"/>
      <c r="K215" s="247"/>
      <c r="L215" s="247"/>
    </row>
    <row r="216" spans="2:12" ht="12.75" hidden="1" customHeight="1">
      <c r="B216" s="247"/>
      <c r="C216" s="247"/>
      <c r="D216" s="247"/>
      <c r="E216" s="247"/>
      <c r="F216" s="247"/>
      <c r="G216" s="247"/>
      <c r="H216" s="247"/>
      <c r="I216" s="247"/>
      <c r="J216" s="247"/>
      <c r="K216" s="247"/>
      <c r="L216" s="247"/>
    </row>
    <row r="217" spans="2:12" ht="12.75" hidden="1" customHeight="1">
      <c r="B217" s="247"/>
      <c r="C217" s="247"/>
      <c r="D217" s="247"/>
      <c r="E217" s="247"/>
      <c r="F217" s="247"/>
      <c r="G217" s="247"/>
      <c r="H217" s="247"/>
      <c r="I217" s="247"/>
      <c r="J217" s="247"/>
      <c r="K217" s="247"/>
      <c r="L217" s="247"/>
    </row>
    <row r="218" spans="2:12" ht="12.75" hidden="1" customHeight="1">
      <c r="B218" s="247"/>
      <c r="C218" s="247"/>
      <c r="D218" s="247"/>
      <c r="E218" s="247"/>
      <c r="F218" s="247"/>
      <c r="G218" s="247"/>
      <c r="H218" s="247"/>
      <c r="I218" s="247"/>
      <c r="J218" s="247"/>
      <c r="K218" s="247"/>
      <c r="L218" s="247"/>
    </row>
    <row r="219" spans="2:12" ht="12.75" hidden="1" customHeight="1">
      <c r="B219" s="247"/>
      <c r="C219" s="247"/>
      <c r="D219" s="247"/>
      <c r="E219" s="247"/>
      <c r="F219" s="247"/>
      <c r="G219" s="247"/>
      <c r="H219" s="247"/>
      <c r="I219" s="247"/>
      <c r="J219" s="247"/>
      <c r="K219" s="247"/>
      <c r="L219" s="247"/>
    </row>
    <row r="220" spans="2:12" ht="12.75" hidden="1" customHeight="1">
      <c r="B220" s="247"/>
      <c r="C220" s="247"/>
      <c r="D220" s="247"/>
      <c r="E220" s="247"/>
      <c r="F220" s="247"/>
      <c r="G220" s="247"/>
      <c r="H220" s="247"/>
      <c r="I220" s="247"/>
      <c r="J220" s="247"/>
      <c r="K220" s="247"/>
      <c r="L220" s="247"/>
    </row>
    <row r="221" spans="2:12" ht="12.75" hidden="1" customHeight="1">
      <c r="B221" s="247"/>
      <c r="C221" s="247"/>
      <c r="D221" s="247"/>
      <c r="E221" s="247"/>
      <c r="F221" s="247"/>
      <c r="G221" s="247"/>
      <c r="H221" s="247"/>
      <c r="I221" s="247"/>
      <c r="J221" s="247"/>
      <c r="K221" s="247"/>
      <c r="L221" s="247"/>
    </row>
    <row r="222" spans="2:12" ht="12.75" hidden="1" customHeight="1">
      <c r="B222" s="247"/>
      <c r="C222" s="247"/>
      <c r="D222" s="247"/>
      <c r="E222" s="247"/>
      <c r="F222" s="247"/>
      <c r="G222" s="247"/>
      <c r="H222" s="247"/>
      <c r="I222" s="247"/>
      <c r="J222" s="247"/>
      <c r="K222" s="247"/>
      <c r="L222" s="247"/>
    </row>
    <row r="223" spans="2:12" ht="12.75" hidden="1" customHeight="1">
      <c r="B223" s="247"/>
      <c r="C223" s="247"/>
      <c r="D223" s="247"/>
      <c r="E223" s="247"/>
      <c r="F223" s="247"/>
      <c r="G223" s="247"/>
      <c r="H223" s="247"/>
      <c r="I223" s="247"/>
      <c r="J223" s="247"/>
      <c r="K223" s="247"/>
      <c r="L223" s="247"/>
    </row>
    <row r="224" spans="2:12" ht="12.75" hidden="1" customHeight="1">
      <c r="B224" s="247"/>
      <c r="C224" s="247"/>
      <c r="D224" s="247"/>
      <c r="E224" s="247"/>
      <c r="F224" s="247"/>
      <c r="G224" s="247"/>
      <c r="H224" s="247"/>
      <c r="I224" s="247"/>
      <c r="J224" s="247"/>
      <c r="K224" s="247"/>
      <c r="L224" s="247"/>
    </row>
    <row r="225" spans="2:12" ht="12.75" hidden="1" customHeight="1">
      <c r="B225" s="247"/>
      <c r="C225" s="247"/>
      <c r="D225" s="247"/>
      <c r="E225" s="247"/>
      <c r="F225" s="247"/>
      <c r="G225" s="247"/>
      <c r="H225" s="247"/>
      <c r="I225" s="247"/>
      <c r="J225" s="247"/>
      <c r="K225" s="247"/>
      <c r="L225" s="247"/>
    </row>
    <row r="226" spans="2:12" ht="12.75" hidden="1" customHeight="1">
      <c r="B226" s="247"/>
      <c r="C226" s="247"/>
      <c r="D226" s="247"/>
      <c r="E226" s="247"/>
      <c r="F226" s="247"/>
      <c r="G226" s="247"/>
      <c r="H226" s="247"/>
      <c r="I226" s="247"/>
      <c r="J226" s="247"/>
      <c r="K226" s="247"/>
      <c r="L226" s="247"/>
    </row>
    <row r="227" spans="2:12" ht="12.75" hidden="1" customHeight="1">
      <c r="B227" s="247"/>
      <c r="C227" s="247"/>
      <c r="D227" s="247"/>
      <c r="E227" s="247"/>
      <c r="F227" s="247"/>
      <c r="G227" s="247"/>
      <c r="H227" s="247"/>
      <c r="I227" s="247"/>
      <c r="J227" s="247"/>
      <c r="K227" s="247"/>
      <c r="L227" s="247"/>
    </row>
    <row r="228" spans="2:12" ht="12.75" hidden="1" customHeight="1">
      <c r="B228" s="247"/>
      <c r="C228" s="247"/>
      <c r="D228" s="247"/>
      <c r="E228" s="247"/>
      <c r="F228" s="247"/>
      <c r="G228" s="247"/>
      <c r="H228" s="247"/>
      <c r="I228" s="247"/>
      <c r="J228" s="247"/>
      <c r="K228" s="247"/>
      <c r="L228" s="247"/>
    </row>
    <row r="229" spans="2:12" ht="12.75" hidden="1" customHeight="1">
      <c r="B229" s="247"/>
      <c r="C229" s="247"/>
      <c r="D229" s="247"/>
      <c r="E229" s="247"/>
      <c r="F229" s="247"/>
      <c r="G229" s="247"/>
      <c r="H229" s="247"/>
      <c r="I229" s="247"/>
      <c r="J229" s="247"/>
      <c r="K229" s="247"/>
      <c r="L229" s="247"/>
    </row>
    <row r="230" spans="2:12" ht="12.75" hidden="1" customHeight="1">
      <c r="B230" s="247"/>
      <c r="C230" s="247"/>
      <c r="D230" s="247"/>
      <c r="E230" s="247"/>
      <c r="F230" s="247"/>
      <c r="G230" s="247"/>
      <c r="H230" s="247"/>
      <c r="I230" s="247"/>
      <c r="J230" s="247"/>
      <c r="K230" s="247"/>
      <c r="L230" s="247"/>
    </row>
    <row r="231" spans="2:12" ht="12.75" hidden="1" customHeight="1">
      <c r="B231" s="247"/>
      <c r="C231" s="247"/>
      <c r="D231" s="247"/>
      <c r="E231" s="247"/>
      <c r="F231" s="247"/>
      <c r="G231" s="247"/>
      <c r="H231" s="247"/>
      <c r="I231" s="247"/>
      <c r="J231" s="247"/>
      <c r="K231" s="247"/>
      <c r="L231" s="247"/>
    </row>
    <row r="232" spans="2:12" ht="12.75" hidden="1" customHeight="1">
      <c r="B232" s="247"/>
      <c r="C232" s="247"/>
      <c r="D232" s="247"/>
      <c r="E232" s="247"/>
      <c r="F232" s="247"/>
      <c r="G232" s="247"/>
      <c r="H232" s="247"/>
      <c r="I232" s="247"/>
      <c r="J232" s="247"/>
      <c r="K232" s="247"/>
      <c r="L232" s="247"/>
    </row>
    <row r="233" spans="2:12" ht="12.75" hidden="1" customHeight="1">
      <c r="B233" s="247"/>
      <c r="C233" s="247"/>
      <c r="D233" s="247"/>
      <c r="E233" s="247"/>
      <c r="F233" s="247"/>
      <c r="G233" s="247"/>
      <c r="H233" s="247"/>
      <c r="I233" s="247"/>
      <c r="J233" s="247"/>
      <c r="K233" s="247"/>
      <c r="L233" s="247"/>
    </row>
    <row r="234" spans="2:12" ht="12.75" hidden="1" customHeight="1">
      <c r="B234" s="247"/>
      <c r="C234" s="247"/>
      <c r="D234" s="247"/>
      <c r="E234" s="247"/>
      <c r="F234" s="247"/>
      <c r="G234" s="247"/>
      <c r="H234" s="247"/>
      <c r="I234" s="247"/>
      <c r="J234" s="247"/>
      <c r="K234" s="247"/>
      <c r="L234" s="247"/>
    </row>
    <row r="235" spans="2:12" ht="12.75" hidden="1" customHeight="1">
      <c r="B235" s="247"/>
      <c r="C235" s="247"/>
      <c r="D235" s="247"/>
      <c r="E235" s="247"/>
      <c r="F235" s="247"/>
      <c r="G235" s="247"/>
      <c r="H235" s="247"/>
      <c r="I235" s="247"/>
      <c r="J235" s="247"/>
      <c r="K235" s="247"/>
      <c r="L235" s="247"/>
    </row>
    <row r="236" spans="2:12" ht="12.75" hidden="1" customHeight="1">
      <c r="B236" s="247"/>
      <c r="C236" s="247"/>
      <c r="D236" s="247"/>
      <c r="E236" s="247"/>
      <c r="F236" s="247"/>
      <c r="G236" s="247"/>
      <c r="H236" s="247"/>
      <c r="I236" s="247"/>
      <c r="J236" s="247"/>
      <c r="K236" s="247"/>
      <c r="L236" s="247"/>
    </row>
    <row r="237" spans="2:12" ht="12.75" hidden="1" customHeight="1">
      <c r="B237" s="247"/>
      <c r="C237" s="247"/>
      <c r="D237" s="247"/>
      <c r="E237" s="247"/>
      <c r="F237" s="247"/>
      <c r="G237" s="247"/>
      <c r="H237" s="247"/>
      <c r="I237" s="247"/>
      <c r="J237" s="247"/>
      <c r="K237" s="247"/>
      <c r="L237" s="247"/>
    </row>
    <row r="238" spans="2:12" ht="12.75" hidden="1" customHeight="1">
      <c r="B238" s="247"/>
      <c r="C238" s="247"/>
      <c r="D238" s="247"/>
      <c r="E238" s="247"/>
      <c r="F238" s="247"/>
      <c r="G238" s="247"/>
      <c r="H238" s="247"/>
      <c r="I238" s="247"/>
      <c r="J238" s="247"/>
      <c r="K238" s="247"/>
      <c r="L238" s="247"/>
    </row>
    <row r="239" spans="2:12" ht="12.75" hidden="1" customHeight="1">
      <c r="B239" s="247"/>
      <c r="C239" s="247"/>
      <c r="D239" s="247"/>
      <c r="E239" s="247"/>
      <c r="F239" s="247"/>
      <c r="G239" s="247"/>
      <c r="H239" s="247"/>
      <c r="I239" s="247"/>
      <c r="J239" s="247"/>
      <c r="K239" s="247"/>
      <c r="L239" s="247"/>
    </row>
    <row r="240" spans="2:12" ht="12.75" hidden="1" customHeight="1">
      <c r="B240" s="247"/>
      <c r="C240" s="247"/>
      <c r="D240" s="247"/>
      <c r="E240" s="247"/>
      <c r="F240" s="247"/>
      <c r="G240" s="247"/>
      <c r="H240" s="247"/>
      <c r="I240" s="247"/>
      <c r="J240" s="247"/>
      <c r="K240" s="247"/>
      <c r="L240" s="247"/>
    </row>
    <row r="241" spans="2:12" ht="12.75" hidden="1" customHeight="1">
      <c r="B241" s="247"/>
      <c r="C241" s="247"/>
      <c r="D241" s="247"/>
      <c r="E241" s="247"/>
      <c r="F241" s="247"/>
      <c r="G241" s="247"/>
      <c r="H241" s="247"/>
      <c r="I241" s="247"/>
      <c r="J241" s="247"/>
      <c r="K241" s="247"/>
      <c r="L241" s="247"/>
    </row>
    <row r="242" spans="2:12" ht="12.75" hidden="1" customHeight="1">
      <c r="B242" s="247"/>
      <c r="C242" s="247"/>
      <c r="D242" s="247"/>
      <c r="E242" s="247"/>
      <c r="F242" s="247"/>
      <c r="G242" s="247"/>
      <c r="H242" s="247"/>
      <c r="I242" s="247"/>
      <c r="J242" s="247"/>
      <c r="K242" s="247"/>
      <c r="L242" s="247"/>
    </row>
    <row r="243" spans="2:12" ht="12.75" hidden="1" customHeight="1">
      <c r="B243" s="247"/>
      <c r="C243" s="247"/>
      <c r="D243" s="247"/>
      <c r="E243" s="247"/>
      <c r="F243" s="247"/>
      <c r="G243" s="247"/>
      <c r="H243" s="247"/>
      <c r="I243" s="247"/>
      <c r="J243" s="247"/>
      <c r="K243" s="247"/>
      <c r="L243" s="247"/>
    </row>
    <row r="244" spans="2:12" ht="12.75" hidden="1" customHeight="1">
      <c r="B244" s="247"/>
      <c r="C244" s="247"/>
      <c r="D244" s="247"/>
      <c r="E244" s="247"/>
      <c r="F244" s="247"/>
      <c r="G244" s="247"/>
      <c r="H244" s="247"/>
      <c r="I244" s="247"/>
      <c r="J244" s="247"/>
      <c r="K244" s="247"/>
      <c r="L244" s="247"/>
    </row>
    <row r="245" spans="2:12" ht="12.75" hidden="1" customHeight="1">
      <c r="B245" s="247"/>
      <c r="C245" s="247"/>
      <c r="D245" s="247"/>
      <c r="E245" s="247"/>
      <c r="F245" s="247"/>
      <c r="G245" s="247"/>
      <c r="H245" s="247"/>
      <c r="I245" s="247"/>
      <c r="J245" s="247"/>
      <c r="K245" s="247"/>
      <c r="L245" s="247"/>
    </row>
    <row r="246" spans="2:12" ht="12.75" hidden="1" customHeight="1">
      <c r="B246" s="247"/>
      <c r="C246" s="247"/>
      <c r="D246" s="247"/>
      <c r="E246" s="247"/>
      <c r="F246" s="247"/>
      <c r="G246" s="247"/>
      <c r="H246" s="247"/>
      <c r="I246" s="247"/>
      <c r="J246" s="247"/>
      <c r="K246" s="247"/>
      <c r="L246" s="247"/>
    </row>
    <row r="247" spans="2:12" ht="12.75" hidden="1" customHeight="1">
      <c r="B247" s="247"/>
      <c r="C247" s="247"/>
      <c r="D247" s="247"/>
      <c r="E247" s="247"/>
      <c r="F247" s="247"/>
      <c r="G247" s="247"/>
      <c r="H247" s="247"/>
      <c r="I247" s="247"/>
      <c r="J247" s="247"/>
      <c r="K247" s="247"/>
      <c r="L247" s="247"/>
    </row>
    <row r="248" spans="2:12" ht="12.75" hidden="1" customHeight="1">
      <c r="B248" s="247"/>
      <c r="C248" s="247"/>
      <c r="D248" s="247"/>
      <c r="E248" s="247"/>
      <c r="F248" s="247"/>
      <c r="G248" s="247"/>
      <c r="H248" s="247"/>
      <c r="I248" s="247"/>
      <c r="J248" s="247"/>
      <c r="K248" s="247"/>
      <c r="L248" s="247"/>
    </row>
    <row r="249" spans="2:12" ht="12.75" hidden="1" customHeight="1">
      <c r="B249" s="247"/>
      <c r="C249" s="247"/>
      <c r="D249" s="247"/>
      <c r="E249" s="247"/>
      <c r="F249" s="247"/>
      <c r="G249" s="247"/>
      <c r="H249" s="247"/>
      <c r="I249" s="247"/>
      <c r="J249" s="247"/>
      <c r="K249" s="247"/>
      <c r="L249" s="247"/>
    </row>
    <row r="250" spans="2:12" ht="12.75" hidden="1" customHeight="1">
      <c r="B250" s="247"/>
      <c r="C250" s="247"/>
      <c r="D250" s="247"/>
      <c r="E250" s="247"/>
      <c r="F250" s="247"/>
      <c r="G250" s="247"/>
      <c r="H250" s="247"/>
      <c r="I250" s="247"/>
      <c r="J250" s="247"/>
      <c r="K250" s="247"/>
      <c r="L250" s="247"/>
    </row>
    <row r="251" spans="2:12" ht="12.75" hidden="1" customHeight="1">
      <c r="B251" s="247"/>
      <c r="C251" s="247"/>
      <c r="D251" s="247"/>
      <c r="E251" s="247"/>
      <c r="F251" s="247"/>
      <c r="G251" s="247"/>
      <c r="H251" s="247"/>
      <c r="I251" s="247"/>
      <c r="J251" s="247"/>
      <c r="K251" s="247"/>
      <c r="L251" s="247"/>
    </row>
    <row r="252" spans="2:12" ht="12.75" hidden="1" customHeight="1">
      <c r="B252" s="247"/>
      <c r="C252" s="247"/>
      <c r="D252" s="247"/>
      <c r="E252" s="247"/>
      <c r="F252" s="247"/>
      <c r="G252" s="247"/>
      <c r="H252" s="247"/>
      <c r="I252" s="247"/>
      <c r="J252" s="247"/>
      <c r="K252" s="247"/>
      <c r="L252" s="247"/>
    </row>
    <row r="253" spans="2:12" ht="12.75" hidden="1" customHeight="1">
      <c r="B253" s="247"/>
      <c r="C253" s="247"/>
      <c r="D253" s="247"/>
      <c r="E253" s="247"/>
      <c r="F253" s="247"/>
      <c r="G253" s="247"/>
      <c r="H253" s="247"/>
      <c r="I253" s="247"/>
      <c r="J253" s="247"/>
      <c r="K253" s="247"/>
      <c r="L253" s="247"/>
    </row>
    <row r="254" spans="2:12" ht="12.75" hidden="1" customHeight="1">
      <c r="B254" s="247"/>
      <c r="C254" s="247"/>
      <c r="D254" s="247"/>
      <c r="E254" s="247"/>
      <c r="F254" s="247"/>
      <c r="G254" s="247"/>
      <c r="H254" s="247"/>
      <c r="I254" s="247"/>
      <c r="J254" s="247"/>
      <c r="K254" s="247"/>
      <c r="L254" s="247"/>
    </row>
    <row r="255" spans="2:12" ht="12.75" hidden="1" customHeight="1">
      <c r="B255" s="247"/>
      <c r="C255" s="247"/>
      <c r="D255" s="247"/>
      <c r="E255" s="247"/>
      <c r="F255" s="247"/>
      <c r="G255" s="247"/>
      <c r="H255" s="247"/>
      <c r="I255" s="247"/>
      <c r="J255" s="247"/>
      <c r="K255" s="247"/>
      <c r="L255" s="247"/>
    </row>
    <row r="256" spans="2:12" ht="12.75" hidden="1" customHeight="1">
      <c r="B256" s="247"/>
      <c r="C256" s="247"/>
      <c r="D256" s="247"/>
      <c r="E256" s="247"/>
      <c r="F256" s="247"/>
      <c r="G256" s="247"/>
      <c r="H256" s="247"/>
      <c r="I256" s="247"/>
      <c r="J256" s="247"/>
      <c r="K256" s="247"/>
      <c r="L256" s="247"/>
    </row>
    <row r="257" spans="2:12" ht="12.75" hidden="1" customHeight="1">
      <c r="B257" s="247"/>
      <c r="C257" s="247"/>
      <c r="D257" s="247"/>
      <c r="E257" s="247"/>
      <c r="F257" s="247"/>
      <c r="G257" s="247"/>
      <c r="H257" s="247"/>
      <c r="I257" s="247"/>
      <c r="J257" s="247"/>
      <c r="K257" s="247"/>
      <c r="L257" s="247"/>
    </row>
    <row r="258" spans="2:12" ht="12.75" hidden="1" customHeight="1">
      <c r="B258" s="247"/>
      <c r="C258" s="247"/>
      <c r="D258" s="247"/>
      <c r="E258" s="247"/>
      <c r="F258" s="247"/>
      <c r="G258" s="247"/>
      <c r="H258" s="247"/>
      <c r="I258" s="247"/>
      <c r="J258" s="247"/>
      <c r="K258" s="247"/>
      <c r="L258" s="247"/>
    </row>
    <row r="259" spans="2:12" ht="12.75" hidden="1" customHeight="1">
      <c r="B259" s="247"/>
      <c r="C259" s="247"/>
      <c r="D259" s="247"/>
      <c r="E259" s="247"/>
      <c r="F259" s="247"/>
      <c r="G259" s="247"/>
      <c r="H259" s="247"/>
      <c r="I259" s="247"/>
      <c r="J259" s="247"/>
      <c r="K259" s="247"/>
      <c r="L259" s="247"/>
    </row>
    <row r="260" spans="2:12" ht="12.75" hidden="1" customHeight="1">
      <c r="B260" s="247"/>
      <c r="C260" s="247"/>
      <c r="D260" s="247"/>
      <c r="E260" s="247"/>
      <c r="F260" s="247"/>
      <c r="G260" s="247"/>
      <c r="H260" s="247"/>
      <c r="I260" s="247"/>
      <c r="J260" s="247"/>
      <c r="K260" s="247"/>
      <c r="L260" s="247"/>
    </row>
    <row r="261" spans="2:12" ht="12.75" hidden="1" customHeight="1">
      <c r="B261" s="247"/>
      <c r="C261" s="247"/>
      <c r="D261" s="247"/>
      <c r="E261" s="247"/>
      <c r="F261" s="247"/>
      <c r="G261" s="247"/>
      <c r="H261" s="247"/>
      <c r="I261" s="247"/>
      <c r="J261" s="247"/>
      <c r="K261" s="247"/>
      <c r="L261" s="247"/>
    </row>
    <row r="262" spans="2:12" ht="12.75" hidden="1" customHeight="1">
      <c r="B262" s="247"/>
      <c r="C262" s="247"/>
      <c r="D262" s="247"/>
      <c r="E262" s="247"/>
      <c r="F262" s="247"/>
      <c r="G262" s="247"/>
      <c r="H262" s="247"/>
      <c r="I262" s="247"/>
      <c r="J262" s="247"/>
      <c r="K262" s="247"/>
      <c r="L262" s="247"/>
    </row>
    <row r="263" spans="2:12" ht="12.75" hidden="1" customHeight="1">
      <c r="B263" s="247"/>
      <c r="C263" s="247"/>
      <c r="D263" s="247"/>
      <c r="E263" s="247"/>
      <c r="F263" s="247"/>
      <c r="G263" s="247"/>
      <c r="H263" s="247"/>
      <c r="I263" s="247"/>
      <c r="J263" s="247"/>
      <c r="K263" s="247"/>
      <c r="L263" s="247"/>
    </row>
    <row r="264" spans="2:12" ht="12.75" hidden="1" customHeight="1">
      <c r="B264" s="247"/>
      <c r="C264" s="247"/>
      <c r="D264" s="247"/>
      <c r="E264" s="247"/>
      <c r="F264" s="247"/>
      <c r="G264" s="247"/>
      <c r="H264" s="247"/>
      <c r="I264" s="247"/>
      <c r="J264" s="247"/>
      <c r="K264" s="247"/>
      <c r="L264" s="247"/>
    </row>
    <row r="265" spans="2:12" ht="12.75" hidden="1" customHeight="1">
      <c r="B265" s="247"/>
      <c r="C265" s="247"/>
      <c r="D265" s="247"/>
      <c r="E265" s="247"/>
      <c r="F265" s="247"/>
      <c r="G265" s="247"/>
      <c r="H265" s="247"/>
      <c r="I265" s="247"/>
      <c r="J265" s="247"/>
      <c r="K265" s="247"/>
      <c r="L265" s="247"/>
    </row>
    <row r="266" spans="2:12" ht="12.75" hidden="1" customHeight="1">
      <c r="B266" s="247"/>
      <c r="C266" s="247"/>
      <c r="D266" s="247"/>
      <c r="E266" s="247"/>
      <c r="F266" s="247"/>
      <c r="G266" s="247"/>
      <c r="H266" s="247"/>
      <c r="I266" s="247"/>
      <c r="J266" s="247"/>
      <c r="K266" s="247"/>
      <c r="L266" s="247"/>
    </row>
    <row r="267" spans="2:12" ht="12.75" hidden="1" customHeight="1">
      <c r="B267" s="247"/>
      <c r="C267" s="247"/>
      <c r="D267" s="247"/>
      <c r="E267" s="247"/>
      <c r="F267" s="247"/>
      <c r="G267" s="247"/>
      <c r="H267" s="247"/>
      <c r="I267" s="247"/>
      <c r="J267" s="247"/>
      <c r="K267" s="247"/>
      <c r="L267" s="247"/>
    </row>
    <row r="268" spans="2:12" ht="12.75" hidden="1" customHeight="1">
      <c r="B268" s="247"/>
      <c r="C268" s="247"/>
      <c r="D268" s="247"/>
      <c r="E268" s="247"/>
      <c r="F268" s="247"/>
      <c r="G268" s="247"/>
      <c r="H268" s="247"/>
      <c r="I268" s="247"/>
      <c r="J268" s="247"/>
      <c r="K268" s="247"/>
      <c r="L268" s="247"/>
    </row>
    <row r="269" spans="2:12" ht="12.75" hidden="1" customHeight="1">
      <c r="B269" s="247"/>
      <c r="C269" s="247"/>
      <c r="D269" s="247"/>
      <c r="E269" s="247"/>
      <c r="F269" s="247"/>
      <c r="G269" s="247"/>
      <c r="H269" s="247"/>
      <c r="I269" s="247"/>
      <c r="J269" s="247"/>
      <c r="K269" s="247"/>
      <c r="L269" s="247"/>
    </row>
    <row r="270" spans="2:12" ht="12.75" hidden="1" customHeight="1">
      <c r="B270" s="247"/>
      <c r="C270" s="247"/>
      <c r="D270" s="247"/>
      <c r="E270" s="247"/>
      <c r="F270" s="247"/>
      <c r="G270" s="247"/>
      <c r="H270" s="247"/>
      <c r="I270" s="247"/>
      <c r="J270" s="247"/>
      <c r="K270" s="247"/>
      <c r="L270" s="247"/>
    </row>
    <row r="271" spans="2:12" ht="12.75" hidden="1" customHeight="1">
      <c r="B271" s="247"/>
      <c r="C271" s="247"/>
      <c r="D271" s="247"/>
      <c r="E271" s="247"/>
      <c r="F271" s="247"/>
      <c r="G271" s="247"/>
      <c r="H271" s="247"/>
      <c r="I271" s="247"/>
      <c r="J271" s="247"/>
      <c r="K271" s="247"/>
      <c r="L271" s="247"/>
    </row>
    <row r="272" spans="2:12" ht="12.75" hidden="1" customHeight="1">
      <c r="B272" s="247"/>
      <c r="C272" s="247"/>
      <c r="D272" s="247"/>
      <c r="E272" s="247"/>
      <c r="F272" s="247"/>
      <c r="G272" s="247"/>
      <c r="H272" s="247"/>
      <c r="I272" s="247"/>
      <c r="J272" s="247"/>
      <c r="K272" s="247"/>
      <c r="L272" s="247"/>
    </row>
    <row r="273" spans="2:12" ht="12.75" hidden="1" customHeight="1">
      <c r="B273" s="247"/>
      <c r="C273" s="247"/>
      <c r="D273" s="247"/>
      <c r="E273" s="247"/>
      <c r="F273" s="247"/>
      <c r="G273" s="247"/>
      <c r="H273" s="247"/>
      <c r="I273" s="247"/>
      <c r="J273" s="247"/>
      <c r="K273" s="247"/>
      <c r="L273" s="247"/>
    </row>
    <row r="274" spans="2:12" ht="12.75" hidden="1" customHeight="1">
      <c r="B274" s="247"/>
      <c r="C274" s="247"/>
      <c r="D274" s="247"/>
      <c r="E274" s="247"/>
      <c r="F274" s="247"/>
      <c r="G274" s="247"/>
      <c r="H274" s="247"/>
      <c r="I274" s="247"/>
      <c r="J274" s="247"/>
      <c r="K274" s="247"/>
      <c r="L274" s="247"/>
    </row>
    <row r="275" spans="2:12" ht="12.75" hidden="1" customHeight="1">
      <c r="B275" s="247"/>
      <c r="C275" s="247"/>
      <c r="D275" s="247"/>
      <c r="E275" s="247"/>
      <c r="F275" s="247"/>
      <c r="G275" s="247"/>
      <c r="H275" s="247"/>
      <c r="I275" s="247"/>
      <c r="J275" s="247"/>
      <c r="K275" s="247"/>
      <c r="L275" s="247"/>
    </row>
    <row r="276" spans="2:12" ht="12.75" hidden="1" customHeight="1">
      <c r="B276" s="247"/>
      <c r="C276" s="247"/>
      <c r="D276" s="247"/>
      <c r="E276" s="247"/>
      <c r="F276" s="247"/>
      <c r="G276" s="247"/>
      <c r="H276" s="247"/>
      <c r="I276" s="247"/>
      <c r="J276" s="247"/>
      <c r="K276" s="247"/>
      <c r="L276" s="247"/>
    </row>
    <row r="277" spans="2:12" ht="12.75" hidden="1" customHeight="1">
      <c r="B277" s="247"/>
      <c r="C277" s="247"/>
      <c r="D277" s="247"/>
      <c r="E277" s="247"/>
      <c r="F277" s="247"/>
      <c r="G277" s="247"/>
      <c r="H277" s="247"/>
      <c r="I277" s="247"/>
      <c r="J277" s="247"/>
      <c r="K277" s="247"/>
      <c r="L277" s="247"/>
    </row>
    <row r="278" spans="2:12" ht="12.75" hidden="1" customHeight="1">
      <c r="B278" s="247"/>
      <c r="C278" s="247"/>
      <c r="D278" s="247"/>
      <c r="E278" s="247"/>
      <c r="F278" s="247"/>
      <c r="G278" s="247"/>
      <c r="H278" s="247"/>
      <c r="I278" s="247"/>
      <c r="J278" s="247"/>
      <c r="K278" s="247"/>
      <c r="L278" s="247"/>
    </row>
    <row r="279" spans="2:12" ht="12.75" hidden="1" customHeight="1">
      <c r="B279" s="247"/>
      <c r="C279" s="247"/>
      <c r="D279" s="247"/>
      <c r="E279" s="247"/>
      <c r="F279" s="247"/>
      <c r="G279" s="247"/>
      <c r="H279" s="247"/>
      <c r="I279" s="247"/>
      <c r="J279" s="247"/>
      <c r="K279" s="247"/>
      <c r="L279" s="247"/>
    </row>
    <row r="280" spans="2:12" ht="12.75" hidden="1" customHeight="1">
      <c r="B280" s="247"/>
      <c r="C280" s="247"/>
      <c r="D280" s="247"/>
      <c r="E280" s="247"/>
      <c r="F280" s="247"/>
      <c r="G280" s="247"/>
      <c r="H280" s="247"/>
      <c r="I280" s="247"/>
      <c r="J280" s="247"/>
      <c r="K280" s="247"/>
      <c r="L280" s="247"/>
    </row>
    <row r="281" spans="2:12" ht="12.75" hidden="1" customHeight="1">
      <c r="B281" s="247"/>
      <c r="C281" s="247"/>
      <c r="D281" s="247"/>
      <c r="E281" s="247"/>
      <c r="F281" s="247"/>
      <c r="G281" s="247"/>
      <c r="H281" s="247"/>
      <c r="I281" s="247"/>
      <c r="J281" s="247"/>
      <c r="K281" s="247"/>
      <c r="L281" s="247"/>
    </row>
    <row r="282" spans="2:12" ht="12.75" hidden="1" customHeight="1">
      <c r="B282" s="247"/>
      <c r="C282" s="247"/>
      <c r="D282" s="247"/>
      <c r="E282" s="247"/>
      <c r="F282" s="247"/>
      <c r="G282" s="247"/>
      <c r="H282" s="247"/>
      <c r="I282" s="247"/>
      <c r="J282" s="247"/>
      <c r="K282" s="247"/>
      <c r="L282" s="247"/>
    </row>
    <row r="283" spans="2:12" ht="12.75" hidden="1" customHeight="1">
      <c r="B283" s="247"/>
      <c r="C283" s="247"/>
      <c r="D283" s="247"/>
      <c r="E283" s="247"/>
      <c r="F283" s="247"/>
      <c r="G283" s="247"/>
      <c r="H283" s="247"/>
      <c r="I283" s="247"/>
      <c r="J283" s="247"/>
      <c r="K283" s="247"/>
      <c r="L283" s="247"/>
    </row>
    <row r="284" spans="2:12" ht="12.75" hidden="1" customHeight="1">
      <c r="B284" s="247"/>
      <c r="C284" s="247"/>
      <c r="D284" s="247"/>
      <c r="E284" s="247"/>
      <c r="F284" s="247"/>
      <c r="G284" s="247"/>
      <c r="H284" s="247"/>
      <c r="I284" s="247"/>
      <c r="J284" s="247"/>
      <c r="K284" s="247"/>
      <c r="L284" s="247"/>
    </row>
    <row r="285" spans="2:12" ht="15.75" hidden="1" customHeight="1">
      <c r="B285" s="314"/>
      <c r="C285" s="314"/>
      <c r="D285" s="314"/>
      <c r="E285" s="314"/>
      <c r="F285" s="314"/>
      <c r="G285" s="314"/>
      <c r="H285" s="314"/>
      <c r="I285" s="314"/>
      <c r="J285" s="314"/>
      <c r="K285" s="314"/>
      <c r="L285" s="314"/>
    </row>
    <row r="286" spans="2:12" ht="15.75" hidden="1" customHeight="1">
      <c r="B286" s="314"/>
      <c r="C286" s="314"/>
      <c r="D286" s="314"/>
      <c r="E286" s="314"/>
      <c r="F286" s="314"/>
      <c r="G286" s="314"/>
      <c r="H286" s="314"/>
      <c r="I286" s="314"/>
      <c r="J286" s="314"/>
      <c r="K286" s="314"/>
      <c r="L286" s="314"/>
    </row>
    <row r="287" spans="2:12" ht="15.75" hidden="1" customHeight="1">
      <c r="B287" s="314"/>
      <c r="C287" s="314"/>
      <c r="D287" s="314"/>
      <c r="E287" s="314"/>
      <c r="F287" s="314"/>
      <c r="G287" s="314"/>
      <c r="H287" s="314"/>
      <c r="I287" s="314"/>
      <c r="J287" s="314"/>
      <c r="K287" s="314"/>
      <c r="L287" s="314"/>
    </row>
    <row r="288" spans="2:12" ht="15.75" hidden="1" customHeight="1">
      <c r="B288" s="314"/>
      <c r="C288" s="314"/>
      <c r="D288" s="314"/>
      <c r="E288" s="314"/>
      <c r="F288" s="314"/>
      <c r="G288" s="314"/>
      <c r="H288" s="314"/>
      <c r="I288" s="314"/>
      <c r="J288" s="314"/>
      <c r="K288" s="314"/>
      <c r="L288" s="314"/>
    </row>
    <row r="289" spans="2:12" ht="15.75" hidden="1" customHeight="1">
      <c r="B289" s="314"/>
      <c r="C289" s="314"/>
      <c r="D289" s="314"/>
      <c r="E289" s="314"/>
      <c r="F289" s="314"/>
      <c r="G289" s="314"/>
      <c r="H289" s="314"/>
      <c r="I289" s="314"/>
      <c r="J289" s="314"/>
      <c r="K289" s="314"/>
      <c r="L289" s="314"/>
    </row>
    <row r="290" spans="2:12" ht="15.75" hidden="1" customHeight="1">
      <c r="B290" s="314"/>
      <c r="C290" s="314"/>
      <c r="D290" s="314"/>
      <c r="E290" s="314"/>
      <c r="F290" s="314"/>
      <c r="G290" s="314"/>
      <c r="H290" s="314"/>
      <c r="I290" s="314"/>
      <c r="J290" s="314"/>
      <c r="K290" s="314"/>
      <c r="L290" s="314"/>
    </row>
    <row r="291" spans="2:12" ht="15.75" hidden="1" customHeight="1">
      <c r="B291" s="314"/>
      <c r="C291" s="314"/>
      <c r="D291" s="314"/>
      <c r="E291" s="314"/>
      <c r="F291" s="314"/>
      <c r="G291" s="314"/>
      <c r="H291" s="314"/>
      <c r="I291" s="314"/>
      <c r="J291" s="314"/>
      <c r="K291" s="314"/>
      <c r="L291" s="314"/>
    </row>
    <row r="292" spans="2:12" ht="15.75" hidden="1" customHeight="1">
      <c r="B292" s="314"/>
      <c r="C292" s="314"/>
      <c r="D292" s="314"/>
      <c r="E292" s="314"/>
      <c r="F292" s="314"/>
      <c r="G292" s="314"/>
      <c r="H292" s="314"/>
      <c r="I292" s="314"/>
      <c r="J292" s="314"/>
      <c r="K292" s="314"/>
      <c r="L292" s="314"/>
    </row>
    <row r="293" spans="2:12" ht="15.75" hidden="1" customHeight="1">
      <c r="B293" s="314"/>
      <c r="C293" s="314"/>
      <c r="D293" s="314"/>
      <c r="E293" s="314"/>
      <c r="F293" s="314"/>
      <c r="G293" s="314"/>
      <c r="H293" s="314"/>
      <c r="I293" s="314"/>
      <c r="J293" s="314"/>
      <c r="K293" s="314"/>
      <c r="L293" s="314"/>
    </row>
    <row r="294" spans="2:12" ht="15.75" hidden="1" customHeight="1">
      <c r="B294" s="314"/>
      <c r="C294" s="314"/>
      <c r="D294" s="314"/>
      <c r="E294" s="314"/>
      <c r="F294" s="314"/>
      <c r="G294" s="314"/>
      <c r="H294" s="314"/>
      <c r="I294" s="314"/>
      <c r="J294" s="314"/>
      <c r="K294" s="314"/>
      <c r="L294" s="314"/>
    </row>
    <row r="295" spans="2:12" ht="15.75" hidden="1" customHeight="1">
      <c r="B295" s="314"/>
      <c r="C295" s="314"/>
      <c r="D295" s="314"/>
      <c r="E295" s="314"/>
      <c r="F295" s="314"/>
      <c r="G295" s="314"/>
      <c r="H295" s="314"/>
      <c r="I295" s="314"/>
      <c r="J295" s="314"/>
      <c r="K295" s="314"/>
      <c r="L295" s="314"/>
    </row>
    <row r="296" spans="2:12" ht="15.75" hidden="1" customHeight="1">
      <c r="B296" s="314"/>
      <c r="C296" s="314"/>
      <c r="D296" s="314"/>
      <c r="E296" s="314"/>
      <c r="F296" s="314"/>
      <c r="G296" s="314"/>
      <c r="H296" s="314"/>
      <c r="I296" s="314"/>
      <c r="J296" s="314"/>
      <c r="K296" s="314"/>
      <c r="L296" s="314"/>
    </row>
    <row r="297" spans="2:12" ht="15.75" hidden="1" customHeight="1">
      <c r="B297" s="314"/>
      <c r="C297" s="314"/>
      <c r="D297" s="314"/>
      <c r="E297" s="314"/>
      <c r="F297" s="314"/>
      <c r="G297" s="314"/>
      <c r="H297" s="314"/>
      <c r="I297" s="314"/>
      <c r="J297" s="314"/>
      <c r="K297" s="314"/>
      <c r="L297" s="314"/>
    </row>
    <row r="298" spans="2:12" ht="15.75" hidden="1" customHeight="1">
      <c r="B298" s="314"/>
      <c r="C298" s="314"/>
      <c r="D298" s="314"/>
      <c r="E298" s="314"/>
      <c r="F298" s="314"/>
      <c r="G298" s="314"/>
      <c r="H298" s="314"/>
      <c r="I298" s="314"/>
      <c r="J298" s="314"/>
      <c r="K298" s="314"/>
      <c r="L298" s="314"/>
    </row>
    <row r="299" spans="2:12" ht="15.75" hidden="1" customHeight="1">
      <c r="B299" s="314"/>
      <c r="C299" s="314"/>
      <c r="D299" s="314"/>
      <c r="E299" s="314"/>
      <c r="F299" s="314"/>
      <c r="G299" s="314"/>
      <c r="H299" s="314"/>
      <c r="I299" s="314"/>
      <c r="J299" s="314"/>
      <c r="K299" s="314"/>
      <c r="L299" s="314"/>
    </row>
    <row r="300" spans="2:12" ht="15.75" hidden="1" customHeight="1">
      <c r="B300" s="314"/>
      <c r="C300" s="314"/>
      <c r="D300" s="314"/>
      <c r="E300" s="314"/>
      <c r="F300" s="314"/>
      <c r="G300" s="314"/>
      <c r="H300" s="314"/>
      <c r="I300" s="314"/>
      <c r="J300" s="314"/>
      <c r="K300" s="314"/>
      <c r="L300" s="314"/>
    </row>
    <row r="301" spans="2:12" ht="15.75" hidden="1" customHeight="1">
      <c r="B301" s="314"/>
      <c r="C301" s="314"/>
      <c r="D301" s="314"/>
      <c r="E301" s="314"/>
      <c r="F301" s="314"/>
      <c r="G301" s="314"/>
      <c r="H301" s="314"/>
      <c r="I301" s="314"/>
      <c r="J301" s="314"/>
      <c r="K301" s="314"/>
      <c r="L301" s="314"/>
    </row>
    <row r="302" spans="2:12" ht="15.75" hidden="1" customHeight="1">
      <c r="B302" s="314"/>
      <c r="C302" s="314"/>
      <c r="D302" s="314"/>
      <c r="E302" s="314"/>
      <c r="F302" s="314"/>
      <c r="G302" s="314"/>
      <c r="H302" s="314"/>
      <c r="I302" s="314"/>
      <c r="J302" s="314"/>
      <c r="K302" s="314"/>
      <c r="L302" s="314"/>
    </row>
    <row r="303" spans="2:12" ht="15.75" hidden="1" customHeight="1">
      <c r="B303" s="314"/>
      <c r="C303" s="314"/>
      <c r="D303" s="314"/>
      <c r="E303" s="314"/>
      <c r="F303" s="314"/>
      <c r="G303" s="314"/>
      <c r="H303" s="314"/>
      <c r="I303" s="314"/>
      <c r="J303" s="314"/>
      <c r="K303" s="314"/>
      <c r="L303" s="314"/>
    </row>
    <row r="304" spans="2:12" ht="15.75" hidden="1" customHeight="1">
      <c r="B304" s="314"/>
      <c r="C304" s="314"/>
      <c r="D304" s="314"/>
      <c r="E304" s="314"/>
      <c r="F304" s="314"/>
      <c r="G304" s="314"/>
      <c r="H304" s="314"/>
      <c r="I304" s="314"/>
      <c r="J304" s="314"/>
      <c r="K304" s="314"/>
      <c r="L304" s="314"/>
    </row>
    <row r="305" spans="2:12" ht="15.75" hidden="1" customHeight="1">
      <c r="B305" s="314"/>
      <c r="C305" s="314"/>
      <c r="D305" s="314"/>
      <c r="E305" s="314"/>
      <c r="F305" s="314"/>
      <c r="G305" s="314"/>
      <c r="H305" s="314"/>
      <c r="I305" s="314"/>
      <c r="J305" s="314"/>
      <c r="K305" s="314"/>
      <c r="L305" s="314"/>
    </row>
    <row r="306" spans="2:12" ht="15.75" hidden="1" customHeight="1">
      <c r="B306" s="314"/>
      <c r="C306" s="314"/>
      <c r="D306" s="314"/>
      <c r="E306" s="314"/>
      <c r="F306" s="314"/>
      <c r="G306" s="314"/>
      <c r="H306" s="314"/>
      <c r="I306" s="314"/>
      <c r="J306" s="314"/>
      <c r="K306" s="314"/>
      <c r="L306" s="314"/>
    </row>
    <row r="307" spans="2:12" ht="15.75" hidden="1" customHeight="1">
      <c r="B307" s="314"/>
      <c r="C307" s="314"/>
      <c r="D307" s="314"/>
      <c r="E307" s="314"/>
      <c r="F307" s="314"/>
      <c r="G307" s="314"/>
      <c r="H307" s="314"/>
      <c r="I307" s="314"/>
      <c r="J307" s="314"/>
      <c r="K307" s="314"/>
      <c r="L307" s="314"/>
    </row>
    <row r="308" spans="2:12" ht="15.75" hidden="1" customHeight="1">
      <c r="B308" s="314"/>
      <c r="C308" s="314"/>
      <c r="D308" s="314"/>
      <c r="E308" s="314"/>
      <c r="F308" s="314"/>
      <c r="G308" s="314"/>
      <c r="H308" s="314"/>
      <c r="I308" s="314"/>
      <c r="J308" s="314"/>
      <c r="K308" s="314"/>
      <c r="L308" s="314"/>
    </row>
    <row r="309" spans="2:12" ht="15.75" hidden="1" customHeight="1">
      <c r="B309" s="314"/>
      <c r="C309" s="314"/>
      <c r="D309" s="314"/>
      <c r="E309" s="314"/>
      <c r="F309" s="314"/>
      <c r="G309" s="314"/>
      <c r="H309" s="314"/>
      <c r="I309" s="314"/>
      <c r="J309" s="314"/>
      <c r="K309" s="314"/>
      <c r="L309" s="314"/>
    </row>
    <row r="310" spans="2:12" ht="15.75" hidden="1" customHeight="1">
      <c r="B310" s="314"/>
      <c r="C310" s="314"/>
      <c r="D310" s="314"/>
      <c r="E310" s="314"/>
      <c r="F310" s="314"/>
      <c r="G310" s="314"/>
      <c r="H310" s="314"/>
      <c r="I310" s="314"/>
      <c r="J310" s="314"/>
      <c r="K310" s="314"/>
      <c r="L310" s="314"/>
    </row>
    <row r="311" spans="2:12" ht="15.75" hidden="1" customHeight="1">
      <c r="B311" s="314"/>
      <c r="C311" s="314"/>
      <c r="D311" s="314"/>
      <c r="E311" s="314"/>
      <c r="F311" s="314"/>
      <c r="G311" s="314"/>
      <c r="H311" s="314"/>
      <c r="I311" s="314"/>
      <c r="J311" s="314"/>
      <c r="K311" s="314"/>
      <c r="L311" s="314"/>
    </row>
    <row r="312" spans="2:12" ht="15.75" hidden="1" customHeight="1">
      <c r="B312" s="314"/>
      <c r="C312" s="314"/>
      <c r="D312" s="314"/>
      <c r="E312" s="314"/>
      <c r="F312" s="314"/>
      <c r="G312" s="314"/>
      <c r="H312" s="314"/>
      <c r="I312" s="314"/>
      <c r="J312" s="314"/>
      <c r="K312" s="314"/>
      <c r="L312" s="314"/>
    </row>
    <row r="313" spans="2:12" ht="15.75" hidden="1" customHeight="1">
      <c r="B313" s="314"/>
      <c r="C313" s="314"/>
      <c r="D313" s="314"/>
      <c r="E313" s="314"/>
      <c r="F313" s="314"/>
      <c r="G313" s="314"/>
      <c r="H313" s="314"/>
      <c r="I313" s="314"/>
      <c r="J313" s="314"/>
      <c r="K313" s="314"/>
      <c r="L313" s="314"/>
    </row>
    <row r="314" spans="2:12" ht="15.75" hidden="1" customHeight="1">
      <c r="B314" s="314"/>
      <c r="C314" s="314"/>
      <c r="D314" s="314"/>
      <c r="E314" s="314"/>
      <c r="F314" s="314"/>
      <c r="G314" s="314"/>
      <c r="H314" s="314"/>
      <c r="I314" s="314"/>
      <c r="J314" s="314"/>
      <c r="K314" s="314"/>
      <c r="L314" s="314"/>
    </row>
    <row r="315" spans="2:12" ht="15.75" hidden="1" customHeight="1">
      <c r="B315" s="314"/>
      <c r="C315" s="314"/>
      <c r="D315" s="314"/>
      <c r="E315" s="314"/>
      <c r="F315" s="314"/>
      <c r="G315" s="314"/>
      <c r="H315" s="314"/>
      <c r="I315" s="314"/>
      <c r="J315" s="314"/>
      <c r="K315" s="314"/>
      <c r="L315" s="314"/>
    </row>
    <row r="316" spans="2:12" ht="15.75" hidden="1" customHeight="1">
      <c r="B316" s="314"/>
      <c r="C316" s="314"/>
      <c r="D316" s="314"/>
      <c r="E316" s="314"/>
      <c r="F316" s="314"/>
      <c r="G316" s="314"/>
      <c r="H316" s="314"/>
      <c r="I316" s="314"/>
      <c r="J316" s="314"/>
      <c r="K316" s="314"/>
      <c r="L316" s="314"/>
    </row>
    <row r="317" spans="2:12" ht="15.75" hidden="1" customHeight="1">
      <c r="B317" s="314"/>
      <c r="C317" s="314"/>
      <c r="D317" s="314"/>
      <c r="E317" s="314"/>
      <c r="F317" s="314"/>
      <c r="G317" s="314"/>
      <c r="H317" s="314"/>
      <c r="I317" s="314"/>
      <c r="J317" s="314"/>
      <c r="K317" s="314"/>
      <c r="L317" s="314"/>
    </row>
    <row r="318" spans="2:12" ht="15.75" hidden="1" customHeight="1">
      <c r="B318" s="314"/>
      <c r="C318" s="314"/>
      <c r="D318" s="314"/>
      <c r="E318" s="314"/>
      <c r="F318" s="314"/>
      <c r="G318" s="314"/>
      <c r="H318" s="314"/>
      <c r="I318" s="314"/>
      <c r="J318" s="314"/>
      <c r="K318" s="314"/>
      <c r="L318" s="314"/>
    </row>
    <row r="319" spans="2:12" ht="15.75" hidden="1" customHeight="1">
      <c r="B319" s="314"/>
      <c r="C319" s="314"/>
      <c r="D319" s="314"/>
      <c r="E319" s="314"/>
      <c r="F319" s="314"/>
      <c r="G319" s="314"/>
      <c r="H319" s="314"/>
      <c r="I319" s="314"/>
      <c r="J319" s="314"/>
      <c r="K319" s="314"/>
      <c r="L319" s="314"/>
    </row>
    <row r="320" spans="2:12" ht="15.75" hidden="1" customHeight="1">
      <c r="B320" s="314"/>
      <c r="C320" s="314"/>
      <c r="D320" s="314"/>
      <c r="E320" s="314"/>
      <c r="F320" s="314"/>
      <c r="G320" s="314"/>
      <c r="H320" s="314"/>
      <c r="I320" s="314"/>
      <c r="J320" s="314"/>
      <c r="K320" s="314"/>
      <c r="L320" s="314"/>
    </row>
    <row r="321" spans="2:12" ht="15.75" hidden="1" customHeight="1">
      <c r="B321" s="314"/>
      <c r="C321" s="314"/>
      <c r="D321" s="314"/>
      <c r="E321" s="314"/>
      <c r="F321" s="314"/>
      <c r="G321" s="314"/>
      <c r="H321" s="314"/>
      <c r="I321" s="314"/>
      <c r="J321" s="314"/>
      <c r="K321" s="314"/>
      <c r="L321" s="314"/>
    </row>
    <row r="322" spans="2:12" ht="15.75" hidden="1" customHeight="1">
      <c r="B322" s="314"/>
      <c r="C322" s="314"/>
      <c r="D322" s="314"/>
      <c r="E322" s="314"/>
      <c r="F322" s="314"/>
      <c r="G322" s="314"/>
      <c r="H322" s="314"/>
      <c r="I322" s="314"/>
      <c r="J322" s="314"/>
      <c r="K322" s="314"/>
      <c r="L322" s="314"/>
    </row>
    <row r="323" spans="2:12" ht="15.75" hidden="1" customHeight="1">
      <c r="B323" s="314"/>
      <c r="C323" s="314"/>
      <c r="D323" s="314"/>
      <c r="E323" s="314"/>
      <c r="F323" s="314"/>
      <c r="G323" s="314"/>
      <c r="H323" s="314"/>
      <c r="I323" s="314"/>
      <c r="J323" s="314"/>
      <c r="K323" s="314"/>
      <c r="L323" s="314"/>
    </row>
    <row r="324" spans="2:12" ht="15.75" hidden="1" customHeight="1">
      <c r="B324" s="314"/>
      <c r="C324" s="314"/>
      <c r="D324" s="314"/>
      <c r="E324" s="314"/>
      <c r="F324" s="314"/>
      <c r="G324" s="314"/>
      <c r="H324" s="314"/>
      <c r="I324" s="314"/>
      <c r="J324" s="314"/>
      <c r="K324" s="314"/>
      <c r="L324" s="314"/>
    </row>
    <row r="325" spans="2:12" ht="15.75" hidden="1" customHeight="1">
      <c r="B325" s="314"/>
      <c r="C325" s="314"/>
      <c r="D325" s="314"/>
      <c r="E325" s="314"/>
      <c r="F325" s="314"/>
      <c r="G325" s="314"/>
      <c r="H325" s="314"/>
      <c r="I325" s="314"/>
      <c r="J325" s="314"/>
      <c r="K325" s="314"/>
      <c r="L325" s="314"/>
    </row>
    <row r="326" spans="2:12" ht="15.75" hidden="1" customHeight="1">
      <c r="B326" s="314"/>
      <c r="C326" s="314"/>
      <c r="D326" s="314"/>
      <c r="E326" s="314"/>
      <c r="F326" s="314"/>
      <c r="G326" s="314"/>
      <c r="H326" s="314"/>
      <c r="I326" s="314"/>
      <c r="J326" s="314"/>
      <c r="K326" s="314"/>
      <c r="L326" s="314"/>
    </row>
    <row r="327" spans="2:12" ht="15.75" hidden="1" customHeight="1">
      <c r="B327" s="314"/>
      <c r="C327" s="314"/>
      <c r="D327" s="314"/>
      <c r="E327" s="314"/>
      <c r="F327" s="314"/>
      <c r="G327" s="314"/>
      <c r="H327" s="314"/>
      <c r="I327" s="314"/>
      <c r="J327" s="314"/>
      <c r="K327" s="314"/>
      <c r="L327" s="314"/>
    </row>
    <row r="328" spans="2:12" ht="15.75" hidden="1" customHeight="1">
      <c r="B328" s="314"/>
      <c r="C328" s="314"/>
      <c r="D328" s="314"/>
      <c r="E328" s="314"/>
      <c r="F328" s="314"/>
      <c r="G328" s="314"/>
      <c r="H328" s="314"/>
      <c r="I328" s="314"/>
      <c r="J328" s="314"/>
      <c r="K328" s="314"/>
      <c r="L328" s="314"/>
    </row>
    <row r="329" spans="2:12" ht="15.75" hidden="1" customHeight="1">
      <c r="B329" s="314"/>
      <c r="C329" s="314"/>
      <c r="D329" s="314"/>
      <c r="E329" s="314"/>
      <c r="F329" s="314"/>
      <c r="G329" s="314"/>
      <c r="H329" s="314"/>
      <c r="I329" s="314"/>
      <c r="J329" s="314"/>
      <c r="K329" s="314"/>
      <c r="L329" s="314"/>
    </row>
    <row r="330" spans="2:12" ht="15.75" hidden="1" customHeight="1">
      <c r="B330" s="314"/>
      <c r="C330" s="314"/>
      <c r="D330" s="314"/>
      <c r="E330" s="314"/>
      <c r="F330" s="314"/>
      <c r="G330" s="314"/>
      <c r="H330" s="314"/>
      <c r="I330" s="314"/>
      <c r="J330" s="314"/>
      <c r="K330" s="314"/>
      <c r="L330" s="314"/>
    </row>
    <row r="331" spans="2:12" ht="15.75" hidden="1" customHeight="1">
      <c r="B331" s="314"/>
      <c r="C331" s="314"/>
      <c r="D331" s="314"/>
      <c r="E331" s="314"/>
      <c r="F331" s="314"/>
      <c r="G331" s="314"/>
      <c r="H331" s="314"/>
      <c r="I331" s="314"/>
      <c r="J331" s="314"/>
      <c r="K331" s="314"/>
      <c r="L331" s="314"/>
    </row>
    <row r="332" spans="2:12" ht="15.75" hidden="1" customHeight="1">
      <c r="B332" s="314"/>
      <c r="C332" s="314"/>
      <c r="D332" s="314"/>
      <c r="E332" s="314"/>
      <c r="F332" s="314"/>
      <c r="G332" s="314"/>
      <c r="H332" s="314"/>
      <c r="I332" s="314"/>
      <c r="J332" s="314"/>
      <c r="K332" s="314"/>
      <c r="L332" s="314"/>
    </row>
    <row r="333" spans="2:12" ht="15.75" hidden="1" customHeight="1">
      <c r="B333" s="314"/>
      <c r="C333" s="314"/>
      <c r="D333" s="314"/>
      <c r="E333" s="314"/>
      <c r="F333" s="314"/>
      <c r="G333" s="314"/>
      <c r="H333" s="314"/>
      <c r="I333" s="314"/>
      <c r="J333" s="314"/>
      <c r="K333" s="314"/>
      <c r="L333" s="314"/>
    </row>
    <row r="334" spans="2:12" ht="15.75" hidden="1" customHeight="1">
      <c r="B334" s="314"/>
      <c r="C334" s="314"/>
      <c r="D334" s="314"/>
      <c r="E334" s="314"/>
      <c r="F334" s="314"/>
      <c r="G334" s="314"/>
      <c r="H334" s="314"/>
      <c r="I334" s="314"/>
      <c r="J334" s="314"/>
      <c r="K334" s="314"/>
      <c r="L334" s="314"/>
    </row>
    <row r="335" spans="2:12" ht="15.75" hidden="1" customHeight="1">
      <c r="B335" s="314"/>
      <c r="C335" s="314"/>
      <c r="D335" s="314"/>
      <c r="E335" s="314"/>
      <c r="F335" s="314"/>
      <c r="G335" s="314"/>
      <c r="H335" s="314"/>
      <c r="I335" s="314"/>
      <c r="J335" s="314"/>
      <c r="K335" s="314"/>
      <c r="L335" s="314"/>
    </row>
    <row r="336" spans="2:12" ht="15.75" hidden="1" customHeight="1">
      <c r="B336" s="314"/>
      <c r="C336" s="314"/>
      <c r="D336" s="314"/>
      <c r="E336" s="314"/>
      <c r="F336" s="314"/>
      <c r="G336" s="314"/>
      <c r="H336" s="314"/>
      <c r="I336" s="314"/>
      <c r="J336" s="314"/>
      <c r="K336" s="314"/>
      <c r="L336" s="314"/>
    </row>
    <row r="337" spans="2:12" ht="15.75" hidden="1" customHeight="1">
      <c r="B337" s="314"/>
      <c r="C337" s="314"/>
      <c r="D337" s="314"/>
      <c r="E337" s="314"/>
      <c r="F337" s="314"/>
      <c r="G337" s="314"/>
      <c r="H337" s="314"/>
      <c r="I337" s="314"/>
      <c r="J337" s="314"/>
      <c r="K337" s="314"/>
      <c r="L337" s="314"/>
    </row>
    <row r="338" spans="2:12" ht="15.75" hidden="1" customHeight="1">
      <c r="B338" s="314"/>
      <c r="C338" s="314"/>
      <c r="D338" s="314"/>
      <c r="E338" s="314"/>
      <c r="F338" s="314"/>
      <c r="G338" s="314"/>
      <c r="H338" s="314"/>
      <c r="I338" s="314"/>
      <c r="J338" s="314"/>
      <c r="K338" s="314"/>
      <c r="L338" s="314"/>
    </row>
    <row r="339" spans="2:12" ht="15.75" hidden="1" customHeight="1">
      <c r="B339" s="314"/>
      <c r="C339" s="314"/>
      <c r="D339" s="314"/>
      <c r="E339" s="314"/>
      <c r="F339" s="314"/>
      <c r="G339" s="314"/>
      <c r="H339" s="314"/>
      <c r="I339" s="314"/>
      <c r="J339" s="314"/>
      <c r="K339" s="314"/>
      <c r="L339" s="314"/>
    </row>
    <row r="340" spans="2:12" ht="15.75" hidden="1" customHeight="1">
      <c r="B340" s="314"/>
      <c r="C340" s="314"/>
      <c r="D340" s="314"/>
      <c r="E340" s="314"/>
      <c r="F340" s="314"/>
      <c r="G340" s="314"/>
      <c r="H340" s="314"/>
      <c r="I340" s="314"/>
      <c r="J340" s="314"/>
      <c r="K340" s="314"/>
      <c r="L340" s="314"/>
    </row>
    <row r="341" spans="2:12" ht="15.75" hidden="1" customHeight="1">
      <c r="B341" s="314"/>
      <c r="C341" s="314"/>
      <c r="D341" s="314"/>
      <c r="E341" s="314"/>
      <c r="F341" s="314"/>
      <c r="G341" s="314"/>
      <c r="H341" s="314"/>
      <c r="I341" s="314"/>
      <c r="J341" s="314"/>
      <c r="K341" s="314"/>
      <c r="L341" s="314"/>
    </row>
    <row r="342" spans="2:12" ht="15.75" hidden="1" customHeight="1">
      <c r="B342" s="314"/>
      <c r="C342" s="314"/>
      <c r="D342" s="314"/>
      <c r="E342" s="314"/>
      <c r="F342" s="314"/>
      <c r="G342" s="314"/>
      <c r="H342" s="314"/>
      <c r="I342" s="314"/>
      <c r="J342" s="314"/>
      <c r="K342" s="314"/>
      <c r="L342" s="314"/>
    </row>
    <row r="343" spans="2:12" ht="15.75" hidden="1" customHeight="1">
      <c r="B343" s="314"/>
      <c r="C343" s="314"/>
      <c r="D343" s="314"/>
      <c r="E343" s="314"/>
      <c r="F343" s="314"/>
      <c r="G343" s="314"/>
      <c r="H343" s="314"/>
      <c r="I343" s="314"/>
      <c r="J343" s="314"/>
      <c r="K343" s="314"/>
      <c r="L343" s="314"/>
    </row>
    <row r="344" spans="2:12" ht="15.75" hidden="1" customHeight="1">
      <c r="B344" s="314"/>
      <c r="C344" s="314"/>
      <c r="D344" s="314"/>
      <c r="E344" s="314"/>
      <c r="F344" s="314"/>
      <c r="G344" s="314"/>
      <c r="H344" s="314"/>
      <c r="I344" s="314"/>
      <c r="J344" s="314"/>
      <c r="K344" s="314"/>
      <c r="L344" s="314"/>
    </row>
    <row r="345" spans="2:12" ht="15.75" hidden="1" customHeight="1">
      <c r="B345" s="314"/>
      <c r="C345" s="314"/>
      <c r="D345" s="314"/>
      <c r="E345" s="314"/>
      <c r="F345" s="314"/>
      <c r="G345" s="314"/>
      <c r="H345" s="314"/>
      <c r="I345" s="314"/>
      <c r="J345" s="314"/>
      <c r="K345" s="314"/>
      <c r="L345" s="314"/>
    </row>
    <row r="346" spans="2:12" ht="15.75" hidden="1" customHeight="1">
      <c r="B346" s="314"/>
      <c r="C346" s="314"/>
      <c r="D346" s="314"/>
      <c r="E346" s="314"/>
      <c r="F346" s="314"/>
      <c r="G346" s="314"/>
      <c r="H346" s="314"/>
      <c r="I346" s="314"/>
      <c r="J346" s="314"/>
      <c r="K346" s="314"/>
      <c r="L346" s="314"/>
    </row>
    <row r="347" spans="2:12" ht="15.75" hidden="1" customHeight="1">
      <c r="B347" s="314"/>
      <c r="C347" s="314"/>
      <c r="D347" s="314"/>
      <c r="E347" s="314"/>
      <c r="F347" s="314"/>
      <c r="G347" s="314"/>
      <c r="H347" s="314"/>
      <c r="I347" s="314"/>
      <c r="J347" s="314"/>
      <c r="K347" s="314"/>
      <c r="L347" s="314"/>
    </row>
    <row r="348" spans="2:12" ht="15.75" hidden="1" customHeight="1">
      <c r="B348" s="314"/>
      <c r="C348" s="314"/>
      <c r="D348" s="314"/>
      <c r="E348" s="314"/>
      <c r="F348" s="314"/>
      <c r="G348" s="314"/>
      <c r="H348" s="314"/>
      <c r="I348" s="314"/>
      <c r="J348" s="314"/>
      <c r="K348" s="314"/>
      <c r="L348" s="314"/>
    </row>
    <row r="349" spans="2:12" ht="15.75" hidden="1" customHeight="1">
      <c r="B349" s="314"/>
      <c r="C349" s="314"/>
      <c r="D349" s="314"/>
      <c r="E349" s="314"/>
      <c r="F349" s="314"/>
      <c r="G349" s="314"/>
      <c r="H349" s="314"/>
      <c r="I349" s="314"/>
      <c r="J349" s="314"/>
      <c r="K349" s="314"/>
      <c r="L349" s="314"/>
    </row>
    <row r="350" spans="2:12" ht="15.75" hidden="1" customHeight="1">
      <c r="B350" s="314"/>
      <c r="C350" s="314"/>
      <c r="D350" s="314"/>
      <c r="E350" s="314"/>
      <c r="F350" s="314"/>
      <c r="G350" s="314"/>
      <c r="H350" s="314"/>
      <c r="I350" s="314"/>
      <c r="J350" s="314"/>
      <c r="K350" s="314"/>
      <c r="L350" s="314"/>
    </row>
    <row r="351" spans="2:12" ht="15.75" hidden="1" customHeight="1">
      <c r="B351" s="314"/>
      <c r="C351" s="314"/>
      <c r="D351" s="314"/>
      <c r="E351" s="314"/>
      <c r="F351" s="314"/>
      <c r="G351" s="314"/>
      <c r="H351" s="314"/>
      <c r="I351" s="314"/>
      <c r="J351" s="314"/>
      <c r="K351" s="314"/>
      <c r="L351" s="314"/>
    </row>
    <row r="352" spans="2:12" ht="15.75" hidden="1" customHeight="1">
      <c r="B352" s="314"/>
      <c r="C352" s="314"/>
      <c r="D352" s="314"/>
      <c r="E352" s="314"/>
      <c r="F352" s="314"/>
      <c r="G352" s="314"/>
      <c r="H352" s="314"/>
      <c r="I352" s="314"/>
      <c r="J352" s="314"/>
      <c r="K352" s="314"/>
      <c r="L352" s="314"/>
    </row>
    <row r="353" spans="2:12" ht="15.75" hidden="1" customHeight="1">
      <c r="B353" s="314"/>
      <c r="C353" s="314"/>
      <c r="D353" s="314"/>
      <c r="E353" s="314"/>
      <c r="F353" s="314"/>
      <c r="G353" s="314"/>
      <c r="H353" s="314"/>
      <c r="I353" s="314"/>
      <c r="J353" s="314"/>
      <c r="K353" s="314"/>
      <c r="L353" s="314"/>
    </row>
    <row r="354" spans="2:12" ht="15.75" hidden="1" customHeight="1">
      <c r="B354" s="314"/>
      <c r="C354" s="314"/>
      <c r="D354" s="314"/>
      <c r="E354" s="314"/>
      <c r="F354" s="314"/>
      <c r="G354" s="314"/>
      <c r="H354" s="314"/>
      <c r="I354" s="314"/>
      <c r="J354" s="314"/>
      <c r="K354" s="314"/>
      <c r="L354" s="314"/>
    </row>
    <row r="355" spans="2:12" ht="15.75" hidden="1" customHeight="1">
      <c r="B355" s="314"/>
      <c r="C355" s="314"/>
      <c r="D355" s="314"/>
      <c r="E355" s="314"/>
      <c r="F355" s="314"/>
      <c r="G355" s="314"/>
      <c r="H355" s="314"/>
      <c r="I355" s="314"/>
      <c r="J355" s="314"/>
      <c r="K355" s="314"/>
      <c r="L355" s="314"/>
    </row>
    <row r="356" spans="2:12" ht="15.75" hidden="1" customHeight="1">
      <c r="B356" s="314"/>
      <c r="C356" s="314"/>
      <c r="D356" s="314"/>
      <c r="E356" s="314"/>
      <c r="F356" s="314"/>
      <c r="G356" s="314"/>
      <c r="H356" s="314"/>
      <c r="I356" s="314"/>
      <c r="J356" s="314"/>
      <c r="K356" s="314"/>
      <c r="L356" s="314"/>
    </row>
    <row r="357" spans="2:12" ht="15.75" hidden="1" customHeight="1">
      <c r="B357" s="314"/>
      <c r="C357" s="314"/>
      <c r="D357" s="314"/>
      <c r="E357" s="314"/>
      <c r="F357" s="314"/>
      <c r="G357" s="314"/>
      <c r="H357" s="314"/>
      <c r="I357" s="314"/>
      <c r="J357" s="314"/>
      <c r="K357" s="314"/>
      <c r="L357" s="314"/>
    </row>
    <row r="358" spans="2:12" ht="15.75" hidden="1" customHeight="1">
      <c r="B358" s="314"/>
      <c r="C358" s="314"/>
      <c r="D358" s="314"/>
      <c r="E358" s="314"/>
      <c r="F358" s="314"/>
      <c r="G358" s="314"/>
      <c r="H358" s="314"/>
      <c r="I358" s="314"/>
      <c r="J358" s="314"/>
      <c r="K358" s="314"/>
      <c r="L358" s="314"/>
    </row>
    <row r="359" spans="2:12" ht="15.75" hidden="1" customHeight="1">
      <c r="B359" s="314"/>
      <c r="C359" s="314"/>
      <c r="D359" s="314"/>
      <c r="E359" s="314"/>
      <c r="F359" s="314"/>
      <c r="G359" s="314"/>
      <c r="H359" s="314"/>
      <c r="I359" s="314"/>
      <c r="J359" s="314"/>
      <c r="K359" s="314"/>
      <c r="L359" s="314"/>
    </row>
    <row r="360" spans="2:12" ht="15.75" hidden="1" customHeight="1">
      <c r="B360" s="314"/>
      <c r="C360" s="314"/>
      <c r="D360" s="314"/>
      <c r="E360" s="314"/>
      <c r="F360" s="314"/>
      <c r="G360" s="314"/>
      <c r="H360" s="314"/>
      <c r="I360" s="314"/>
      <c r="J360" s="314"/>
      <c r="K360" s="314"/>
      <c r="L360" s="314"/>
    </row>
    <row r="361" spans="2:12" ht="15.75" hidden="1" customHeight="1">
      <c r="B361" s="314"/>
      <c r="C361" s="314"/>
      <c r="D361" s="314"/>
      <c r="E361" s="314"/>
      <c r="F361" s="314"/>
      <c r="G361" s="314"/>
      <c r="H361" s="314"/>
      <c r="I361" s="314"/>
      <c r="J361" s="314"/>
      <c r="K361" s="314"/>
      <c r="L361" s="314"/>
    </row>
    <row r="362" spans="2:12" ht="15.75" hidden="1" customHeight="1">
      <c r="B362" s="314"/>
      <c r="C362" s="314"/>
      <c r="D362" s="314"/>
      <c r="E362" s="314"/>
      <c r="F362" s="314"/>
      <c r="G362" s="314"/>
      <c r="H362" s="314"/>
      <c r="I362" s="314"/>
      <c r="J362" s="314"/>
      <c r="K362" s="314"/>
      <c r="L362" s="314"/>
    </row>
    <row r="363" spans="2:12" ht="15.75" hidden="1" customHeight="1">
      <c r="B363" s="314"/>
      <c r="C363" s="314"/>
      <c r="D363" s="314"/>
      <c r="E363" s="314"/>
      <c r="F363" s="314"/>
      <c r="G363" s="314"/>
      <c r="H363" s="314"/>
      <c r="I363" s="314"/>
      <c r="J363" s="314"/>
      <c r="K363" s="314"/>
      <c r="L363" s="314"/>
    </row>
    <row r="364" spans="2:12" ht="15.75" hidden="1" customHeight="1">
      <c r="B364" s="314"/>
      <c r="C364" s="314"/>
      <c r="D364" s="314"/>
      <c r="E364" s="314"/>
      <c r="F364" s="314"/>
      <c r="G364" s="314"/>
      <c r="H364" s="314"/>
      <c r="I364" s="314"/>
      <c r="J364" s="314"/>
      <c r="K364" s="314"/>
      <c r="L364" s="314"/>
    </row>
    <row r="365" spans="2:12" ht="15.75" hidden="1" customHeight="1">
      <c r="B365" s="314"/>
      <c r="C365" s="314"/>
      <c r="D365" s="314"/>
      <c r="E365" s="314"/>
      <c r="F365" s="314"/>
      <c r="G365" s="314"/>
      <c r="H365" s="314"/>
      <c r="I365" s="314"/>
      <c r="J365" s="314"/>
      <c r="K365" s="314"/>
      <c r="L365" s="314"/>
    </row>
    <row r="366" spans="2:12" ht="15.75" hidden="1" customHeight="1">
      <c r="B366" s="314"/>
      <c r="C366" s="314"/>
      <c r="D366" s="314"/>
      <c r="E366" s="314"/>
      <c r="F366" s="314"/>
      <c r="G366" s="314"/>
      <c r="H366" s="314"/>
      <c r="I366" s="314"/>
      <c r="J366" s="314"/>
      <c r="K366" s="314"/>
      <c r="L366" s="314"/>
    </row>
    <row r="367" spans="2:12" ht="15.75" hidden="1" customHeight="1">
      <c r="B367" s="314"/>
      <c r="C367" s="314"/>
      <c r="D367" s="314"/>
      <c r="E367" s="314"/>
      <c r="F367" s="314"/>
      <c r="G367" s="314"/>
      <c r="H367" s="314"/>
      <c r="I367" s="314"/>
      <c r="J367" s="314"/>
      <c r="K367" s="314"/>
      <c r="L367" s="314"/>
    </row>
    <row r="368" spans="2:12" ht="15.75" hidden="1" customHeight="1">
      <c r="B368" s="314"/>
      <c r="C368" s="314"/>
      <c r="D368" s="314"/>
      <c r="E368" s="314"/>
      <c r="F368" s="314"/>
      <c r="G368" s="314"/>
      <c r="H368" s="314"/>
      <c r="I368" s="314"/>
      <c r="J368" s="314"/>
      <c r="K368" s="314"/>
      <c r="L368" s="314"/>
    </row>
    <row r="369" spans="2:12" ht="15.75" hidden="1" customHeight="1">
      <c r="B369" s="314"/>
      <c r="C369" s="314"/>
      <c r="D369" s="314"/>
      <c r="E369" s="314"/>
      <c r="F369" s="314"/>
      <c r="G369" s="314"/>
      <c r="H369" s="314"/>
      <c r="I369" s="314"/>
      <c r="J369" s="314"/>
      <c r="K369" s="314"/>
      <c r="L369" s="314"/>
    </row>
    <row r="370" spans="2:12" ht="15.75" hidden="1" customHeight="1">
      <c r="B370" s="314"/>
      <c r="C370" s="314"/>
      <c r="D370" s="314"/>
      <c r="E370" s="314"/>
      <c r="F370" s="314"/>
      <c r="G370" s="314"/>
      <c r="H370" s="314"/>
      <c r="I370" s="314"/>
      <c r="J370" s="314"/>
      <c r="K370" s="314"/>
      <c r="L370" s="314"/>
    </row>
    <row r="371" spans="2:12" ht="15.75" hidden="1" customHeight="1">
      <c r="B371" s="314"/>
      <c r="C371" s="314"/>
      <c r="D371" s="314"/>
      <c r="E371" s="314"/>
      <c r="F371" s="314"/>
      <c r="G371" s="314"/>
      <c r="H371" s="314"/>
      <c r="I371" s="314"/>
      <c r="J371" s="314"/>
      <c r="K371" s="314"/>
      <c r="L371" s="314"/>
    </row>
    <row r="372" spans="2:12" ht="15.75" hidden="1" customHeight="1">
      <c r="B372" s="314"/>
      <c r="C372" s="314"/>
      <c r="D372" s="314"/>
      <c r="E372" s="314"/>
      <c r="F372" s="314"/>
      <c r="G372" s="314"/>
      <c r="H372" s="314"/>
      <c r="I372" s="314"/>
      <c r="J372" s="314"/>
      <c r="K372" s="314"/>
      <c r="L372" s="314"/>
    </row>
    <row r="373" spans="2:12" ht="15.75" hidden="1" customHeight="1">
      <c r="B373" s="314"/>
      <c r="C373" s="314"/>
      <c r="D373" s="314"/>
      <c r="E373" s="314"/>
      <c r="F373" s="314"/>
      <c r="G373" s="314"/>
      <c r="H373" s="314"/>
      <c r="I373" s="314"/>
      <c r="J373" s="314"/>
      <c r="K373" s="314"/>
      <c r="L373" s="314"/>
    </row>
    <row r="374" spans="2:12" ht="15.75" hidden="1" customHeight="1">
      <c r="B374" s="314"/>
      <c r="C374" s="314"/>
      <c r="D374" s="314"/>
      <c r="E374" s="314"/>
      <c r="F374" s="314"/>
      <c r="G374" s="314"/>
      <c r="H374" s="314"/>
      <c r="I374" s="314"/>
      <c r="J374" s="314"/>
      <c r="K374" s="314"/>
      <c r="L374" s="314"/>
    </row>
    <row r="375" spans="2:12" ht="15.75" hidden="1" customHeight="1">
      <c r="B375" s="314"/>
      <c r="C375" s="314"/>
      <c r="D375" s="314"/>
      <c r="E375" s="314"/>
      <c r="F375" s="314"/>
      <c r="G375" s="314"/>
      <c r="H375" s="314"/>
      <c r="I375" s="314"/>
      <c r="J375" s="314"/>
      <c r="K375" s="314"/>
      <c r="L375" s="314"/>
    </row>
    <row r="376" spans="2:12" ht="15.75" hidden="1" customHeight="1">
      <c r="B376" s="314"/>
      <c r="C376" s="314"/>
      <c r="D376" s="314"/>
      <c r="E376" s="314"/>
      <c r="F376" s="314"/>
      <c r="G376" s="314"/>
      <c r="H376" s="314"/>
      <c r="I376" s="314"/>
      <c r="J376" s="314"/>
      <c r="K376" s="314"/>
      <c r="L376" s="314"/>
    </row>
    <row r="377" spans="2:12" ht="15.75" hidden="1" customHeight="1">
      <c r="B377" s="314"/>
      <c r="C377" s="314"/>
      <c r="D377" s="314"/>
      <c r="E377" s="314"/>
      <c r="F377" s="314"/>
      <c r="G377" s="314"/>
      <c r="H377" s="314"/>
      <c r="I377" s="314"/>
      <c r="J377" s="314"/>
      <c r="K377" s="314"/>
      <c r="L377" s="314"/>
    </row>
    <row r="378" spans="2:12" ht="15.75" hidden="1" customHeight="1">
      <c r="B378" s="314"/>
      <c r="C378" s="314"/>
      <c r="D378" s="314"/>
      <c r="E378" s="314"/>
      <c r="F378" s="314"/>
      <c r="G378" s="314"/>
      <c r="H378" s="314"/>
      <c r="I378" s="314"/>
      <c r="J378" s="314"/>
      <c r="K378" s="314"/>
      <c r="L378" s="314"/>
    </row>
    <row r="379" spans="2:12" ht="15.75" hidden="1" customHeight="1">
      <c r="B379" s="314"/>
      <c r="C379" s="314"/>
      <c r="D379" s="314"/>
      <c r="E379" s="314"/>
      <c r="F379" s="314"/>
      <c r="G379" s="314"/>
      <c r="H379" s="314"/>
      <c r="I379" s="314"/>
      <c r="J379" s="314"/>
      <c r="K379" s="314"/>
      <c r="L379" s="314"/>
    </row>
    <row r="380" spans="2:12" ht="15.75" hidden="1" customHeight="1">
      <c r="B380" s="314"/>
      <c r="C380" s="314"/>
      <c r="D380" s="314"/>
      <c r="E380" s="314"/>
      <c r="F380" s="314"/>
      <c r="G380" s="314"/>
      <c r="H380" s="314"/>
      <c r="I380" s="314"/>
      <c r="J380" s="314"/>
      <c r="K380" s="314"/>
      <c r="L380" s="314"/>
    </row>
    <row r="381" spans="2:12" ht="15.75" hidden="1" customHeight="1">
      <c r="B381" s="314"/>
      <c r="C381" s="314"/>
      <c r="D381" s="314"/>
      <c r="E381" s="314"/>
      <c r="F381" s="314"/>
      <c r="G381" s="314"/>
      <c r="H381" s="314"/>
      <c r="I381" s="314"/>
      <c r="J381" s="314"/>
      <c r="K381" s="314"/>
      <c r="L381" s="314"/>
    </row>
    <row r="382" spans="2:12" ht="15.75" hidden="1" customHeight="1">
      <c r="B382" s="314"/>
      <c r="C382" s="314"/>
      <c r="D382" s="314"/>
      <c r="E382" s="314"/>
      <c r="F382" s="314"/>
      <c r="G382" s="314"/>
      <c r="H382" s="314"/>
      <c r="I382" s="314"/>
      <c r="J382" s="314"/>
      <c r="K382" s="314"/>
      <c r="L382" s="314"/>
    </row>
    <row r="383" spans="2:12" ht="15.75" hidden="1" customHeight="1">
      <c r="B383" s="314"/>
      <c r="C383" s="314"/>
      <c r="D383" s="314"/>
      <c r="E383" s="314"/>
      <c r="F383" s="314"/>
      <c r="G383" s="314"/>
      <c r="H383" s="314"/>
      <c r="I383" s="314"/>
      <c r="J383" s="314"/>
      <c r="K383" s="314"/>
      <c r="L383" s="314"/>
    </row>
    <row r="384" spans="2:12" ht="15.75" hidden="1" customHeight="1">
      <c r="B384" s="314"/>
      <c r="C384" s="314"/>
      <c r="D384" s="314"/>
      <c r="E384" s="314"/>
      <c r="F384" s="314"/>
      <c r="G384" s="314"/>
      <c r="H384" s="314"/>
      <c r="I384" s="314"/>
      <c r="J384" s="314"/>
      <c r="K384" s="314"/>
      <c r="L384" s="314"/>
    </row>
    <row r="385" spans="2:12" ht="15.75" hidden="1" customHeight="1">
      <c r="B385" s="314"/>
      <c r="C385" s="314"/>
      <c r="D385" s="314"/>
      <c r="E385" s="314"/>
      <c r="F385" s="314"/>
      <c r="G385" s="314"/>
      <c r="H385" s="314"/>
      <c r="I385" s="314"/>
      <c r="J385" s="314"/>
      <c r="K385" s="314"/>
      <c r="L385" s="314"/>
    </row>
    <row r="386" spans="2:12" ht="15.75" hidden="1" customHeight="1">
      <c r="B386" s="314"/>
      <c r="C386" s="314"/>
      <c r="D386" s="314"/>
      <c r="E386" s="314"/>
      <c r="F386" s="314"/>
      <c r="G386" s="314"/>
      <c r="H386" s="314"/>
      <c r="I386" s="314"/>
      <c r="J386" s="314"/>
      <c r="K386" s="314"/>
      <c r="L386" s="314"/>
    </row>
    <row r="387" spans="2:12" ht="15.75" hidden="1" customHeight="1">
      <c r="B387" s="314"/>
      <c r="C387" s="314"/>
      <c r="D387" s="314"/>
      <c r="E387" s="314"/>
      <c r="F387" s="314"/>
      <c r="G387" s="314"/>
      <c r="H387" s="314"/>
      <c r="I387" s="314"/>
      <c r="J387" s="314"/>
      <c r="K387" s="314"/>
      <c r="L387" s="314"/>
    </row>
    <row r="388" spans="2:12" ht="15.75" hidden="1" customHeight="1">
      <c r="B388" s="314"/>
      <c r="C388" s="314"/>
      <c r="D388" s="314"/>
      <c r="E388" s="314"/>
      <c r="F388" s="314"/>
      <c r="G388" s="314"/>
      <c r="H388" s="314"/>
      <c r="I388" s="314"/>
      <c r="J388" s="314"/>
      <c r="K388" s="314"/>
      <c r="L388" s="314"/>
    </row>
    <row r="389" spans="2:12" ht="15.75" hidden="1" customHeight="1">
      <c r="B389" s="314"/>
      <c r="C389" s="314"/>
      <c r="D389" s="314"/>
      <c r="E389" s="314"/>
      <c r="F389" s="314"/>
      <c r="G389" s="314"/>
      <c r="H389" s="314"/>
      <c r="I389" s="314"/>
      <c r="J389" s="314"/>
      <c r="K389" s="314"/>
      <c r="L389" s="314"/>
    </row>
    <row r="390" spans="2:12" ht="15.75" hidden="1" customHeight="1">
      <c r="B390" s="314"/>
      <c r="C390" s="314"/>
      <c r="D390" s="314"/>
      <c r="E390" s="314"/>
      <c r="F390" s="314"/>
      <c r="G390" s="314"/>
      <c r="H390" s="314"/>
      <c r="I390" s="314"/>
      <c r="J390" s="314"/>
      <c r="K390" s="314"/>
      <c r="L390" s="314"/>
    </row>
    <row r="391" spans="2:12" ht="15.75" hidden="1" customHeight="1">
      <c r="B391" s="314"/>
      <c r="C391" s="314"/>
      <c r="D391" s="314"/>
      <c r="E391" s="314"/>
      <c r="F391" s="314"/>
      <c r="G391" s="314"/>
      <c r="H391" s="314"/>
      <c r="I391" s="314"/>
      <c r="J391" s="314"/>
      <c r="K391" s="314"/>
      <c r="L391" s="314"/>
    </row>
    <row r="392" spans="2:12" ht="15.75" hidden="1" customHeight="1">
      <c r="B392" s="314"/>
      <c r="C392" s="314"/>
      <c r="D392" s="314"/>
      <c r="E392" s="314"/>
      <c r="F392" s="314"/>
      <c r="G392" s="314"/>
      <c r="H392" s="314"/>
      <c r="I392" s="314"/>
      <c r="J392" s="314"/>
      <c r="K392" s="314"/>
      <c r="L392" s="314"/>
    </row>
    <row r="393" spans="2:12" ht="15.75" hidden="1" customHeight="1">
      <c r="B393" s="314"/>
      <c r="C393" s="314"/>
      <c r="D393" s="314"/>
      <c r="E393" s="314"/>
      <c r="F393" s="314"/>
      <c r="G393" s="314"/>
      <c r="H393" s="314"/>
      <c r="I393" s="314"/>
      <c r="J393" s="314"/>
      <c r="K393" s="314"/>
      <c r="L393" s="314"/>
    </row>
    <row r="394" spans="2:12" ht="15.75" hidden="1" customHeight="1">
      <c r="B394" s="314"/>
      <c r="C394" s="314"/>
      <c r="D394" s="314"/>
      <c r="E394" s="314"/>
      <c r="F394" s="314"/>
      <c r="G394" s="314"/>
      <c r="H394" s="314"/>
      <c r="I394" s="314"/>
      <c r="J394" s="314"/>
      <c r="K394" s="314"/>
      <c r="L394" s="314"/>
    </row>
    <row r="395" spans="2:12" ht="15.75" hidden="1" customHeight="1">
      <c r="B395" s="314"/>
      <c r="C395" s="314"/>
      <c r="D395" s="314"/>
      <c r="E395" s="314"/>
      <c r="F395" s="314"/>
      <c r="G395" s="314"/>
      <c r="H395" s="314"/>
      <c r="I395" s="314"/>
      <c r="J395" s="314"/>
      <c r="K395" s="314"/>
      <c r="L395" s="314"/>
    </row>
    <row r="396" spans="2:12" ht="15.75" hidden="1" customHeight="1">
      <c r="B396" s="314"/>
      <c r="C396" s="314"/>
      <c r="D396" s="314"/>
      <c r="E396" s="314"/>
      <c r="F396" s="314"/>
      <c r="G396" s="314"/>
      <c r="H396" s="314"/>
      <c r="I396" s="314"/>
      <c r="J396" s="314"/>
      <c r="K396" s="314"/>
      <c r="L396" s="314"/>
    </row>
    <row r="397" spans="2:12" ht="15.75" hidden="1" customHeight="1">
      <c r="B397" s="314"/>
      <c r="C397" s="314"/>
      <c r="D397" s="314"/>
      <c r="E397" s="314"/>
      <c r="F397" s="314"/>
      <c r="G397" s="314"/>
      <c r="H397" s="314"/>
      <c r="I397" s="314"/>
      <c r="J397" s="314"/>
      <c r="K397" s="314"/>
      <c r="L397" s="314"/>
    </row>
    <row r="398" spans="2:12" ht="15.75" hidden="1" customHeight="1">
      <c r="B398" s="314"/>
      <c r="C398" s="314"/>
      <c r="D398" s="314"/>
      <c r="E398" s="314"/>
      <c r="F398" s="314"/>
      <c r="G398" s="314"/>
      <c r="H398" s="314"/>
      <c r="I398" s="314"/>
      <c r="J398" s="314"/>
      <c r="K398" s="314"/>
      <c r="L398" s="314"/>
    </row>
    <row r="399" spans="2:12" ht="15.75" hidden="1" customHeight="1">
      <c r="B399" s="314"/>
      <c r="C399" s="314"/>
      <c r="D399" s="314"/>
      <c r="E399" s="314"/>
      <c r="F399" s="314"/>
      <c r="G399" s="314"/>
      <c r="H399" s="314"/>
      <c r="I399" s="314"/>
      <c r="J399" s="314"/>
      <c r="K399" s="314"/>
      <c r="L399" s="314"/>
    </row>
    <row r="400" spans="2:12" ht="15.75" hidden="1" customHeight="1">
      <c r="B400" s="314"/>
      <c r="C400" s="314"/>
      <c r="D400" s="314"/>
      <c r="E400" s="314"/>
      <c r="F400" s="314"/>
      <c r="G400" s="314"/>
      <c r="H400" s="314"/>
      <c r="I400" s="314"/>
      <c r="J400" s="314"/>
      <c r="K400" s="314"/>
      <c r="L400" s="314"/>
    </row>
    <row r="401" spans="2:12" ht="15.75" hidden="1" customHeight="1">
      <c r="B401" s="314"/>
      <c r="C401" s="314"/>
      <c r="D401" s="314"/>
      <c r="E401" s="314"/>
      <c r="F401" s="314"/>
      <c r="G401" s="314"/>
      <c r="H401" s="314"/>
      <c r="I401" s="314"/>
      <c r="J401" s="314"/>
      <c r="K401" s="314"/>
      <c r="L401" s="314"/>
    </row>
    <row r="402" spans="2:12" ht="15.75" hidden="1" customHeight="1">
      <c r="B402" s="314"/>
      <c r="C402" s="314"/>
      <c r="D402" s="314"/>
      <c r="E402" s="314"/>
      <c r="F402" s="314"/>
      <c r="G402" s="314"/>
      <c r="H402" s="314"/>
      <c r="I402" s="314"/>
      <c r="J402" s="314"/>
      <c r="K402" s="314"/>
      <c r="L402" s="314"/>
    </row>
    <row r="403" spans="2:12" ht="15.75" hidden="1" customHeight="1">
      <c r="B403" s="314"/>
      <c r="C403" s="314"/>
      <c r="D403" s="314"/>
      <c r="E403" s="314"/>
      <c r="F403" s="314"/>
      <c r="G403" s="314"/>
      <c r="H403" s="314"/>
      <c r="I403" s="314"/>
      <c r="J403" s="314"/>
      <c r="K403" s="314"/>
      <c r="L403" s="314"/>
    </row>
    <row r="404" spans="2:12" ht="15.75" hidden="1" customHeight="1">
      <c r="B404" s="314"/>
      <c r="C404" s="314"/>
      <c r="D404" s="314"/>
      <c r="E404" s="314"/>
      <c r="F404" s="314"/>
      <c r="G404" s="314"/>
      <c r="H404" s="314"/>
      <c r="I404" s="314"/>
      <c r="J404" s="314"/>
      <c r="K404" s="314"/>
      <c r="L404" s="314"/>
    </row>
    <row r="405" spans="2:12" ht="15.75" hidden="1" customHeight="1">
      <c r="B405" s="314"/>
      <c r="C405" s="314"/>
      <c r="D405" s="314"/>
      <c r="E405" s="314"/>
      <c r="F405" s="314"/>
      <c r="G405" s="314"/>
      <c r="H405" s="314"/>
      <c r="I405" s="314"/>
      <c r="J405" s="314"/>
      <c r="K405" s="314"/>
      <c r="L405" s="314"/>
    </row>
    <row r="406" spans="2:12" ht="15.75" hidden="1" customHeight="1">
      <c r="B406" s="314"/>
      <c r="C406" s="314"/>
      <c r="D406" s="314"/>
      <c r="E406" s="314"/>
      <c r="F406" s="314"/>
      <c r="G406" s="314"/>
      <c r="H406" s="314"/>
      <c r="I406" s="314"/>
      <c r="J406" s="314"/>
      <c r="K406" s="314"/>
      <c r="L406" s="314"/>
    </row>
    <row r="407" spans="2:12" ht="15.75" hidden="1" customHeight="1">
      <c r="B407" s="314"/>
      <c r="C407" s="314"/>
      <c r="D407" s="314"/>
      <c r="E407" s="314"/>
      <c r="F407" s="314"/>
      <c r="G407" s="314"/>
      <c r="H407" s="314"/>
      <c r="I407" s="314"/>
      <c r="J407" s="314"/>
      <c r="K407" s="314"/>
      <c r="L407" s="314"/>
    </row>
    <row r="408" spans="2:12" ht="15.75" hidden="1" customHeight="1">
      <c r="B408" s="314"/>
      <c r="C408" s="314"/>
      <c r="D408" s="314"/>
      <c r="E408" s="314"/>
      <c r="F408" s="314"/>
      <c r="G408" s="314"/>
      <c r="H408" s="314"/>
      <c r="I408" s="314"/>
      <c r="J408" s="314"/>
      <c r="K408" s="314"/>
      <c r="L408" s="314"/>
    </row>
    <row r="409" spans="2:12" ht="15.75" hidden="1" customHeight="1">
      <c r="B409" s="314"/>
      <c r="C409" s="314"/>
      <c r="D409" s="314"/>
      <c r="E409" s="314"/>
      <c r="F409" s="314"/>
      <c r="G409" s="314"/>
      <c r="H409" s="314"/>
      <c r="I409" s="314"/>
      <c r="J409" s="314"/>
      <c r="K409" s="314"/>
      <c r="L409" s="314"/>
    </row>
    <row r="410" spans="2:12" ht="15.75" hidden="1" customHeight="1">
      <c r="B410" s="314"/>
      <c r="C410" s="314"/>
      <c r="D410" s="314"/>
      <c r="E410" s="314"/>
      <c r="F410" s="314"/>
      <c r="G410" s="314"/>
      <c r="H410" s="314"/>
      <c r="I410" s="314"/>
      <c r="J410" s="314"/>
      <c r="K410" s="314"/>
      <c r="L410" s="314"/>
    </row>
    <row r="411" spans="2:12" ht="15.75" hidden="1" customHeight="1">
      <c r="B411" s="314"/>
      <c r="C411" s="314"/>
      <c r="D411" s="314"/>
      <c r="E411" s="314"/>
      <c r="F411" s="314"/>
      <c r="G411" s="314"/>
      <c r="H411" s="314"/>
      <c r="I411" s="314"/>
      <c r="J411" s="314"/>
      <c r="K411" s="314"/>
      <c r="L411" s="314"/>
    </row>
    <row r="412" spans="2:12" ht="15.75" hidden="1" customHeight="1">
      <c r="B412" s="314"/>
      <c r="C412" s="314"/>
      <c r="D412" s="314"/>
      <c r="E412" s="314"/>
      <c r="F412" s="314"/>
      <c r="G412" s="314"/>
      <c r="H412" s="314"/>
      <c r="I412" s="314"/>
      <c r="J412" s="314"/>
      <c r="K412" s="314"/>
      <c r="L412" s="314"/>
    </row>
    <row r="413" spans="2:12" ht="15.75" hidden="1" customHeight="1">
      <c r="B413" s="314"/>
      <c r="C413" s="314"/>
      <c r="D413" s="314"/>
      <c r="E413" s="314"/>
      <c r="F413" s="314"/>
      <c r="G413" s="314"/>
      <c r="H413" s="314"/>
      <c r="I413" s="314"/>
      <c r="J413" s="314"/>
      <c r="K413" s="314"/>
      <c r="L413" s="314"/>
    </row>
    <row r="414" spans="2:12" ht="15.75" hidden="1" customHeight="1">
      <c r="B414" s="314"/>
      <c r="C414" s="314"/>
      <c r="D414" s="314"/>
      <c r="E414" s="314"/>
      <c r="F414" s="314"/>
      <c r="G414" s="314"/>
      <c r="H414" s="314"/>
      <c r="I414" s="314"/>
      <c r="J414" s="314"/>
      <c r="K414" s="314"/>
      <c r="L414" s="314"/>
    </row>
    <row r="415" spans="2:12" ht="15.75" hidden="1" customHeight="1">
      <c r="B415" s="314"/>
      <c r="C415" s="314"/>
      <c r="D415" s="314"/>
      <c r="E415" s="314"/>
      <c r="F415" s="314"/>
      <c r="G415" s="314"/>
      <c r="H415" s="314"/>
      <c r="I415" s="314"/>
      <c r="J415" s="314"/>
      <c r="K415" s="314"/>
      <c r="L415" s="314"/>
    </row>
    <row r="416" spans="2:12" ht="15.75" hidden="1" customHeight="1">
      <c r="B416" s="314"/>
      <c r="C416" s="314"/>
      <c r="D416" s="314"/>
      <c r="E416" s="314"/>
      <c r="F416" s="314"/>
      <c r="G416" s="314"/>
      <c r="H416" s="314"/>
      <c r="I416" s="314"/>
      <c r="J416" s="314"/>
      <c r="K416" s="314"/>
      <c r="L416" s="314"/>
    </row>
    <row r="417" spans="2:12" ht="15.75" hidden="1" customHeight="1">
      <c r="B417" s="314"/>
      <c r="C417" s="314"/>
      <c r="D417" s="314"/>
      <c r="E417" s="314"/>
      <c r="F417" s="314"/>
      <c r="G417" s="314"/>
      <c r="H417" s="314"/>
      <c r="I417" s="314"/>
      <c r="J417" s="314"/>
      <c r="K417" s="314"/>
      <c r="L417" s="314"/>
    </row>
    <row r="418" spans="2:12" ht="15.75" hidden="1" customHeight="1">
      <c r="B418" s="314"/>
      <c r="C418" s="314"/>
      <c r="D418" s="314"/>
      <c r="E418" s="314"/>
      <c r="F418" s="314"/>
      <c r="G418" s="314"/>
      <c r="H418" s="314"/>
      <c r="I418" s="314"/>
      <c r="J418" s="314"/>
      <c r="K418" s="314"/>
      <c r="L418" s="314"/>
    </row>
    <row r="419" spans="2:12" ht="15.75" hidden="1" customHeight="1">
      <c r="B419" s="314"/>
      <c r="C419" s="314"/>
      <c r="D419" s="314"/>
      <c r="E419" s="314"/>
      <c r="F419" s="314"/>
      <c r="G419" s="314"/>
      <c r="H419" s="314"/>
      <c r="I419" s="314"/>
      <c r="J419" s="314"/>
      <c r="K419" s="314"/>
      <c r="L419" s="314"/>
    </row>
    <row r="420" spans="2:12" ht="15.75" hidden="1" customHeight="1">
      <c r="B420" s="314"/>
      <c r="C420" s="314"/>
      <c r="D420" s="314"/>
      <c r="E420" s="314"/>
      <c r="F420" s="314"/>
      <c r="G420" s="314"/>
      <c r="H420" s="314"/>
      <c r="I420" s="314"/>
      <c r="J420" s="314"/>
      <c r="K420" s="314"/>
      <c r="L420" s="314"/>
    </row>
    <row r="421" spans="2:12" ht="15.75" hidden="1" customHeight="1">
      <c r="B421" s="314"/>
      <c r="C421" s="314"/>
      <c r="D421" s="314"/>
      <c r="E421" s="314"/>
      <c r="F421" s="314"/>
      <c r="G421" s="314"/>
      <c r="H421" s="314"/>
      <c r="I421" s="314"/>
      <c r="J421" s="314"/>
      <c r="K421" s="314"/>
      <c r="L421" s="314"/>
    </row>
    <row r="422" spans="2:12" ht="15.75" hidden="1" customHeight="1">
      <c r="B422" s="314"/>
      <c r="C422" s="314"/>
      <c r="D422" s="314"/>
      <c r="E422" s="314"/>
      <c r="F422" s="314"/>
      <c r="G422" s="314"/>
      <c r="H422" s="314"/>
      <c r="I422" s="314"/>
      <c r="J422" s="314"/>
      <c r="K422" s="314"/>
      <c r="L422" s="314"/>
    </row>
    <row r="423" spans="2:12" ht="15.75" hidden="1" customHeight="1">
      <c r="B423" s="314"/>
      <c r="C423" s="314"/>
      <c r="D423" s="314"/>
      <c r="E423" s="314"/>
      <c r="F423" s="314"/>
      <c r="G423" s="314"/>
      <c r="H423" s="314"/>
      <c r="I423" s="314"/>
      <c r="J423" s="314"/>
      <c r="K423" s="314"/>
      <c r="L423" s="314"/>
    </row>
    <row r="424" spans="2:12" ht="15.75" hidden="1" customHeight="1">
      <c r="B424" s="314"/>
      <c r="C424" s="314"/>
      <c r="D424" s="314"/>
      <c r="E424" s="314"/>
      <c r="F424" s="314"/>
      <c r="G424" s="314"/>
      <c r="H424" s="314"/>
      <c r="I424" s="314"/>
      <c r="J424" s="314"/>
      <c r="K424" s="314"/>
      <c r="L424" s="314"/>
    </row>
    <row r="425" spans="2:12" ht="15.75" hidden="1" customHeight="1">
      <c r="B425" s="314"/>
      <c r="C425" s="314"/>
      <c r="D425" s="314"/>
      <c r="E425" s="314"/>
      <c r="F425" s="314"/>
      <c r="G425" s="314"/>
      <c r="H425" s="314"/>
      <c r="I425" s="314"/>
      <c r="J425" s="314"/>
      <c r="K425" s="314"/>
      <c r="L425" s="314"/>
    </row>
    <row r="426" spans="2:12" ht="15.75" hidden="1" customHeight="1">
      <c r="B426" s="314"/>
      <c r="C426" s="314"/>
      <c r="D426" s="314"/>
      <c r="E426" s="314"/>
      <c r="F426" s="314"/>
      <c r="G426" s="314"/>
      <c r="H426" s="314"/>
      <c r="I426" s="314"/>
      <c r="J426" s="314"/>
      <c r="K426" s="314"/>
      <c r="L426" s="314"/>
    </row>
    <row r="427" spans="2:12" ht="15.75" hidden="1" customHeight="1">
      <c r="B427" s="314"/>
      <c r="C427" s="314"/>
      <c r="D427" s="314"/>
      <c r="E427" s="314"/>
      <c r="F427" s="314"/>
      <c r="G427" s="314"/>
      <c r="H427" s="314"/>
      <c r="I427" s="314"/>
      <c r="J427" s="314"/>
      <c r="K427" s="314"/>
      <c r="L427" s="314"/>
    </row>
    <row r="428" spans="2:12" ht="15.75" hidden="1" customHeight="1">
      <c r="B428" s="314"/>
      <c r="C428" s="314"/>
      <c r="D428" s="314"/>
      <c r="E428" s="314"/>
      <c r="F428" s="314"/>
      <c r="G428" s="314"/>
      <c r="H428" s="314"/>
      <c r="I428" s="314"/>
      <c r="J428" s="314"/>
      <c r="K428" s="314"/>
      <c r="L428" s="314"/>
    </row>
    <row r="429" spans="2:12" ht="15.75" hidden="1" customHeight="1">
      <c r="B429" s="314"/>
      <c r="C429" s="314"/>
      <c r="D429" s="314"/>
      <c r="E429" s="314"/>
      <c r="F429" s="314"/>
      <c r="G429" s="314"/>
      <c r="H429" s="314"/>
      <c r="I429" s="314"/>
      <c r="J429" s="314"/>
      <c r="K429" s="314"/>
      <c r="L429" s="314"/>
    </row>
    <row r="430" spans="2:12" ht="15.75" hidden="1" customHeight="1">
      <c r="B430" s="314"/>
      <c r="C430" s="314"/>
      <c r="D430" s="314"/>
      <c r="E430" s="314"/>
      <c r="F430" s="314"/>
      <c r="G430" s="314"/>
      <c r="H430" s="314"/>
      <c r="I430" s="314"/>
      <c r="J430" s="314"/>
      <c r="K430" s="314"/>
      <c r="L430" s="314"/>
    </row>
    <row r="431" spans="2:12" ht="15.75" hidden="1" customHeight="1">
      <c r="B431" s="314"/>
      <c r="C431" s="314"/>
      <c r="D431" s="314"/>
      <c r="E431" s="314"/>
      <c r="F431" s="314"/>
      <c r="G431" s="314"/>
      <c r="H431" s="314"/>
      <c r="I431" s="314"/>
      <c r="J431" s="314"/>
      <c r="K431" s="314"/>
      <c r="L431" s="314"/>
    </row>
    <row r="432" spans="2:12" ht="15.75" hidden="1" customHeight="1">
      <c r="B432" s="314"/>
      <c r="C432" s="314"/>
      <c r="D432" s="314"/>
      <c r="E432" s="314"/>
      <c r="F432" s="314"/>
      <c r="G432" s="314"/>
      <c r="H432" s="314"/>
      <c r="I432" s="314"/>
      <c r="J432" s="314"/>
      <c r="K432" s="314"/>
      <c r="L432" s="314"/>
    </row>
    <row r="433" spans="2:12" ht="15.75" hidden="1" customHeight="1">
      <c r="B433" s="314"/>
      <c r="C433" s="314"/>
      <c r="D433" s="314"/>
      <c r="E433" s="314"/>
      <c r="F433" s="314"/>
      <c r="G433" s="314"/>
      <c r="H433" s="314"/>
      <c r="I433" s="314"/>
      <c r="J433" s="314"/>
      <c r="K433" s="314"/>
      <c r="L433" s="314"/>
    </row>
    <row r="434" spans="2:12" ht="15.75" hidden="1" customHeight="1">
      <c r="B434" s="314"/>
      <c r="C434" s="314"/>
      <c r="D434" s="314"/>
      <c r="E434" s="314"/>
      <c r="F434" s="314"/>
      <c r="G434" s="314"/>
      <c r="H434" s="314"/>
      <c r="I434" s="314"/>
      <c r="J434" s="314"/>
      <c r="K434" s="314"/>
      <c r="L434" s="314"/>
    </row>
    <row r="435" spans="2:12" ht="15.75" hidden="1" customHeight="1">
      <c r="B435" s="314"/>
      <c r="C435" s="314"/>
      <c r="D435" s="314"/>
      <c r="E435" s="314"/>
      <c r="F435" s="314"/>
      <c r="G435" s="314"/>
      <c r="H435" s="314"/>
      <c r="I435" s="314"/>
      <c r="J435" s="314"/>
      <c r="K435" s="314"/>
      <c r="L435" s="314"/>
    </row>
    <row r="436" spans="2:12" ht="15.75" hidden="1" customHeight="1">
      <c r="B436" s="314"/>
      <c r="C436" s="314"/>
      <c r="D436" s="314"/>
      <c r="E436" s="314"/>
      <c r="F436" s="314"/>
      <c r="G436" s="314"/>
      <c r="H436" s="314"/>
      <c r="I436" s="314"/>
      <c r="J436" s="314"/>
      <c r="K436" s="314"/>
      <c r="L436" s="314"/>
    </row>
    <row r="437" spans="2:12" ht="15.75" hidden="1" customHeight="1">
      <c r="B437" s="314"/>
      <c r="C437" s="314"/>
      <c r="D437" s="314"/>
      <c r="E437" s="314"/>
      <c r="F437" s="314"/>
      <c r="G437" s="314"/>
      <c r="H437" s="314"/>
      <c r="I437" s="314"/>
      <c r="J437" s="314"/>
      <c r="K437" s="314"/>
      <c r="L437" s="314"/>
    </row>
    <row r="438" spans="2:12" ht="15.75" hidden="1" customHeight="1">
      <c r="B438" s="314"/>
      <c r="C438" s="314"/>
      <c r="D438" s="314"/>
      <c r="E438" s="314"/>
      <c r="F438" s="314"/>
      <c r="G438" s="314"/>
      <c r="H438" s="314"/>
      <c r="I438" s="314"/>
      <c r="J438" s="314"/>
      <c r="K438" s="314"/>
      <c r="L438" s="314"/>
    </row>
    <row r="439" spans="2:12" ht="15.75" hidden="1" customHeight="1">
      <c r="B439" s="314"/>
      <c r="C439" s="314"/>
      <c r="D439" s="314"/>
      <c r="E439" s="314"/>
      <c r="F439" s="314"/>
      <c r="G439" s="314"/>
      <c r="H439" s="314"/>
      <c r="I439" s="314"/>
      <c r="J439" s="314"/>
      <c r="K439" s="314"/>
      <c r="L439" s="314"/>
    </row>
    <row r="440" spans="2:12" ht="15.75" hidden="1" customHeight="1">
      <c r="B440" s="314"/>
      <c r="C440" s="314"/>
      <c r="D440" s="314"/>
      <c r="E440" s="314"/>
      <c r="F440" s="314"/>
      <c r="G440" s="314"/>
      <c r="H440" s="314"/>
      <c r="I440" s="314"/>
      <c r="J440" s="314"/>
      <c r="K440" s="314"/>
      <c r="L440" s="314"/>
    </row>
    <row r="441" spans="2:12" ht="15.75" hidden="1" customHeight="1">
      <c r="B441" s="314"/>
      <c r="C441" s="314"/>
      <c r="D441" s="314"/>
      <c r="E441" s="314"/>
      <c r="F441" s="314"/>
      <c r="G441" s="314"/>
      <c r="H441" s="314"/>
      <c r="I441" s="314"/>
      <c r="J441" s="314"/>
      <c r="K441" s="314"/>
      <c r="L441" s="314"/>
    </row>
    <row r="442" spans="2:12" ht="15.75" hidden="1" customHeight="1">
      <c r="B442" s="314"/>
      <c r="C442" s="314"/>
      <c r="D442" s="314"/>
      <c r="E442" s="314"/>
      <c r="F442" s="314"/>
      <c r="G442" s="314"/>
      <c r="H442" s="314"/>
      <c r="I442" s="314"/>
      <c r="J442" s="314"/>
      <c r="K442" s="314"/>
      <c r="L442" s="314"/>
    </row>
    <row r="443" spans="2:12" ht="15.75" hidden="1" customHeight="1">
      <c r="B443" s="314"/>
      <c r="C443" s="314"/>
      <c r="D443" s="314"/>
      <c r="E443" s="314"/>
      <c r="F443" s="314"/>
      <c r="G443" s="314"/>
      <c r="H443" s="314"/>
      <c r="I443" s="314"/>
      <c r="J443" s="314"/>
      <c r="K443" s="314"/>
      <c r="L443" s="314"/>
    </row>
    <row r="444" spans="2:12" ht="15.75" hidden="1" customHeight="1">
      <c r="B444" s="314"/>
      <c r="C444" s="314"/>
      <c r="D444" s="314"/>
      <c r="E444" s="314"/>
      <c r="F444" s="314"/>
      <c r="G444" s="314"/>
      <c r="H444" s="314"/>
      <c r="I444" s="314"/>
      <c r="J444" s="314"/>
      <c r="K444" s="314"/>
      <c r="L444" s="314"/>
    </row>
    <row r="445" spans="2:12" ht="15.75" hidden="1" customHeight="1">
      <c r="B445" s="314"/>
      <c r="C445" s="314"/>
      <c r="D445" s="314"/>
      <c r="E445" s="314"/>
      <c r="F445" s="314"/>
      <c r="G445" s="314"/>
      <c r="H445" s="314"/>
      <c r="I445" s="314"/>
      <c r="J445" s="314"/>
      <c r="K445" s="314"/>
      <c r="L445" s="314"/>
    </row>
    <row r="446" spans="2:12" ht="15.75" hidden="1" customHeight="1">
      <c r="B446" s="314"/>
      <c r="C446" s="314"/>
      <c r="D446" s="314"/>
      <c r="E446" s="314"/>
      <c r="F446" s="314"/>
      <c r="G446" s="314"/>
      <c r="H446" s="314"/>
      <c r="I446" s="314"/>
      <c r="J446" s="314"/>
      <c r="K446" s="314"/>
      <c r="L446" s="314"/>
    </row>
    <row r="447" spans="2:12" ht="15.75" hidden="1" customHeight="1">
      <c r="B447" s="314"/>
      <c r="C447" s="314"/>
      <c r="D447" s="314"/>
      <c r="E447" s="314"/>
      <c r="F447" s="314"/>
      <c r="G447" s="314"/>
      <c r="H447" s="314"/>
      <c r="I447" s="314"/>
      <c r="J447" s="314"/>
      <c r="K447" s="314"/>
      <c r="L447" s="314"/>
    </row>
    <row r="448" spans="2:12" ht="15.75" hidden="1" customHeight="1">
      <c r="B448" s="314"/>
      <c r="C448" s="314"/>
      <c r="D448" s="314"/>
      <c r="E448" s="314"/>
      <c r="F448" s="314"/>
      <c r="G448" s="314"/>
      <c r="H448" s="314"/>
      <c r="I448" s="314"/>
      <c r="J448" s="314"/>
      <c r="K448" s="314"/>
      <c r="L448" s="314"/>
    </row>
    <row r="449" spans="2:12" ht="15.75" hidden="1" customHeight="1">
      <c r="B449" s="314"/>
      <c r="C449" s="314"/>
      <c r="D449" s="314"/>
      <c r="E449" s="314"/>
      <c r="F449" s="314"/>
      <c r="G449" s="314"/>
      <c r="H449" s="314"/>
      <c r="I449" s="314"/>
      <c r="J449" s="314"/>
      <c r="K449" s="314"/>
      <c r="L449" s="314"/>
    </row>
    <row r="450" spans="2:12" ht="15.75" hidden="1" customHeight="1">
      <c r="B450" s="314"/>
      <c r="C450" s="314"/>
      <c r="D450" s="314"/>
      <c r="E450" s="314"/>
      <c r="F450" s="314"/>
      <c r="G450" s="314"/>
      <c r="H450" s="314"/>
      <c r="I450" s="314"/>
      <c r="J450" s="314"/>
      <c r="K450" s="314"/>
      <c r="L450" s="314"/>
    </row>
    <row r="451" spans="2:12" ht="15.75" hidden="1" customHeight="1">
      <c r="B451" s="314"/>
      <c r="C451" s="314"/>
      <c r="D451" s="314"/>
      <c r="E451" s="314"/>
      <c r="F451" s="314"/>
      <c r="G451" s="314"/>
      <c r="H451" s="314"/>
      <c r="I451" s="314"/>
      <c r="J451" s="314"/>
      <c r="K451" s="314"/>
      <c r="L451" s="314"/>
    </row>
    <row r="452" spans="2:12" ht="15.75" hidden="1" customHeight="1">
      <c r="B452" s="314"/>
      <c r="C452" s="314"/>
      <c r="D452" s="314"/>
      <c r="E452" s="314"/>
      <c r="F452" s="314"/>
      <c r="G452" s="314"/>
      <c r="H452" s="314"/>
      <c r="I452" s="314"/>
      <c r="J452" s="314"/>
      <c r="K452" s="314"/>
      <c r="L452" s="314"/>
    </row>
    <row r="453" spans="2:12" ht="15.75" hidden="1" customHeight="1">
      <c r="B453" s="314"/>
      <c r="C453" s="314"/>
      <c r="D453" s="314"/>
      <c r="E453" s="314"/>
      <c r="F453" s="314"/>
      <c r="G453" s="314"/>
      <c r="H453" s="314"/>
      <c r="I453" s="314"/>
      <c r="J453" s="314"/>
      <c r="K453" s="314"/>
      <c r="L453" s="314"/>
    </row>
    <row r="454" spans="2:12" ht="15.75" hidden="1" customHeight="1">
      <c r="B454" s="314"/>
      <c r="C454" s="314"/>
      <c r="D454" s="314"/>
      <c r="E454" s="314"/>
      <c r="F454" s="314"/>
      <c r="G454" s="314"/>
      <c r="H454" s="314"/>
      <c r="I454" s="314"/>
      <c r="J454" s="314"/>
      <c r="K454" s="314"/>
      <c r="L454" s="314"/>
    </row>
    <row r="455" spans="2:12" ht="15.75" hidden="1" customHeight="1">
      <c r="B455" s="314"/>
      <c r="C455" s="314"/>
      <c r="D455" s="314"/>
      <c r="E455" s="314"/>
      <c r="F455" s="314"/>
      <c r="G455" s="314"/>
      <c r="H455" s="314"/>
      <c r="I455" s="314"/>
      <c r="J455" s="314"/>
      <c r="K455" s="314"/>
      <c r="L455" s="314"/>
    </row>
    <row r="456" spans="2:12" ht="15.75" hidden="1" customHeight="1">
      <c r="B456" s="314"/>
      <c r="C456" s="314"/>
      <c r="D456" s="314"/>
      <c r="E456" s="314"/>
      <c r="F456" s="314"/>
      <c r="G456" s="314"/>
      <c r="H456" s="314"/>
      <c r="I456" s="314"/>
      <c r="J456" s="314"/>
      <c r="K456" s="314"/>
      <c r="L456" s="314"/>
    </row>
    <row r="457" spans="2:12" ht="15.75" hidden="1" customHeight="1">
      <c r="B457" s="314"/>
      <c r="C457" s="314"/>
      <c r="D457" s="314"/>
      <c r="E457" s="314"/>
      <c r="F457" s="314"/>
      <c r="G457" s="314"/>
      <c r="H457" s="314"/>
      <c r="I457" s="314"/>
      <c r="J457" s="314"/>
      <c r="K457" s="314"/>
      <c r="L457" s="314"/>
    </row>
    <row r="458" spans="2:12" ht="15.75" hidden="1" customHeight="1">
      <c r="B458" s="314"/>
      <c r="C458" s="314"/>
      <c r="D458" s="314"/>
      <c r="E458" s="314"/>
      <c r="F458" s="314"/>
      <c r="G458" s="314"/>
      <c r="H458" s="314"/>
      <c r="I458" s="314"/>
      <c r="J458" s="314"/>
      <c r="K458" s="314"/>
      <c r="L458" s="314"/>
    </row>
    <row r="459" spans="2:12" ht="15.75" hidden="1" customHeight="1">
      <c r="B459" s="314"/>
      <c r="C459" s="314"/>
      <c r="D459" s="314"/>
      <c r="E459" s="314"/>
      <c r="F459" s="314"/>
      <c r="G459" s="314"/>
      <c r="H459" s="314"/>
      <c r="I459" s="314"/>
      <c r="J459" s="314"/>
      <c r="K459" s="314"/>
      <c r="L459" s="314"/>
    </row>
    <row r="460" spans="2:12" ht="15.75" hidden="1" customHeight="1">
      <c r="B460" s="314"/>
      <c r="C460" s="314"/>
      <c r="D460" s="314"/>
      <c r="E460" s="314"/>
      <c r="F460" s="314"/>
      <c r="G460" s="314"/>
      <c r="H460" s="314"/>
      <c r="I460" s="314"/>
      <c r="J460" s="314"/>
      <c r="K460" s="314"/>
      <c r="L460" s="314"/>
    </row>
    <row r="461" spans="2:12" ht="15.75" hidden="1" customHeight="1">
      <c r="B461" s="314"/>
      <c r="C461" s="314"/>
      <c r="D461" s="314"/>
      <c r="E461" s="314"/>
      <c r="F461" s="314"/>
      <c r="G461" s="314"/>
      <c r="H461" s="314"/>
      <c r="I461" s="314"/>
      <c r="J461" s="314"/>
      <c r="K461" s="314"/>
      <c r="L461" s="314"/>
    </row>
    <row r="462" spans="2:12" ht="15.75" hidden="1" customHeight="1">
      <c r="B462" s="314"/>
      <c r="C462" s="314"/>
      <c r="D462" s="314"/>
      <c r="E462" s="314"/>
      <c r="F462" s="314"/>
      <c r="G462" s="314"/>
      <c r="H462" s="314"/>
      <c r="I462" s="314"/>
      <c r="J462" s="314"/>
      <c r="K462" s="314"/>
      <c r="L462" s="314"/>
    </row>
    <row r="463" spans="2:12" ht="15.75" hidden="1" customHeight="1">
      <c r="B463" s="314"/>
      <c r="C463" s="314"/>
      <c r="D463" s="314"/>
      <c r="E463" s="314"/>
      <c r="F463" s="314"/>
      <c r="G463" s="314"/>
      <c r="H463" s="314"/>
      <c r="I463" s="314"/>
      <c r="J463" s="314"/>
      <c r="K463" s="314"/>
      <c r="L463" s="314"/>
    </row>
    <row r="464" spans="2:12" ht="15.75" hidden="1" customHeight="1">
      <c r="B464" s="314"/>
      <c r="C464" s="314"/>
      <c r="D464" s="314"/>
      <c r="E464" s="314"/>
      <c r="F464" s="314"/>
      <c r="G464" s="314"/>
      <c r="H464" s="314"/>
      <c r="I464" s="314"/>
      <c r="J464" s="314"/>
      <c r="K464" s="314"/>
      <c r="L464" s="314"/>
    </row>
    <row r="465" spans="2:12" ht="15.75" hidden="1" customHeight="1">
      <c r="B465" s="314"/>
      <c r="C465" s="314"/>
      <c r="D465" s="314"/>
      <c r="E465" s="314"/>
      <c r="F465" s="314"/>
      <c r="G465" s="314"/>
      <c r="H465" s="314"/>
      <c r="I465" s="314"/>
      <c r="J465" s="314"/>
      <c r="K465" s="314"/>
      <c r="L465" s="314"/>
    </row>
    <row r="466" spans="2:12" ht="15.75" hidden="1" customHeight="1">
      <c r="B466" s="314"/>
      <c r="C466" s="314"/>
      <c r="D466" s="314"/>
      <c r="E466" s="314"/>
      <c r="F466" s="314"/>
      <c r="G466" s="314"/>
      <c r="H466" s="314"/>
      <c r="I466" s="314"/>
      <c r="J466" s="314"/>
      <c r="K466" s="314"/>
      <c r="L466" s="314"/>
    </row>
    <row r="467" spans="2:12" ht="15.75" hidden="1" customHeight="1">
      <c r="B467" s="314"/>
      <c r="C467" s="314"/>
      <c r="D467" s="314"/>
      <c r="E467" s="314"/>
      <c r="F467" s="314"/>
      <c r="G467" s="314"/>
      <c r="H467" s="314"/>
      <c r="I467" s="314"/>
      <c r="J467" s="314"/>
      <c r="K467" s="314"/>
      <c r="L467" s="314"/>
    </row>
    <row r="468" spans="2:12" ht="15.75" hidden="1" customHeight="1">
      <c r="B468" s="314"/>
      <c r="C468" s="314"/>
      <c r="D468" s="314"/>
      <c r="E468" s="314"/>
      <c r="F468" s="314"/>
      <c r="G468" s="314"/>
      <c r="H468" s="314"/>
      <c r="I468" s="314"/>
      <c r="J468" s="314"/>
      <c r="K468" s="314"/>
      <c r="L468" s="314"/>
    </row>
    <row r="469" spans="2:12" ht="15.75" hidden="1" customHeight="1">
      <c r="B469" s="314"/>
      <c r="C469" s="314"/>
      <c r="D469" s="314"/>
      <c r="E469" s="314"/>
      <c r="F469" s="314"/>
      <c r="G469" s="314"/>
      <c r="H469" s="314"/>
      <c r="I469" s="314"/>
      <c r="J469" s="314"/>
      <c r="K469" s="314"/>
      <c r="L469" s="314"/>
    </row>
    <row r="470" spans="2:12" ht="15.75" hidden="1" customHeight="1">
      <c r="B470" s="314"/>
      <c r="C470" s="314"/>
      <c r="D470" s="314"/>
      <c r="E470" s="314"/>
      <c r="F470" s="314"/>
      <c r="G470" s="314"/>
      <c r="H470" s="314"/>
      <c r="I470" s="314"/>
      <c r="J470" s="314"/>
      <c r="K470" s="314"/>
      <c r="L470" s="314"/>
    </row>
    <row r="471" spans="2:12" ht="15.75" hidden="1" customHeight="1">
      <c r="B471" s="314"/>
      <c r="C471" s="314"/>
      <c r="D471" s="314"/>
      <c r="E471" s="314"/>
      <c r="F471" s="314"/>
      <c r="G471" s="314"/>
      <c r="H471" s="314"/>
      <c r="I471" s="314"/>
      <c r="J471" s="314"/>
      <c r="K471" s="314"/>
      <c r="L471" s="314"/>
    </row>
    <row r="472" spans="2:12" ht="15.75" hidden="1" customHeight="1">
      <c r="B472" s="314"/>
      <c r="C472" s="314"/>
      <c r="D472" s="314"/>
      <c r="E472" s="314"/>
      <c r="F472" s="314"/>
      <c r="G472" s="314"/>
      <c r="H472" s="314"/>
      <c r="I472" s="314"/>
      <c r="J472" s="314"/>
      <c r="K472" s="314"/>
      <c r="L472" s="314"/>
    </row>
    <row r="473" spans="2:12" ht="15.75" hidden="1" customHeight="1">
      <c r="B473" s="314"/>
      <c r="C473" s="314"/>
      <c r="D473" s="314"/>
      <c r="E473" s="314"/>
      <c r="F473" s="314"/>
      <c r="G473" s="314"/>
      <c r="H473" s="314"/>
      <c r="I473" s="314"/>
      <c r="J473" s="314"/>
      <c r="K473" s="314"/>
      <c r="L473" s="314"/>
    </row>
    <row r="474" spans="2:12" ht="15.75" hidden="1" customHeight="1">
      <c r="B474" s="314"/>
      <c r="C474" s="314"/>
      <c r="D474" s="314"/>
      <c r="E474" s="314"/>
      <c r="F474" s="314"/>
      <c r="G474" s="314"/>
      <c r="H474" s="314"/>
      <c r="I474" s="314"/>
      <c r="J474" s="314"/>
      <c r="K474" s="314"/>
      <c r="L474" s="314"/>
    </row>
    <row r="475" spans="2:12" ht="15.75" hidden="1" customHeight="1">
      <c r="B475" s="314"/>
      <c r="C475" s="314"/>
      <c r="D475" s="314"/>
      <c r="E475" s="314"/>
      <c r="F475" s="314"/>
      <c r="G475" s="314"/>
      <c r="H475" s="314"/>
      <c r="I475" s="314"/>
      <c r="J475" s="314"/>
      <c r="K475" s="314"/>
      <c r="L475" s="314"/>
    </row>
    <row r="476" spans="2:12" ht="15.75" hidden="1" customHeight="1">
      <c r="B476" s="314"/>
      <c r="C476" s="314"/>
      <c r="D476" s="314"/>
      <c r="E476" s="314"/>
      <c r="F476" s="314"/>
      <c r="G476" s="314"/>
      <c r="H476" s="314"/>
      <c r="I476" s="314"/>
      <c r="J476" s="314"/>
      <c r="K476" s="314"/>
      <c r="L476" s="314"/>
    </row>
    <row r="477" spans="2:12" ht="15.75" hidden="1" customHeight="1">
      <c r="B477" s="314"/>
      <c r="C477" s="314"/>
      <c r="D477" s="314"/>
      <c r="E477" s="314"/>
      <c r="F477" s="314"/>
      <c r="G477" s="314"/>
      <c r="H477" s="314"/>
      <c r="I477" s="314"/>
      <c r="J477" s="314"/>
      <c r="K477" s="314"/>
      <c r="L477" s="314"/>
    </row>
    <row r="478" spans="2:12" ht="15.75" hidden="1" customHeight="1">
      <c r="B478" s="314"/>
      <c r="C478" s="314"/>
      <c r="D478" s="314"/>
      <c r="E478" s="314"/>
      <c r="F478" s="314"/>
      <c r="G478" s="314"/>
      <c r="H478" s="314"/>
      <c r="I478" s="314"/>
      <c r="J478" s="314"/>
      <c r="K478" s="314"/>
      <c r="L478" s="314"/>
    </row>
    <row r="479" spans="2:12" ht="15.75" hidden="1" customHeight="1">
      <c r="B479" s="314"/>
      <c r="C479" s="314"/>
      <c r="D479" s="314"/>
      <c r="E479" s="314"/>
      <c r="F479" s="314"/>
      <c r="G479" s="314"/>
      <c r="H479" s="314"/>
      <c r="I479" s="314"/>
      <c r="J479" s="314"/>
      <c r="K479" s="314"/>
      <c r="L479" s="314"/>
    </row>
    <row r="480" spans="2:12" ht="15.75" hidden="1" customHeight="1">
      <c r="B480" s="314"/>
      <c r="C480" s="314"/>
      <c r="D480" s="314"/>
      <c r="E480" s="314"/>
      <c r="F480" s="314"/>
      <c r="G480" s="314"/>
      <c r="H480" s="314"/>
      <c r="I480" s="314"/>
      <c r="J480" s="314"/>
      <c r="K480" s="314"/>
      <c r="L480" s="314"/>
    </row>
    <row r="481" spans="2:12" ht="15.75" hidden="1" customHeight="1">
      <c r="B481" s="314"/>
      <c r="C481" s="314"/>
      <c r="D481" s="314"/>
      <c r="E481" s="314"/>
      <c r="F481" s="314"/>
      <c r="G481" s="314"/>
      <c r="H481" s="314"/>
      <c r="I481" s="314"/>
      <c r="J481" s="314"/>
      <c r="K481" s="314"/>
      <c r="L481" s="314"/>
    </row>
    <row r="482" spans="2:12" ht="15.75" hidden="1" customHeight="1">
      <c r="B482" s="314"/>
      <c r="C482" s="314"/>
      <c r="D482" s="314"/>
      <c r="E482" s="314"/>
      <c r="F482" s="314"/>
      <c r="G482" s="314"/>
      <c r="H482" s="314"/>
      <c r="I482" s="314"/>
      <c r="J482" s="314"/>
      <c r="K482" s="314"/>
      <c r="L482" s="314"/>
    </row>
    <row r="483" spans="2:12" ht="15.75" hidden="1" customHeight="1">
      <c r="B483" s="314"/>
      <c r="C483" s="314"/>
      <c r="D483" s="314"/>
      <c r="E483" s="314"/>
      <c r="F483" s="314"/>
      <c r="G483" s="314"/>
      <c r="H483" s="314"/>
      <c r="I483" s="314"/>
      <c r="J483" s="314"/>
      <c r="K483" s="314"/>
      <c r="L483" s="314"/>
    </row>
    <row r="484" spans="2:12" ht="15.75" hidden="1" customHeight="1">
      <c r="B484" s="314"/>
      <c r="C484" s="314"/>
      <c r="D484" s="314"/>
      <c r="E484" s="314"/>
      <c r="F484" s="314"/>
      <c r="G484" s="314"/>
      <c r="H484" s="314"/>
      <c r="I484" s="314"/>
      <c r="J484" s="314"/>
      <c r="K484" s="314"/>
      <c r="L484" s="314"/>
    </row>
    <row r="485" spans="2:12" ht="15.75" hidden="1" customHeight="1">
      <c r="B485" s="314"/>
      <c r="C485" s="314"/>
      <c r="D485" s="314"/>
      <c r="E485" s="314"/>
      <c r="F485" s="314"/>
      <c r="G485" s="314"/>
      <c r="H485" s="314"/>
      <c r="I485" s="314"/>
      <c r="J485" s="314"/>
      <c r="K485" s="314"/>
      <c r="L485" s="314"/>
    </row>
    <row r="486" spans="2:12" ht="15.75" hidden="1" customHeight="1">
      <c r="B486" s="314"/>
      <c r="C486" s="314"/>
      <c r="D486" s="314"/>
      <c r="E486" s="314"/>
      <c r="F486" s="314"/>
      <c r="G486" s="314"/>
      <c r="H486" s="314"/>
      <c r="I486" s="314"/>
      <c r="J486" s="314"/>
      <c r="K486" s="314"/>
      <c r="L486" s="314"/>
    </row>
    <row r="487" spans="2:12" ht="15.75" hidden="1" customHeight="1">
      <c r="B487" s="314"/>
      <c r="C487" s="314"/>
      <c r="D487" s="314"/>
      <c r="E487" s="314"/>
      <c r="F487" s="314"/>
      <c r="G487" s="314"/>
      <c r="H487" s="314"/>
      <c r="I487" s="314"/>
      <c r="J487" s="314"/>
      <c r="K487" s="314"/>
      <c r="L487" s="314"/>
    </row>
    <row r="488" spans="2:12" ht="15.75" hidden="1" customHeight="1">
      <c r="B488" s="314"/>
      <c r="C488" s="314"/>
      <c r="D488" s="314"/>
      <c r="E488" s="314"/>
      <c r="F488" s="314"/>
      <c r="G488" s="314"/>
      <c r="H488" s="314"/>
      <c r="I488" s="314"/>
      <c r="J488" s="314"/>
      <c r="K488" s="314"/>
      <c r="L488" s="314"/>
    </row>
    <row r="489" spans="2:12" ht="15.75" hidden="1" customHeight="1">
      <c r="B489" s="314"/>
      <c r="C489" s="314"/>
      <c r="D489" s="314"/>
      <c r="E489" s="314"/>
      <c r="F489" s="314"/>
      <c r="G489" s="314"/>
      <c r="H489" s="314"/>
      <c r="I489" s="314"/>
      <c r="J489" s="314"/>
      <c r="K489" s="314"/>
      <c r="L489" s="314"/>
    </row>
    <row r="490" spans="2:12" ht="15.75" hidden="1" customHeight="1">
      <c r="B490" s="314"/>
      <c r="C490" s="314"/>
      <c r="D490" s="314"/>
      <c r="E490" s="314"/>
      <c r="F490" s="314"/>
      <c r="G490" s="314"/>
      <c r="H490" s="314"/>
      <c r="I490" s="314"/>
      <c r="J490" s="314"/>
      <c r="K490" s="314"/>
      <c r="L490" s="314"/>
    </row>
    <row r="491" spans="2:12" ht="15.75" hidden="1" customHeight="1">
      <c r="B491" s="314"/>
      <c r="C491" s="314"/>
      <c r="D491" s="314"/>
      <c r="E491" s="314"/>
      <c r="F491" s="314"/>
      <c r="G491" s="314"/>
      <c r="H491" s="314"/>
      <c r="I491" s="314"/>
      <c r="J491" s="314"/>
      <c r="K491" s="314"/>
      <c r="L491" s="314"/>
    </row>
    <row r="492" spans="2:12" ht="15.75" hidden="1" customHeight="1">
      <c r="B492" s="314"/>
      <c r="C492" s="314"/>
      <c r="D492" s="314"/>
      <c r="E492" s="314"/>
      <c r="F492" s="314"/>
      <c r="G492" s="314"/>
      <c r="H492" s="314"/>
      <c r="I492" s="314"/>
      <c r="J492" s="314"/>
      <c r="K492" s="314"/>
      <c r="L492" s="314"/>
    </row>
    <row r="493" spans="2:12" ht="15.75" hidden="1" customHeight="1">
      <c r="B493" s="314"/>
      <c r="C493" s="314"/>
      <c r="D493" s="314"/>
      <c r="E493" s="314"/>
      <c r="F493" s="314"/>
      <c r="G493" s="314"/>
      <c r="H493" s="314"/>
      <c r="I493" s="314"/>
      <c r="J493" s="314"/>
      <c r="K493" s="314"/>
      <c r="L493" s="314"/>
    </row>
    <row r="494" spans="2:12" ht="15.75" hidden="1" customHeight="1">
      <c r="B494" s="314"/>
      <c r="C494" s="314"/>
      <c r="D494" s="314"/>
      <c r="E494" s="314"/>
      <c r="F494" s="314"/>
      <c r="G494" s="314"/>
      <c r="H494" s="314"/>
      <c r="I494" s="314"/>
      <c r="J494" s="314"/>
      <c r="K494" s="314"/>
      <c r="L494" s="314"/>
    </row>
    <row r="495" spans="2:12" ht="15.75" hidden="1" customHeight="1">
      <c r="B495" s="314"/>
      <c r="C495" s="314"/>
      <c r="D495" s="314"/>
      <c r="E495" s="314"/>
      <c r="F495" s="314"/>
      <c r="G495" s="314"/>
      <c r="H495" s="314"/>
      <c r="I495" s="314"/>
      <c r="J495" s="314"/>
      <c r="K495" s="314"/>
      <c r="L495" s="314"/>
    </row>
    <row r="496" spans="2:12" ht="15.75" hidden="1" customHeight="1">
      <c r="B496" s="314"/>
      <c r="C496" s="314"/>
      <c r="D496" s="314"/>
      <c r="E496" s="314"/>
      <c r="F496" s="314"/>
      <c r="G496" s="314"/>
      <c r="H496" s="314"/>
      <c r="I496" s="314"/>
      <c r="J496" s="314"/>
      <c r="K496" s="314"/>
      <c r="L496" s="314"/>
    </row>
    <row r="497" spans="2:12" ht="15.75" hidden="1" customHeight="1">
      <c r="B497" s="314"/>
      <c r="C497" s="314"/>
      <c r="D497" s="314"/>
      <c r="E497" s="314"/>
      <c r="F497" s="314"/>
      <c r="G497" s="314"/>
      <c r="H497" s="314"/>
      <c r="I497" s="314"/>
      <c r="J497" s="314"/>
      <c r="K497" s="314"/>
      <c r="L497" s="314"/>
    </row>
    <row r="498" spans="2:12" ht="15.75" hidden="1" customHeight="1">
      <c r="B498" s="314"/>
      <c r="C498" s="314"/>
      <c r="D498" s="314"/>
      <c r="E498" s="314"/>
      <c r="F498" s="314"/>
      <c r="G498" s="314"/>
      <c r="H498" s="314"/>
      <c r="I498" s="314"/>
      <c r="J498" s="314"/>
      <c r="K498" s="314"/>
      <c r="L498" s="314"/>
    </row>
    <row r="499" spans="2:12" ht="15.75" hidden="1" customHeight="1">
      <c r="B499" s="314"/>
      <c r="C499" s="314"/>
      <c r="D499" s="314"/>
      <c r="E499" s="314"/>
      <c r="F499" s="314"/>
      <c r="G499" s="314"/>
      <c r="H499" s="314"/>
      <c r="I499" s="314"/>
      <c r="J499" s="314"/>
      <c r="K499" s="314"/>
      <c r="L499" s="314"/>
    </row>
    <row r="500" spans="2:12" ht="15.75" hidden="1" customHeight="1">
      <c r="B500" s="314"/>
      <c r="C500" s="314"/>
      <c r="D500" s="314"/>
      <c r="E500" s="314"/>
      <c r="F500" s="314"/>
      <c r="G500" s="314"/>
      <c r="H500" s="314"/>
      <c r="I500" s="314"/>
      <c r="J500" s="314"/>
      <c r="K500" s="314"/>
      <c r="L500" s="314"/>
    </row>
    <row r="501" spans="2:12" ht="15.75" hidden="1" customHeight="1">
      <c r="B501" s="314"/>
      <c r="C501" s="314"/>
      <c r="D501" s="314"/>
      <c r="E501" s="314"/>
      <c r="F501" s="314"/>
      <c r="G501" s="314"/>
      <c r="H501" s="314"/>
      <c r="I501" s="314"/>
      <c r="J501" s="314"/>
      <c r="K501" s="314"/>
      <c r="L501" s="314"/>
    </row>
    <row r="502" spans="2:12" ht="15.75" hidden="1" customHeight="1">
      <c r="B502" s="314"/>
      <c r="C502" s="314"/>
      <c r="D502" s="314"/>
      <c r="E502" s="314"/>
      <c r="F502" s="314"/>
      <c r="G502" s="314"/>
      <c r="H502" s="314"/>
      <c r="I502" s="314"/>
      <c r="J502" s="314"/>
      <c r="K502" s="314"/>
      <c r="L502" s="314"/>
    </row>
    <row r="503" spans="2:12" ht="15.75" hidden="1" customHeight="1">
      <c r="B503" s="314"/>
      <c r="C503" s="314"/>
      <c r="D503" s="314"/>
      <c r="E503" s="314"/>
      <c r="F503" s="314"/>
      <c r="G503" s="314"/>
      <c r="H503" s="314"/>
      <c r="I503" s="314"/>
      <c r="J503" s="314"/>
      <c r="K503" s="314"/>
      <c r="L503" s="314"/>
    </row>
    <row r="504" spans="2:12" ht="15.75" hidden="1" customHeight="1">
      <c r="B504" s="314"/>
      <c r="C504" s="314"/>
      <c r="D504" s="314"/>
      <c r="E504" s="314"/>
      <c r="F504" s="314"/>
      <c r="G504" s="314"/>
      <c r="H504" s="314"/>
      <c r="I504" s="314"/>
      <c r="J504" s="314"/>
      <c r="K504" s="314"/>
      <c r="L504" s="314"/>
    </row>
    <row r="505" spans="2:12" ht="15.75" hidden="1" customHeight="1">
      <c r="B505" s="314"/>
      <c r="C505" s="314"/>
      <c r="D505" s="314"/>
      <c r="E505" s="314"/>
      <c r="F505" s="314"/>
      <c r="G505" s="314"/>
      <c r="H505" s="314"/>
      <c r="I505" s="314"/>
      <c r="J505" s="314"/>
      <c r="K505" s="314"/>
      <c r="L505" s="314"/>
    </row>
    <row r="506" spans="2:12" ht="15.75" hidden="1" customHeight="1">
      <c r="B506" s="314"/>
      <c r="C506" s="314"/>
      <c r="D506" s="314"/>
      <c r="E506" s="314"/>
      <c r="F506" s="314"/>
      <c r="G506" s="314"/>
      <c r="H506" s="314"/>
      <c r="I506" s="314"/>
      <c r="J506" s="314"/>
      <c r="K506" s="314"/>
      <c r="L506" s="314"/>
    </row>
    <row r="507" spans="2:12" ht="15.75" hidden="1" customHeight="1">
      <c r="B507" s="314"/>
      <c r="C507" s="314"/>
      <c r="D507" s="314"/>
      <c r="E507" s="314"/>
      <c r="F507" s="314"/>
      <c r="G507" s="314"/>
      <c r="H507" s="314"/>
      <c r="I507" s="314"/>
      <c r="J507" s="314"/>
      <c r="K507" s="314"/>
      <c r="L507" s="314"/>
    </row>
    <row r="508" spans="2:12" ht="15.75" hidden="1" customHeight="1">
      <c r="B508" s="314"/>
      <c r="C508" s="314"/>
      <c r="D508" s="314"/>
      <c r="E508" s="314"/>
      <c r="F508" s="314"/>
      <c r="G508" s="314"/>
      <c r="H508" s="314"/>
      <c r="I508" s="314"/>
      <c r="J508" s="314"/>
      <c r="K508" s="314"/>
      <c r="L508" s="314"/>
    </row>
    <row r="509" spans="2:12" ht="15.75" hidden="1" customHeight="1">
      <c r="B509" s="314"/>
      <c r="C509" s="314"/>
      <c r="D509" s="314"/>
      <c r="E509" s="314"/>
      <c r="F509" s="314"/>
      <c r="G509" s="314"/>
      <c r="H509" s="314"/>
      <c r="I509" s="314"/>
      <c r="J509" s="314"/>
      <c r="K509" s="314"/>
      <c r="L509" s="314"/>
    </row>
    <row r="510" spans="2:12" ht="15.75" hidden="1" customHeight="1">
      <c r="B510" s="314"/>
      <c r="C510" s="314"/>
      <c r="D510" s="314"/>
      <c r="E510" s="314"/>
      <c r="F510" s="314"/>
      <c r="G510" s="314"/>
      <c r="H510" s="314"/>
      <c r="I510" s="314"/>
      <c r="J510" s="314"/>
      <c r="K510" s="314"/>
      <c r="L510" s="314"/>
    </row>
    <row r="511" spans="2:12" ht="15.75" hidden="1" customHeight="1">
      <c r="B511" s="314"/>
      <c r="C511" s="314"/>
      <c r="D511" s="314"/>
      <c r="E511" s="314"/>
      <c r="F511" s="314"/>
      <c r="G511" s="314"/>
      <c r="H511" s="314"/>
      <c r="I511" s="314"/>
      <c r="J511" s="314"/>
      <c r="K511" s="314"/>
      <c r="L511" s="314"/>
    </row>
    <row r="512" spans="2:12" ht="15.75" hidden="1" customHeight="1">
      <c r="B512" s="314"/>
      <c r="C512" s="314"/>
      <c r="D512" s="314"/>
      <c r="E512" s="314"/>
      <c r="F512" s="314"/>
      <c r="G512" s="314"/>
      <c r="H512" s="314"/>
      <c r="I512" s="314"/>
      <c r="J512" s="314"/>
      <c r="K512" s="314"/>
      <c r="L512" s="314"/>
    </row>
    <row r="513" spans="2:12" ht="15.75" hidden="1" customHeight="1">
      <c r="B513" s="314"/>
      <c r="C513" s="314"/>
      <c r="D513" s="314"/>
      <c r="E513" s="314"/>
      <c r="F513" s="314"/>
      <c r="G513" s="314"/>
      <c r="H513" s="314"/>
      <c r="I513" s="314"/>
      <c r="J513" s="314"/>
      <c r="K513" s="314"/>
      <c r="L513" s="314"/>
    </row>
    <row r="514" spans="2:12" ht="15.75" hidden="1" customHeight="1">
      <c r="B514" s="314"/>
      <c r="C514" s="314"/>
      <c r="D514" s="314"/>
      <c r="E514" s="314"/>
      <c r="F514" s="314"/>
      <c r="G514" s="314"/>
      <c r="H514" s="314"/>
      <c r="I514" s="314"/>
      <c r="J514" s="314"/>
      <c r="K514" s="314"/>
      <c r="L514" s="314"/>
    </row>
    <row r="515" spans="2:12" ht="15.75" hidden="1" customHeight="1">
      <c r="B515" s="314"/>
      <c r="C515" s="314"/>
      <c r="D515" s="314"/>
      <c r="E515" s="314"/>
      <c r="F515" s="314"/>
      <c r="G515" s="314"/>
      <c r="H515" s="314"/>
      <c r="I515" s="314"/>
      <c r="J515" s="314"/>
      <c r="K515" s="314"/>
      <c r="L515" s="314"/>
    </row>
    <row r="516" spans="2:12" ht="15.75" hidden="1" customHeight="1">
      <c r="B516" s="314"/>
      <c r="C516" s="314"/>
      <c r="D516" s="314"/>
      <c r="E516" s="314"/>
      <c r="F516" s="314"/>
      <c r="G516" s="314"/>
      <c r="H516" s="314"/>
      <c r="I516" s="314"/>
      <c r="J516" s="314"/>
      <c r="K516" s="314"/>
      <c r="L516" s="314"/>
    </row>
    <row r="517" spans="2:12" ht="15.75" hidden="1" customHeight="1">
      <c r="B517" s="314"/>
      <c r="C517" s="314"/>
      <c r="D517" s="314"/>
      <c r="E517" s="314"/>
      <c r="F517" s="314"/>
      <c r="G517" s="314"/>
      <c r="H517" s="314"/>
      <c r="I517" s="314"/>
      <c r="J517" s="314"/>
      <c r="K517" s="314"/>
      <c r="L517" s="314"/>
    </row>
    <row r="518" spans="2:12" ht="15.75" hidden="1" customHeight="1">
      <c r="B518" s="314"/>
      <c r="C518" s="314"/>
      <c r="D518" s="314"/>
      <c r="E518" s="314"/>
      <c r="F518" s="314"/>
      <c r="G518" s="314"/>
      <c r="H518" s="314"/>
      <c r="I518" s="314"/>
      <c r="J518" s="314"/>
      <c r="K518" s="314"/>
      <c r="L518" s="314"/>
    </row>
    <row r="519" spans="2:12" ht="15.75" hidden="1" customHeight="1">
      <c r="B519" s="314"/>
      <c r="C519" s="314"/>
      <c r="D519" s="314"/>
      <c r="E519" s="314"/>
      <c r="F519" s="314"/>
      <c r="G519" s="314"/>
      <c r="H519" s="314"/>
      <c r="I519" s="314"/>
      <c r="J519" s="314"/>
      <c r="K519" s="314"/>
      <c r="L519" s="314"/>
    </row>
    <row r="520" spans="2:12" ht="15.75" hidden="1" customHeight="1">
      <c r="B520" s="314"/>
      <c r="C520" s="314"/>
      <c r="D520" s="314"/>
      <c r="E520" s="314"/>
      <c r="F520" s="314"/>
      <c r="G520" s="314"/>
      <c r="H520" s="314"/>
      <c r="I520" s="314"/>
      <c r="J520" s="314"/>
      <c r="K520" s="314"/>
      <c r="L520" s="314"/>
    </row>
    <row r="521" spans="2:12" ht="15.75" hidden="1" customHeight="1">
      <c r="B521" s="314"/>
      <c r="C521" s="314"/>
      <c r="D521" s="314"/>
      <c r="E521" s="314"/>
      <c r="F521" s="314"/>
      <c r="G521" s="314"/>
      <c r="H521" s="314"/>
      <c r="I521" s="314"/>
      <c r="J521" s="314"/>
      <c r="K521" s="314"/>
      <c r="L521" s="314"/>
    </row>
    <row r="522" spans="2:12" ht="15.75" hidden="1" customHeight="1">
      <c r="B522" s="314"/>
      <c r="C522" s="314"/>
      <c r="D522" s="314"/>
      <c r="E522" s="314"/>
      <c r="F522" s="314"/>
      <c r="G522" s="314"/>
      <c r="H522" s="314"/>
      <c r="I522" s="314"/>
      <c r="J522" s="314"/>
      <c r="K522" s="314"/>
      <c r="L522" s="314"/>
    </row>
    <row r="523" spans="2:12" ht="15.75" hidden="1" customHeight="1">
      <c r="B523" s="314"/>
      <c r="C523" s="314"/>
      <c r="D523" s="314"/>
      <c r="E523" s="314"/>
      <c r="F523" s="314"/>
      <c r="G523" s="314"/>
      <c r="H523" s="314"/>
      <c r="I523" s="314"/>
      <c r="J523" s="314"/>
      <c r="K523" s="314"/>
      <c r="L523" s="314"/>
    </row>
    <row r="524" spans="2:12" ht="15.75" hidden="1" customHeight="1">
      <c r="B524" s="314"/>
      <c r="C524" s="314"/>
      <c r="D524" s="314"/>
      <c r="E524" s="314"/>
      <c r="F524" s="314"/>
      <c r="G524" s="314"/>
      <c r="H524" s="314"/>
      <c r="I524" s="314"/>
      <c r="J524" s="314"/>
      <c r="K524" s="314"/>
      <c r="L524" s="314"/>
    </row>
    <row r="525" spans="2:12" ht="15.75" hidden="1" customHeight="1">
      <c r="B525" s="314"/>
      <c r="C525" s="314"/>
      <c r="D525" s="314"/>
      <c r="E525" s="314"/>
      <c r="F525" s="314"/>
      <c r="G525" s="314"/>
      <c r="H525" s="314"/>
      <c r="I525" s="314"/>
      <c r="J525" s="314"/>
      <c r="K525" s="314"/>
      <c r="L525" s="314"/>
    </row>
    <row r="526" spans="2:12" ht="15.75" hidden="1" customHeight="1">
      <c r="B526" s="314"/>
      <c r="C526" s="314"/>
      <c r="D526" s="314"/>
      <c r="E526" s="314"/>
      <c r="F526" s="314"/>
      <c r="G526" s="314"/>
      <c r="H526" s="314"/>
      <c r="I526" s="314"/>
      <c r="J526" s="314"/>
      <c r="K526" s="314"/>
      <c r="L526" s="314"/>
    </row>
    <row r="527" spans="2:12" ht="15.75" hidden="1" customHeight="1">
      <c r="B527" s="314"/>
      <c r="C527" s="314"/>
      <c r="D527" s="314"/>
      <c r="E527" s="314"/>
      <c r="F527" s="314"/>
      <c r="G527" s="314"/>
      <c r="H527" s="314"/>
      <c r="I527" s="314"/>
      <c r="J527" s="314"/>
      <c r="K527" s="314"/>
      <c r="L527" s="314"/>
    </row>
    <row r="528" spans="2:12" ht="15.75" hidden="1" customHeight="1">
      <c r="B528" s="314"/>
      <c r="C528" s="314"/>
      <c r="D528" s="314"/>
      <c r="E528" s="314"/>
      <c r="F528" s="314"/>
      <c r="G528" s="314"/>
      <c r="H528" s="314"/>
      <c r="I528" s="314"/>
      <c r="J528" s="314"/>
      <c r="K528" s="314"/>
      <c r="L528" s="314"/>
    </row>
    <row r="529" spans="2:12" ht="15.75" hidden="1" customHeight="1">
      <c r="B529" s="314"/>
      <c r="C529" s="314"/>
      <c r="D529" s="314"/>
      <c r="E529" s="314"/>
      <c r="F529" s="314"/>
      <c r="G529" s="314"/>
      <c r="H529" s="314"/>
      <c r="I529" s="314"/>
      <c r="J529" s="314"/>
      <c r="K529" s="314"/>
      <c r="L529" s="314"/>
    </row>
    <row r="530" spans="2:12" ht="15.75" hidden="1" customHeight="1">
      <c r="B530" s="314"/>
      <c r="C530" s="314"/>
      <c r="D530" s="314"/>
      <c r="E530" s="314"/>
      <c r="F530" s="314"/>
      <c r="G530" s="314"/>
      <c r="H530" s="314"/>
      <c r="I530" s="314"/>
      <c r="J530" s="314"/>
      <c r="K530" s="314"/>
      <c r="L530" s="314"/>
    </row>
    <row r="531" spans="2:12" ht="15.75" hidden="1" customHeight="1">
      <c r="B531" s="314"/>
      <c r="C531" s="314"/>
      <c r="D531" s="314"/>
      <c r="E531" s="314"/>
      <c r="F531" s="314"/>
      <c r="G531" s="314"/>
      <c r="H531" s="314"/>
      <c r="I531" s="314"/>
      <c r="J531" s="314"/>
      <c r="K531" s="314"/>
      <c r="L531" s="314"/>
    </row>
    <row r="532" spans="2:12" ht="15.75" hidden="1" customHeight="1">
      <c r="B532" s="314"/>
      <c r="C532" s="314"/>
      <c r="D532" s="314"/>
      <c r="E532" s="314"/>
      <c r="F532" s="314"/>
      <c r="G532" s="314"/>
      <c r="H532" s="314"/>
      <c r="I532" s="314"/>
      <c r="J532" s="314"/>
      <c r="K532" s="314"/>
      <c r="L532" s="314"/>
    </row>
    <row r="533" spans="2:12" ht="15.75" hidden="1" customHeight="1">
      <c r="B533" s="314"/>
      <c r="C533" s="314"/>
      <c r="D533" s="314"/>
      <c r="E533" s="314"/>
      <c r="F533" s="314"/>
      <c r="G533" s="314"/>
      <c r="H533" s="314"/>
      <c r="I533" s="314"/>
      <c r="J533" s="314"/>
      <c r="K533" s="314"/>
      <c r="L533" s="314"/>
    </row>
    <row r="534" spans="2:12" ht="15.75" hidden="1" customHeight="1">
      <c r="B534" s="314"/>
      <c r="C534" s="314"/>
      <c r="D534" s="314"/>
      <c r="E534" s="314"/>
      <c r="F534" s="314"/>
      <c r="G534" s="314"/>
      <c r="H534" s="314"/>
      <c r="I534" s="314"/>
      <c r="J534" s="314"/>
      <c r="K534" s="314"/>
      <c r="L534" s="314"/>
    </row>
    <row r="535" spans="2:12" ht="15.75" hidden="1" customHeight="1">
      <c r="B535" s="314"/>
      <c r="C535" s="314"/>
      <c r="D535" s="314"/>
      <c r="E535" s="314"/>
      <c r="F535" s="314"/>
      <c r="G535" s="314"/>
      <c r="H535" s="314"/>
      <c r="I535" s="314"/>
      <c r="J535" s="314"/>
      <c r="K535" s="314"/>
      <c r="L535" s="314"/>
    </row>
    <row r="536" spans="2:12" ht="15.75" hidden="1" customHeight="1">
      <c r="B536" s="314"/>
      <c r="C536" s="314"/>
      <c r="D536" s="314"/>
      <c r="E536" s="314"/>
      <c r="F536" s="314"/>
      <c r="G536" s="314"/>
      <c r="H536" s="314"/>
      <c r="I536" s="314"/>
      <c r="J536" s="314"/>
      <c r="K536" s="314"/>
      <c r="L536" s="314"/>
    </row>
    <row r="537" spans="2:12" ht="15.75" hidden="1" customHeight="1">
      <c r="B537" s="314"/>
      <c r="C537" s="314"/>
      <c r="D537" s="314"/>
      <c r="E537" s="314"/>
      <c r="F537" s="314"/>
      <c r="G537" s="314"/>
      <c r="H537" s="314"/>
      <c r="I537" s="314"/>
      <c r="J537" s="314"/>
      <c r="K537" s="314"/>
      <c r="L537" s="314"/>
    </row>
    <row r="538" spans="2:12" ht="15.75" hidden="1" customHeight="1">
      <c r="B538" s="314"/>
      <c r="C538" s="314"/>
      <c r="D538" s="314"/>
      <c r="E538" s="314"/>
      <c r="F538" s="314"/>
      <c r="G538" s="314"/>
      <c r="H538" s="314"/>
      <c r="I538" s="314"/>
      <c r="J538" s="314"/>
      <c r="K538" s="314"/>
      <c r="L538" s="314"/>
    </row>
    <row r="539" spans="2:12" ht="15.75" hidden="1" customHeight="1">
      <c r="B539" s="314"/>
      <c r="C539" s="314"/>
      <c r="D539" s="314"/>
      <c r="E539" s="314"/>
      <c r="F539" s="314"/>
      <c r="G539" s="314"/>
      <c r="H539" s="314"/>
      <c r="I539" s="314"/>
      <c r="J539" s="314"/>
      <c r="K539" s="314"/>
      <c r="L539" s="314"/>
    </row>
    <row r="540" spans="2:12" ht="15.75" hidden="1" customHeight="1">
      <c r="B540" s="314"/>
      <c r="C540" s="314"/>
      <c r="D540" s="314"/>
      <c r="E540" s="314"/>
      <c r="F540" s="314"/>
      <c r="G540" s="314"/>
      <c r="H540" s="314"/>
      <c r="I540" s="314"/>
      <c r="J540" s="314"/>
      <c r="K540" s="314"/>
      <c r="L540" s="314"/>
    </row>
    <row r="541" spans="2:12" ht="15.75" hidden="1" customHeight="1">
      <c r="B541" s="314"/>
      <c r="C541" s="314"/>
      <c r="D541" s="314"/>
      <c r="E541" s="314"/>
      <c r="F541" s="314"/>
      <c r="G541" s="314"/>
      <c r="H541" s="314"/>
      <c r="I541" s="314"/>
      <c r="J541" s="314"/>
      <c r="K541" s="314"/>
      <c r="L541" s="314"/>
    </row>
    <row r="542" spans="2:12" ht="15.75" hidden="1" customHeight="1">
      <c r="B542" s="314"/>
      <c r="C542" s="314"/>
      <c r="D542" s="314"/>
      <c r="E542" s="314"/>
      <c r="F542" s="314"/>
      <c r="G542" s="314"/>
      <c r="H542" s="314"/>
      <c r="I542" s="314"/>
      <c r="J542" s="314"/>
      <c r="K542" s="314"/>
      <c r="L542" s="314"/>
    </row>
    <row r="543" spans="2:12" ht="15.75" hidden="1" customHeight="1">
      <c r="B543" s="314"/>
      <c r="C543" s="314"/>
      <c r="D543" s="314"/>
      <c r="E543" s="314"/>
      <c r="F543" s="314"/>
      <c r="G543" s="314"/>
      <c r="H543" s="314"/>
      <c r="I543" s="314"/>
      <c r="J543" s="314"/>
      <c r="K543" s="314"/>
      <c r="L543" s="314"/>
    </row>
    <row r="544" spans="2:12" ht="15.75" hidden="1" customHeight="1">
      <c r="B544" s="314"/>
      <c r="C544" s="314"/>
      <c r="D544" s="314"/>
      <c r="E544" s="314"/>
      <c r="F544" s="314"/>
      <c r="G544" s="314"/>
      <c r="H544" s="314"/>
      <c r="I544" s="314"/>
      <c r="J544" s="314"/>
      <c r="K544" s="314"/>
      <c r="L544" s="314"/>
    </row>
    <row r="545" spans="2:12" ht="15.75" hidden="1" customHeight="1">
      <c r="B545" s="314"/>
      <c r="C545" s="314"/>
      <c r="D545" s="314"/>
      <c r="E545" s="314"/>
      <c r="F545" s="314"/>
      <c r="G545" s="314"/>
      <c r="H545" s="314"/>
      <c r="I545" s="314"/>
      <c r="J545" s="314"/>
      <c r="K545" s="314"/>
      <c r="L545" s="314"/>
    </row>
    <row r="546" spans="2:12" ht="15.75" hidden="1" customHeight="1">
      <c r="B546" s="314"/>
      <c r="C546" s="314"/>
      <c r="D546" s="314"/>
      <c r="E546" s="314"/>
      <c r="F546" s="314"/>
      <c r="G546" s="314"/>
      <c r="H546" s="314"/>
      <c r="I546" s="314"/>
      <c r="J546" s="314"/>
      <c r="K546" s="314"/>
      <c r="L546" s="314"/>
    </row>
    <row r="547" spans="2:12" ht="15.75" hidden="1" customHeight="1">
      <c r="B547" s="314"/>
      <c r="C547" s="314"/>
      <c r="D547" s="314"/>
      <c r="E547" s="314"/>
      <c r="F547" s="314"/>
      <c r="G547" s="314"/>
      <c r="H547" s="314"/>
      <c r="I547" s="314"/>
      <c r="J547" s="314"/>
      <c r="K547" s="314"/>
      <c r="L547" s="314"/>
    </row>
    <row r="548" spans="2:12" ht="15.75" hidden="1" customHeight="1">
      <c r="B548" s="314"/>
      <c r="C548" s="314"/>
      <c r="D548" s="314"/>
      <c r="E548" s="314"/>
      <c r="F548" s="314"/>
      <c r="G548" s="314"/>
      <c r="H548" s="314"/>
      <c r="I548" s="314"/>
      <c r="J548" s="314"/>
      <c r="K548" s="314"/>
      <c r="L548" s="314"/>
    </row>
    <row r="549" spans="2:12" ht="15.75" hidden="1" customHeight="1">
      <c r="B549" s="314"/>
      <c r="C549" s="314"/>
      <c r="D549" s="314"/>
      <c r="E549" s="314"/>
      <c r="F549" s="314"/>
      <c r="G549" s="314"/>
      <c r="H549" s="314"/>
      <c r="I549" s="314"/>
      <c r="J549" s="314"/>
      <c r="K549" s="314"/>
      <c r="L549" s="314"/>
    </row>
    <row r="550" spans="2:12" ht="15.75" hidden="1" customHeight="1">
      <c r="B550" s="314"/>
      <c r="C550" s="314"/>
      <c r="D550" s="314"/>
      <c r="E550" s="314"/>
      <c r="F550" s="314"/>
      <c r="G550" s="314"/>
      <c r="H550" s="314"/>
      <c r="I550" s="314"/>
      <c r="J550" s="314"/>
      <c r="K550" s="314"/>
      <c r="L550" s="314"/>
    </row>
    <row r="551" spans="2:12" ht="15.75" hidden="1" customHeight="1">
      <c r="B551" s="314"/>
      <c r="C551" s="314"/>
      <c r="D551" s="314"/>
      <c r="E551" s="314"/>
      <c r="F551" s="314"/>
      <c r="G551" s="314"/>
      <c r="H551" s="314"/>
      <c r="I551" s="314"/>
      <c r="J551" s="314"/>
      <c r="K551" s="314"/>
      <c r="L551" s="314"/>
    </row>
    <row r="552" spans="2:12" ht="15.75" hidden="1" customHeight="1">
      <c r="B552" s="314"/>
      <c r="C552" s="314"/>
      <c r="D552" s="314"/>
      <c r="E552" s="314"/>
      <c r="F552" s="314"/>
      <c r="G552" s="314"/>
      <c r="H552" s="314"/>
      <c r="I552" s="314"/>
      <c r="J552" s="314"/>
      <c r="K552" s="314"/>
      <c r="L552" s="314"/>
    </row>
    <row r="553" spans="2:12" ht="15.75" hidden="1" customHeight="1">
      <c r="B553" s="314"/>
      <c r="C553" s="314"/>
      <c r="D553" s="314"/>
      <c r="E553" s="314"/>
      <c r="F553" s="314"/>
      <c r="G553" s="314"/>
      <c r="H553" s="314"/>
      <c r="I553" s="314"/>
      <c r="J553" s="314"/>
      <c r="K553" s="314"/>
      <c r="L553" s="314"/>
    </row>
    <row r="554" spans="2:12" ht="15.75" hidden="1" customHeight="1">
      <c r="B554" s="314"/>
      <c r="C554" s="314"/>
      <c r="D554" s="314"/>
      <c r="E554" s="314"/>
      <c r="F554" s="314"/>
      <c r="G554" s="314"/>
      <c r="H554" s="314"/>
      <c r="I554" s="314"/>
      <c r="J554" s="314"/>
      <c r="K554" s="314"/>
      <c r="L554" s="314"/>
    </row>
    <row r="555" spans="2:12" ht="15.75" hidden="1" customHeight="1">
      <c r="B555" s="314"/>
      <c r="C555" s="314"/>
      <c r="D555" s="314"/>
      <c r="E555" s="314"/>
      <c r="F555" s="314"/>
      <c r="G555" s="314"/>
      <c r="H555" s="314"/>
      <c r="I555" s="314"/>
      <c r="J555" s="314"/>
      <c r="K555" s="314"/>
      <c r="L555" s="314"/>
    </row>
    <row r="556" spans="2:12" ht="15.75" hidden="1" customHeight="1">
      <c r="B556" s="314"/>
      <c r="C556" s="314"/>
      <c r="D556" s="314"/>
      <c r="E556" s="314"/>
      <c r="F556" s="314"/>
      <c r="G556" s="314"/>
      <c r="H556" s="314"/>
      <c r="I556" s="314"/>
      <c r="J556" s="314"/>
      <c r="K556" s="314"/>
      <c r="L556" s="314"/>
    </row>
    <row r="557" spans="2:12" ht="15.75" hidden="1" customHeight="1">
      <c r="B557" s="314"/>
      <c r="C557" s="314"/>
      <c r="D557" s="314"/>
      <c r="E557" s="314"/>
      <c r="F557" s="314"/>
      <c r="G557" s="314"/>
      <c r="H557" s="314"/>
      <c r="I557" s="314"/>
      <c r="J557" s="314"/>
      <c r="K557" s="314"/>
      <c r="L557" s="314"/>
    </row>
    <row r="558" spans="2:12" ht="15.75" hidden="1" customHeight="1">
      <c r="B558" s="314"/>
      <c r="C558" s="314"/>
      <c r="D558" s="314"/>
      <c r="E558" s="314"/>
      <c r="F558" s="314"/>
      <c r="G558" s="314"/>
      <c r="H558" s="314"/>
      <c r="I558" s="314"/>
      <c r="J558" s="314"/>
      <c r="K558" s="314"/>
      <c r="L558" s="314"/>
    </row>
    <row r="559" spans="2:12" ht="15.75" hidden="1" customHeight="1">
      <c r="B559" s="314"/>
      <c r="C559" s="314"/>
      <c r="D559" s="314"/>
      <c r="E559" s="314"/>
      <c r="F559" s="314"/>
      <c r="G559" s="314"/>
      <c r="H559" s="314"/>
      <c r="I559" s="314"/>
      <c r="J559" s="314"/>
      <c r="K559" s="314"/>
      <c r="L559" s="314"/>
    </row>
    <row r="560" spans="2:12" ht="15.75" hidden="1" customHeight="1">
      <c r="B560" s="314"/>
      <c r="C560" s="314"/>
      <c r="D560" s="314"/>
      <c r="E560" s="314"/>
      <c r="F560" s="314"/>
      <c r="G560" s="314"/>
      <c r="H560" s="314"/>
      <c r="I560" s="314"/>
      <c r="J560" s="314"/>
      <c r="K560" s="314"/>
      <c r="L560" s="314"/>
    </row>
    <row r="561" spans="2:12" ht="15.75" hidden="1" customHeight="1">
      <c r="B561" s="314"/>
      <c r="C561" s="314"/>
      <c r="D561" s="314"/>
      <c r="E561" s="314"/>
      <c r="F561" s="314"/>
      <c r="G561" s="314"/>
      <c r="H561" s="314"/>
      <c r="I561" s="314"/>
      <c r="J561" s="314"/>
      <c r="K561" s="314"/>
      <c r="L561" s="314"/>
    </row>
    <row r="562" spans="2:12" ht="15.75" hidden="1" customHeight="1">
      <c r="B562" s="314"/>
      <c r="C562" s="314"/>
      <c r="D562" s="314"/>
      <c r="E562" s="314"/>
      <c r="F562" s="314"/>
      <c r="G562" s="314"/>
      <c r="H562" s="314"/>
      <c r="I562" s="314"/>
      <c r="J562" s="314"/>
      <c r="K562" s="314"/>
      <c r="L562" s="314"/>
    </row>
    <row r="563" spans="2:12" ht="15.75" hidden="1" customHeight="1">
      <c r="B563" s="314"/>
      <c r="C563" s="314"/>
      <c r="D563" s="314"/>
      <c r="E563" s="314"/>
      <c r="F563" s="314"/>
      <c r="G563" s="314"/>
      <c r="H563" s="314"/>
      <c r="I563" s="314"/>
      <c r="J563" s="314"/>
      <c r="K563" s="314"/>
      <c r="L563" s="314"/>
    </row>
    <row r="564" spans="2:12" ht="15.75" hidden="1" customHeight="1">
      <c r="B564" s="314"/>
      <c r="C564" s="314"/>
      <c r="D564" s="314"/>
      <c r="E564" s="314"/>
      <c r="F564" s="314"/>
      <c r="G564" s="314"/>
      <c r="H564" s="314"/>
      <c r="I564" s="314"/>
      <c r="J564" s="314"/>
      <c r="K564" s="314"/>
      <c r="L564" s="314"/>
    </row>
    <row r="565" spans="2:12" ht="15.75" hidden="1" customHeight="1">
      <c r="B565" s="314"/>
      <c r="C565" s="314"/>
      <c r="D565" s="314"/>
      <c r="E565" s="314"/>
      <c r="F565" s="314"/>
      <c r="G565" s="314"/>
      <c r="H565" s="314"/>
      <c r="I565" s="314"/>
      <c r="J565" s="314"/>
      <c r="K565" s="314"/>
      <c r="L565" s="314"/>
    </row>
    <row r="566" spans="2:12" ht="15.75" hidden="1" customHeight="1">
      <c r="B566" s="314"/>
      <c r="C566" s="314"/>
      <c r="D566" s="314"/>
      <c r="E566" s="314"/>
      <c r="F566" s="314"/>
      <c r="G566" s="314"/>
      <c r="H566" s="314"/>
      <c r="I566" s="314"/>
      <c r="J566" s="314"/>
      <c r="K566" s="314"/>
      <c r="L566" s="314"/>
    </row>
    <row r="567" spans="2:12" ht="15.75" hidden="1" customHeight="1">
      <c r="B567" s="314"/>
      <c r="C567" s="314"/>
      <c r="D567" s="314"/>
      <c r="E567" s="314"/>
      <c r="F567" s="314"/>
      <c r="G567" s="314"/>
      <c r="H567" s="314"/>
      <c r="I567" s="314"/>
      <c r="J567" s="314"/>
      <c r="K567" s="314"/>
      <c r="L567" s="314"/>
    </row>
    <row r="568" spans="2:12" ht="15.75" hidden="1" customHeight="1">
      <c r="B568" s="314"/>
      <c r="C568" s="314"/>
      <c r="D568" s="314"/>
      <c r="E568" s="314"/>
      <c r="F568" s="314"/>
      <c r="G568" s="314"/>
      <c r="H568" s="314"/>
      <c r="I568" s="314"/>
      <c r="J568" s="314"/>
      <c r="K568" s="314"/>
      <c r="L568" s="314"/>
    </row>
    <row r="569" spans="2:12" ht="15.75" hidden="1" customHeight="1">
      <c r="B569" s="314"/>
      <c r="C569" s="314"/>
      <c r="D569" s="314"/>
      <c r="E569" s="314"/>
      <c r="F569" s="314"/>
      <c r="G569" s="314"/>
      <c r="H569" s="314"/>
      <c r="I569" s="314"/>
      <c r="J569" s="314"/>
      <c r="K569" s="314"/>
      <c r="L569" s="314"/>
    </row>
    <row r="570" spans="2:12" ht="15.75" hidden="1" customHeight="1">
      <c r="B570" s="314"/>
      <c r="C570" s="314"/>
      <c r="D570" s="314"/>
      <c r="E570" s="314"/>
      <c r="F570" s="314"/>
      <c r="G570" s="314"/>
      <c r="H570" s="314"/>
      <c r="I570" s="314"/>
      <c r="J570" s="314"/>
      <c r="K570" s="314"/>
      <c r="L570" s="314"/>
    </row>
    <row r="571" spans="2:12" ht="15.75" hidden="1" customHeight="1">
      <c r="B571" s="314"/>
      <c r="C571" s="314"/>
      <c r="D571" s="314"/>
      <c r="E571" s="314"/>
      <c r="F571" s="314"/>
      <c r="G571" s="314"/>
      <c r="H571" s="314"/>
      <c r="I571" s="314"/>
      <c r="J571" s="314"/>
      <c r="K571" s="314"/>
      <c r="L571" s="314"/>
    </row>
    <row r="572" spans="2:12" ht="15.75" hidden="1" customHeight="1">
      <c r="B572" s="314"/>
      <c r="C572" s="314"/>
      <c r="D572" s="314"/>
      <c r="E572" s="314"/>
      <c r="F572" s="314"/>
      <c r="G572" s="314"/>
      <c r="H572" s="314"/>
      <c r="I572" s="314"/>
      <c r="J572" s="314"/>
      <c r="K572" s="314"/>
      <c r="L572" s="314"/>
    </row>
    <row r="573" spans="2:12" ht="15.75" hidden="1" customHeight="1">
      <c r="B573" s="314"/>
      <c r="C573" s="314"/>
      <c r="D573" s="314"/>
      <c r="E573" s="314"/>
      <c r="F573" s="314"/>
      <c r="G573" s="314"/>
      <c r="H573" s="314"/>
      <c r="I573" s="314"/>
      <c r="J573" s="314"/>
      <c r="K573" s="314"/>
      <c r="L573" s="314"/>
    </row>
    <row r="574" spans="2:12" ht="15.75" hidden="1" customHeight="1">
      <c r="B574" s="314"/>
      <c r="C574" s="314"/>
      <c r="D574" s="314"/>
      <c r="E574" s="314"/>
      <c r="F574" s="314"/>
      <c r="G574" s="314"/>
      <c r="H574" s="314"/>
      <c r="I574" s="314"/>
      <c r="J574" s="314"/>
      <c r="K574" s="314"/>
      <c r="L574" s="314"/>
    </row>
    <row r="575" spans="2:12" ht="15.75" hidden="1" customHeight="1">
      <c r="B575" s="314"/>
      <c r="C575" s="314"/>
      <c r="D575" s="314"/>
      <c r="E575" s="314"/>
      <c r="F575" s="314"/>
      <c r="G575" s="314"/>
      <c r="H575" s="314"/>
      <c r="I575" s="314"/>
      <c r="J575" s="314"/>
      <c r="K575" s="314"/>
      <c r="L575" s="314"/>
    </row>
    <row r="576" spans="2:12" ht="15.75" hidden="1" customHeight="1">
      <c r="B576" s="314"/>
      <c r="C576" s="314"/>
      <c r="D576" s="314"/>
      <c r="E576" s="314"/>
      <c r="F576" s="314"/>
      <c r="G576" s="314"/>
      <c r="H576" s="314"/>
      <c r="I576" s="314"/>
      <c r="J576" s="314"/>
      <c r="K576" s="314"/>
      <c r="L576" s="314"/>
    </row>
    <row r="577" spans="2:12" ht="15.75" hidden="1" customHeight="1">
      <c r="B577" s="314"/>
      <c r="C577" s="314"/>
      <c r="D577" s="314"/>
      <c r="E577" s="314"/>
      <c r="F577" s="314"/>
      <c r="G577" s="314"/>
      <c r="H577" s="314"/>
      <c r="I577" s="314"/>
      <c r="J577" s="314"/>
      <c r="K577" s="314"/>
      <c r="L577" s="314"/>
    </row>
    <row r="578" spans="2:12" ht="15.75" hidden="1" customHeight="1">
      <c r="B578" s="314"/>
      <c r="C578" s="314"/>
      <c r="D578" s="314"/>
      <c r="E578" s="314"/>
      <c r="F578" s="314"/>
      <c r="G578" s="314"/>
      <c r="H578" s="314"/>
      <c r="I578" s="314"/>
      <c r="J578" s="314"/>
      <c r="K578" s="314"/>
      <c r="L578" s="314"/>
    </row>
    <row r="579" spans="2:12" ht="15.75" hidden="1" customHeight="1">
      <c r="B579" s="314"/>
      <c r="C579" s="314"/>
      <c r="D579" s="314"/>
      <c r="E579" s="314"/>
      <c r="F579" s="314"/>
      <c r="G579" s="314"/>
      <c r="H579" s="314"/>
      <c r="I579" s="314"/>
      <c r="J579" s="314"/>
      <c r="K579" s="314"/>
      <c r="L579" s="314"/>
    </row>
    <row r="580" spans="2:12" ht="15.75" hidden="1" customHeight="1">
      <c r="B580" s="314"/>
      <c r="C580" s="314"/>
      <c r="D580" s="314"/>
      <c r="E580" s="314"/>
      <c r="F580" s="314"/>
      <c r="G580" s="314"/>
      <c r="H580" s="314"/>
      <c r="I580" s="314"/>
      <c r="J580" s="314"/>
      <c r="K580" s="314"/>
      <c r="L580" s="314"/>
    </row>
    <row r="581" spans="2:12" ht="15.75" hidden="1" customHeight="1">
      <c r="B581" s="314"/>
      <c r="C581" s="314"/>
      <c r="D581" s="314"/>
      <c r="E581" s="314"/>
      <c r="F581" s="314"/>
      <c r="G581" s="314"/>
      <c r="H581" s="314"/>
      <c r="I581" s="314"/>
      <c r="J581" s="314"/>
      <c r="K581" s="314"/>
      <c r="L581" s="314"/>
    </row>
    <row r="582" spans="2:12" ht="15.75" hidden="1" customHeight="1">
      <c r="B582" s="314"/>
      <c r="C582" s="314"/>
      <c r="D582" s="314"/>
      <c r="E582" s="314"/>
      <c r="F582" s="314"/>
      <c r="G582" s="314"/>
      <c r="H582" s="314"/>
      <c r="I582" s="314"/>
      <c r="J582" s="314"/>
      <c r="K582" s="314"/>
      <c r="L582" s="314"/>
    </row>
    <row r="583" spans="2:12" ht="15.75" hidden="1" customHeight="1">
      <c r="B583" s="314"/>
      <c r="C583" s="314"/>
      <c r="D583" s="314"/>
      <c r="E583" s="314"/>
      <c r="F583" s="314"/>
      <c r="G583" s="314"/>
      <c r="H583" s="314"/>
      <c r="I583" s="314"/>
      <c r="J583" s="314"/>
      <c r="K583" s="314"/>
      <c r="L583" s="314"/>
    </row>
    <row r="584" spans="2:12" ht="15.75" hidden="1" customHeight="1">
      <c r="B584" s="314"/>
      <c r="C584" s="314"/>
      <c r="D584" s="314"/>
      <c r="E584" s="314"/>
      <c r="F584" s="314"/>
      <c r="G584" s="314"/>
      <c r="H584" s="314"/>
      <c r="I584" s="314"/>
      <c r="J584" s="314"/>
      <c r="K584" s="314"/>
      <c r="L584" s="314"/>
    </row>
    <row r="585" spans="2:12" ht="15.75" hidden="1" customHeight="1">
      <c r="B585" s="314"/>
      <c r="C585" s="314"/>
      <c r="D585" s="314"/>
      <c r="E585" s="314"/>
      <c r="F585" s="314"/>
      <c r="G585" s="314"/>
      <c r="H585" s="314"/>
      <c r="I585" s="314"/>
      <c r="J585" s="314"/>
      <c r="K585" s="314"/>
      <c r="L585" s="314"/>
    </row>
    <row r="586" spans="2:12" ht="15.75" hidden="1" customHeight="1">
      <c r="B586" s="314"/>
      <c r="C586" s="314"/>
      <c r="D586" s="314"/>
      <c r="E586" s="314"/>
      <c r="F586" s="314"/>
      <c r="G586" s="314"/>
      <c r="H586" s="314"/>
      <c r="I586" s="314"/>
      <c r="J586" s="314"/>
      <c r="K586" s="314"/>
      <c r="L586" s="314"/>
    </row>
    <row r="587" spans="2:12" ht="15.75" hidden="1" customHeight="1">
      <c r="B587" s="314"/>
      <c r="C587" s="314"/>
      <c r="D587" s="314"/>
      <c r="E587" s="314"/>
      <c r="F587" s="314"/>
      <c r="G587" s="314"/>
      <c r="H587" s="314"/>
      <c r="I587" s="314"/>
      <c r="J587" s="314"/>
      <c r="K587" s="314"/>
      <c r="L587" s="314"/>
    </row>
    <row r="588" spans="2:12" ht="15.75" hidden="1" customHeight="1">
      <c r="B588" s="314"/>
      <c r="C588" s="314"/>
      <c r="D588" s="314"/>
      <c r="E588" s="314"/>
      <c r="F588" s="314"/>
      <c r="G588" s="314"/>
      <c r="H588" s="314"/>
      <c r="I588" s="314"/>
      <c r="J588" s="314"/>
      <c r="K588" s="314"/>
      <c r="L588" s="314"/>
    </row>
    <row r="589" spans="2:12" ht="15.75" hidden="1" customHeight="1">
      <c r="B589" s="314"/>
      <c r="C589" s="314"/>
      <c r="D589" s="314"/>
      <c r="E589" s="314"/>
      <c r="F589" s="314"/>
      <c r="G589" s="314"/>
      <c r="H589" s="314"/>
      <c r="I589" s="314"/>
      <c r="J589" s="314"/>
      <c r="K589" s="314"/>
      <c r="L589" s="314"/>
    </row>
    <row r="590" spans="2:12" ht="15.75" hidden="1" customHeight="1">
      <c r="B590" s="314"/>
      <c r="C590" s="314"/>
      <c r="D590" s="314"/>
      <c r="E590" s="314"/>
      <c r="F590" s="314"/>
      <c r="G590" s="314"/>
      <c r="H590" s="314"/>
      <c r="I590" s="314"/>
      <c r="J590" s="314"/>
      <c r="K590" s="314"/>
      <c r="L590" s="314"/>
    </row>
    <row r="591" spans="2:12" ht="15.75" hidden="1" customHeight="1">
      <c r="B591" s="314"/>
      <c r="C591" s="314"/>
      <c r="D591" s="314"/>
      <c r="E591" s="314"/>
      <c r="F591" s="314"/>
      <c r="G591" s="314"/>
      <c r="H591" s="314"/>
      <c r="I591" s="314"/>
      <c r="J591" s="314"/>
      <c r="K591" s="314"/>
      <c r="L591" s="314"/>
    </row>
    <row r="592" spans="2:12" ht="15.75" hidden="1" customHeight="1">
      <c r="B592" s="314"/>
      <c r="C592" s="314"/>
      <c r="D592" s="314"/>
      <c r="E592" s="314"/>
      <c r="F592" s="314"/>
      <c r="G592" s="314"/>
      <c r="H592" s="314"/>
      <c r="I592" s="314"/>
      <c r="J592" s="314"/>
      <c r="K592" s="314"/>
      <c r="L592" s="314"/>
    </row>
    <row r="593" spans="2:12" ht="15.75" hidden="1" customHeight="1">
      <c r="B593" s="314"/>
      <c r="C593" s="314"/>
      <c r="D593" s="314"/>
      <c r="E593" s="314"/>
      <c r="F593" s="314"/>
      <c r="G593" s="314"/>
      <c r="H593" s="314"/>
      <c r="I593" s="314"/>
      <c r="J593" s="314"/>
      <c r="K593" s="314"/>
      <c r="L593" s="314"/>
    </row>
    <row r="594" spans="2:12" ht="15.75" hidden="1" customHeight="1">
      <c r="B594" s="314"/>
      <c r="C594" s="314"/>
      <c r="D594" s="314"/>
      <c r="E594" s="314"/>
      <c r="F594" s="314"/>
      <c r="G594" s="314"/>
      <c r="H594" s="314"/>
      <c r="I594" s="314"/>
      <c r="J594" s="314"/>
      <c r="K594" s="314"/>
      <c r="L594" s="314"/>
    </row>
    <row r="595" spans="2:12" ht="15.75" hidden="1" customHeight="1">
      <c r="B595" s="314"/>
      <c r="C595" s="314"/>
      <c r="D595" s="314"/>
      <c r="E595" s="314"/>
      <c r="F595" s="314"/>
      <c r="G595" s="314"/>
      <c r="H595" s="314"/>
      <c r="I595" s="314"/>
      <c r="J595" s="314"/>
      <c r="K595" s="314"/>
      <c r="L595" s="314"/>
    </row>
    <row r="596" spans="2:12" ht="15.75" hidden="1" customHeight="1">
      <c r="B596" s="314"/>
      <c r="C596" s="314"/>
      <c r="D596" s="314"/>
      <c r="E596" s="314"/>
      <c r="F596" s="314"/>
      <c r="G596" s="314"/>
      <c r="H596" s="314"/>
      <c r="I596" s="314"/>
      <c r="J596" s="314"/>
      <c r="K596" s="314"/>
      <c r="L596" s="314"/>
    </row>
    <row r="597" spans="2:12" ht="15.75" hidden="1" customHeight="1">
      <c r="B597" s="314"/>
      <c r="C597" s="314"/>
      <c r="D597" s="314"/>
      <c r="E597" s="314"/>
      <c r="F597" s="314"/>
      <c r="G597" s="314"/>
      <c r="H597" s="314"/>
      <c r="I597" s="314"/>
      <c r="J597" s="314"/>
      <c r="K597" s="314"/>
      <c r="L597" s="314"/>
    </row>
    <row r="598" spans="2:12" ht="15.75" hidden="1" customHeight="1">
      <c r="B598" s="314"/>
      <c r="C598" s="314"/>
      <c r="D598" s="314"/>
      <c r="E598" s="314"/>
      <c r="F598" s="314"/>
      <c r="G598" s="314"/>
      <c r="H598" s="314"/>
      <c r="I598" s="314"/>
      <c r="J598" s="314"/>
      <c r="K598" s="314"/>
      <c r="L598" s="314"/>
    </row>
    <row r="599" spans="2:12" ht="15.75" hidden="1" customHeight="1">
      <c r="B599" s="314"/>
      <c r="C599" s="314"/>
      <c r="D599" s="314"/>
      <c r="E599" s="314"/>
      <c r="F599" s="314"/>
      <c r="G599" s="314"/>
      <c r="H599" s="314"/>
      <c r="I599" s="314"/>
      <c r="J599" s="314"/>
      <c r="K599" s="314"/>
      <c r="L599" s="314"/>
    </row>
    <row r="600" spans="2:12" ht="15.75" hidden="1" customHeight="1">
      <c r="B600" s="314"/>
      <c r="C600" s="314"/>
      <c r="D600" s="314"/>
      <c r="E600" s="314"/>
      <c r="F600" s="314"/>
      <c r="G600" s="314"/>
      <c r="H600" s="314"/>
      <c r="I600" s="314"/>
      <c r="J600" s="314"/>
      <c r="K600" s="314"/>
      <c r="L600" s="314"/>
    </row>
    <row r="601" spans="2:12" ht="15.75" hidden="1" customHeight="1">
      <c r="B601" s="314"/>
      <c r="C601" s="314"/>
      <c r="D601" s="314"/>
      <c r="E601" s="314"/>
      <c r="F601" s="314"/>
      <c r="G601" s="314"/>
      <c r="H601" s="314"/>
      <c r="I601" s="314"/>
      <c r="J601" s="314"/>
      <c r="K601" s="314"/>
      <c r="L601" s="314"/>
    </row>
    <row r="602" spans="2:12" ht="15.75" hidden="1" customHeight="1">
      <c r="B602" s="314"/>
      <c r="C602" s="314"/>
      <c r="D602" s="314"/>
      <c r="E602" s="314"/>
      <c r="F602" s="314"/>
      <c r="G602" s="314"/>
      <c r="H602" s="314"/>
      <c r="I602" s="314"/>
      <c r="J602" s="314"/>
      <c r="K602" s="314"/>
      <c r="L602" s="314"/>
    </row>
    <row r="603" spans="2:12" ht="15.75" hidden="1" customHeight="1">
      <c r="B603" s="314"/>
      <c r="C603" s="314"/>
      <c r="D603" s="314"/>
      <c r="E603" s="314"/>
      <c r="F603" s="314"/>
      <c r="G603" s="314"/>
      <c r="H603" s="314"/>
      <c r="I603" s="314"/>
      <c r="J603" s="314"/>
      <c r="K603" s="314"/>
      <c r="L603" s="314"/>
    </row>
    <row r="604" spans="2:12" ht="15.75" hidden="1" customHeight="1">
      <c r="B604" s="314"/>
      <c r="C604" s="314"/>
      <c r="D604" s="314"/>
      <c r="E604" s="314"/>
      <c r="F604" s="314"/>
      <c r="G604" s="314"/>
      <c r="H604" s="314"/>
      <c r="I604" s="314"/>
      <c r="J604" s="314"/>
      <c r="K604" s="314"/>
      <c r="L604" s="314"/>
    </row>
    <row r="605" spans="2:12" ht="15.75" hidden="1" customHeight="1">
      <c r="B605" s="314"/>
      <c r="C605" s="314"/>
      <c r="D605" s="314"/>
      <c r="E605" s="314"/>
      <c r="F605" s="314"/>
      <c r="G605" s="314"/>
      <c r="H605" s="314"/>
      <c r="I605" s="314"/>
      <c r="J605" s="314"/>
      <c r="K605" s="314"/>
      <c r="L605" s="314"/>
    </row>
    <row r="606" spans="2:12" ht="15.75" hidden="1" customHeight="1">
      <c r="B606" s="314"/>
      <c r="C606" s="314"/>
      <c r="D606" s="314"/>
      <c r="E606" s="314"/>
      <c r="F606" s="314"/>
      <c r="G606" s="314"/>
      <c r="H606" s="314"/>
      <c r="I606" s="314"/>
      <c r="J606" s="314"/>
      <c r="K606" s="314"/>
      <c r="L606" s="314"/>
    </row>
    <row r="607" spans="2:12" ht="15.75" hidden="1" customHeight="1">
      <c r="B607" s="314"/>
      <c r="C607" s="314"/>
      <c r="D607" s="314"/>
      <c r="E607" s="314"/>
      <c r="F607" s="314"/>
      <c r="G607" s="314"/>
      <c r="H607" s="314"/>
      <c r="I607" s="314"/>
      <c r="J607" s="314"/>
      <c r="K607" s="314"/>
      <c r="L607" s="314"/>
    </row>
    <row r="608" spans="2:12" ht="15.75" hidden="1" customHeight="1">
      <c r="B608" s="314"/>
      <c r="C608" s="314"/>
      <c r="D608" s="314"/>
      <c r="E608" s="314"/>
      <c r="F608" s="314"/>
      <c r="G608" s="314"/>
      <c r="H608" s="314"/>
      <c r="I608" s="314"/>
      <c r="J608" s="314"/>
      <c r="K608" s="314"/>
      <c r="L608" s="314"/>
    </row>
    <row r="609" spans="2:12" ht="15.75" hidden="1" customHeight="1">
      <c r="B609" s="314"/>
      <c r="C609" s="314"/>
      <c r="D609" s="314"/>
      <c r="E609" s="314"/>
      <c r="F609" s="314"/>
      <c r="G609" s="314"/>
      <c r="H609" s="314"/>
      <c r="I609" s="314"/>
      <c r="J609" s="314"/>
      <c r="K609" s="314"/>
      <c r="L609" s="314"/>
    </row>
    <row r="610" spans="2:12" ht="15.75" hidden="1" customHeight="1">
      <c r="B610" s="314"/>
      <c r="C610" s="314"/>
      <c r="D610" s="314"/>
      <c r="E610" s="314"/>
      <c r="F610" s="314"/>
      <c r="G610" s="314"/>
      <c r="H610" s="314"/>
      <c r="I610" s="314"/>
      <c r="J610" s="314"/>
      <c r="K610" s="314"/>
      <c r="L610" s="314"/>
    </row>
    <row r="611" spans="2:12" ht="15.75" hidden="1" customHeight="1">
      <c r="B611" s="314"/>
      <c r="C611" s="314"/>
      <c r="D611" s="314"/>
      <c r="E611" s="314"/>
      <c r="F611" s="314"/>
      <c r="G611" s="314"/>
      <c r="H611" s="314"/>
      <c r="I611" s="314"/>
      <c r="J611" s="314"/>
      <c r="K611" s="314"/>
      <c r="L611" s="314"/>
    </row>
    <row r="612" spans="2:12" ht="15.75" hidden="1" customHeight="1">
      <c r="B612" s="314"/>
      <c r="C612" s="314"/>
      <c r="D612" s="314"/>
      <c r="E612" s="314"/>
      <c r="F612" s="314"/>
      <c r="G612" s="314"/>
      <c r="H612" s="314"/>
      <c r="I612" s="314"/>
      <c r="J612" s="314"/>
      <c r="K612" s="314"/>
      <c r="L612" s="314"/>
    </row>
    <row r="613" spans="2:12" ht="15.75" hidden="1" customHeight="1">
      <c r="B613" s="314"/>
      <c r="C613" s="314"/>
      <c r="D613" s="314"/>
      <c r="E613" s="314"/>
      <c r="F613" s="314"/>
      <c r="G613" s="314"/>
      <c r="H613" s="314"/>
      <c r="I613" s="314"/>
      <c r="J613" s="314"/>
      <c r="K613" s="314"/>
      <c r="L613" s="314"/>
    </row>
    <row r="614" spans="2:12" ht="15.75" hidden="1" customHeight="1">
      <c r="B614" s="314"/>
      <c r="C614" s="314"/>
      <c r="D614" s="314"/>
      <c r="E614" s="314"/>
      <c r="F614" s="314"/>
      <c r="G614" s="314"/>
      <c r="H614" s="314"/>
      <c r="I614" s="314"/>
      <c r="J614" s="314"/>
      <c r="K614" s="314"/>
      <c r="L614" s="314"/>
    </row>
    <row r="615" spans="2:12" ht="15.75" hidden="1" customHeight="1">
      <c r="B615" s="314"/>
      <c r="C615" s="314"/>
      <c r="D615" s="314"/>
      <c r="E615" s="314"/>
      <c r="F615" s="314"/>
      <c r="G615" s="314"/>
      <c r="H615" s="314"/>
      <c r="I615" s="314"/>
      <c r="J615" s="314"/>
      <c r="K615" s="314"/>
      <c r="L615" s="314"/>
    </row>
    <row r="616" spans="2:12" ht="15.75" hidden="1" customHeight="1">
      <c r="B616" s="314"/>
      <c r="C616" s="314"/>
      <c r="D616" s="314"/>
      <c r="E616" s="314"/>
      <c r="F616" s="314"/>
      <c r="G616" s="314"/>
      <c r="H616" s="314"/>
      <c r="I616" s="314"/>
      <c r="J616" s="314"/>
      <c r="K616" s="314"/>
      <c r="L616" s="314"/>
    </row>
    <row r="617" spans="2:12" ht="15.75" hidden="1" customHeight="1">
      <c r="B617" s="314"/>
      <c r="C617" s="314"/>
      <c r="D617" s="314"/>
      <c r="E617" s="314"/>
      <c r="F617" s="314"/>
      <c r="G617" s="314"/>
      <c r="H617" s="314"/>
      <c r="I617" s="314"/>
      <c r="J617" s="314"/>
      <c r="K617" s="314"/>
      <c r="L617" s="314"/>
    </row>
    <row r="618" spans="2:12" ht="15.75" hidden="1" customHeight="1">
      <c r="B618" s="314"/>
      <c r="C618" s="314"/>
      <c r="D618" s="314"/>
      <c r="E618" s="314"/>
      <c r="F618" s="314"/>
      <c r="G618" s="314"/>
      <c r="H618" s="314"/>
      <c r="I618" s="314"/>
      <c r="J618" s="314"/>
      <c r="K618" s="314"/>
      <c r="L618" s="314"/>
    </row>
    <row r="619" spans="2:12" ht="15.75" hidden="1" customHeight="1">
      <c r="B619" s="314"/>
      <c r="C619" s="314"/>
      <c r="D619" s="314"/>
      <c r="E619" s="314"/>
      <c r="F619" s="314"/>
      <c r="G619" s="314"/>
      <c r="H619" s="314"/>
      <c r="I619" s="314"/>
      <c r="J619" s="314"/>
      <c r="K619" s="314"/>
      <c r="L619" s="314"/>
    </row>
    <row r="620" spans="2:12" ht="15.75" hidden="1" customHeight="1">
      <c r="B620" s="314"/>
      <c r="C620" s="314"/>
      <c r="D620" s="314"/>
      <c r="E620" s="314"/>
      <c r="F620" s="314"/>
      <c r="G620" s="314"/>
      <c r="H620" s="314"/>
      <c r="I620" s="314"/>
      <c r="J620" s="314"/>
      <c r="K620" s="314"/>
      <c r="L620" s="314"/>
    </row>
    <row r="621" spans="2:12" ht="15.75" hidden="1" customHeight="1">
      <c r="B621" s="314"/>
      <c r="C621" s="314"/>
      <c r="D621" s="314"/>
      <c r="E621" s="314"/>
      <c r="F621" s="314"/>
      <c r="G621" s="314"/>
      <c r="H621" s="314"/>
      <c r="I621" s="314"/>
      <c r="J621" s="314"/>
      <c r="K621" s="314"/>
      <c r="L621" s="314"/>
    </row>
    <row r="622" spans="2:12" ht="15.75" hidden="1" customHeight="1">
      <c r="B622" s="314"/>
      <c r="C622" s="314"/>
      <c r="D622" s="314"/>
      <c r="E622" s="314"/>
      <c r="F622" s="314"/>
      <c r="G622" s="314"/>
      <c r="H622" s="314"/>
      <c r="I622" s="314"/>
      <c r="J622" s="314"/>
      <c r="K622" s="314"/>
      <c r="L622" s="314"/>
    </row>
    <row r="623" spans="2:12" ht="15.75" hidden="1" customHeight="1">
      <c r="B623" s="314"/>
      <c r="C623" s="314"/>
      <c r="D623" s="314"/>
      <c r="E623" s="314"/>
      <c r="F623" s="314"/>
      <c r="G623" s="314"/>
      <c r="H623" s="314"/>
      <c r="I623" s="314"/>
      <c r="J623" s="314"/>
      <c r="K623" s="314"/>
      <c r="L623" s="314"/>
    </row>
    <row r="624" spans="2:12" ht="15.75" hidden="1" customHeight="1">
      <c r="B624" s="314"/>
      <c r="C624" s="314"/>
      <c r="D624" s="314"/>
      <c r="E624" s="314"/>
      <c r="F624" s="314"/>
      <c r="G624" s="314"/>
      <c r="H624" s="314"/>
      <c r="I624" s="314"/>
      <c r="J624" s="314"/>
      <c r="K624" s="314"/>
      <c r="L624" s="314"/>
    </row>
    <row r="625" spans="2:12" ht="15.75" hidden="1" customHeight="1">
      <c r="B625" s="314"/>
      <c r="C625" s="314"/>
      <c r="D625" s="314"/>
      <c r="E625" s="314"/>
      <c r="F625" s="314"/>
      <c r="G625" s="314"/>
      <c r="H625" s="314"/>
      <c r="I625" s="314"/>
      <c r="J625" s="314"/>
      <c r="K625" s="314"/>
      <c r="L625" s="314"/>
    </row>
    <row r="626" spans="2:12" ht="15.75" hidden="1" customHeight="1">
      <c r="B626" s="314"/>
      <c r="C626" s="314"/>
      <c r="D626" s="314"/>
      <c r="E626" s="314"/>
      <c r="F626" s="314"/>
      <c r="G626" s="314"/>
      <c r="H626" s="314"/>
      <c r="I626" s="314"/>
      <c r="J626" s="314"/>
      <c r="K626" s="314"/>
      <c r="L626" s="314"/>
    </row>
    <row r="627" spans="2:12" ht="15.75" hidden="1" customHeight="1">
      <c r="B627" s="314"/>
      <c r="C627" s="314"/>
      <c r="D627" s="314"/>
      <c r="E627" s="314"/>
      <c r="F627" s="314"/>
      <c r="G627" s="314"/>
      <c r="H627" s="314"/>
      <c r="I627" s="314"/>
      <c r="J627" s="314"/>
      <c r="K627" s="314"/>
      <c r="L627" s="314"/>
    </row>
    <row r="628" spans="2:12" ht="15.75" hidden="1" customHeight="1">
      <c r="B628" s="314"/>
      <c r="C628" s="314"/>
      <c r="D628" s="314"/>
      <c r="E628" s="314"/>
      <c r="F628" s="314"/>
      <c r="G628" s="314"/>
      <c r="H628" s="314"/>
      <c r="I628" s="314"/>
      <c r="J628" s="314"/>
      <c r="K628" s="314"/>
      <c r="L628" s="314"/>
    </row>
    <row r="629" spans="2:12" ht="15.75" hidden="1" customHeight="1">
      <c r="B629" s="314"/>
      <c r="C629" s="314"/>
      <c r="D629" s="314"/>
      <c r="E629" s="314"/>
      <c r="F629" s="314"/>
      <c r="G629" s="314"/>
      <c r="H629" s="314"/>
      <c r="I629" s="314"/>
      <c r="J629" s="314"/>
      <c r="K629" s="314"/>
      <c r="L629" s="314"/>
    </row>
    <row r="630" spans="2:12" ht="15.75" hidden="1" customHeight="1">
      <c r="B630" s="314"/>
      <c r="C630" s="314"/>
      <c r="D630" s="314"/>
      <c r="E630" s="314"/>
      <c r="F630" s="314"/>
      <c r="G630" s="314"/>
      <c r="H630" s="314"/>
      <c r="I630" s="314"/>
      <c r="J630" s="314"/>
      <c r="K630" s="314"/>
      <c r="L630" s="314"/>
    </row>
    <row r="631" spans="2:12" ht="15.75" hidden="1" customHeight="1">
      <c r="B631" s="314"/>
      <c r="C631" s="314"/>
      <c r="D631" s="314"/>
      <c r="E631" s="314"/>
      <c r="F631" s="314"/>
      <c r="G631" s="314"/>
      <c r="H631" s="314"/>
      <c r="I631" s="314"/>
      <c r="J631" s="314"/>
      <c r="K631" s="314"/>
      <c r="L631" s="314"/>
    </row>
    <row r="632" spans="2:12" ht="15.75" hidden="1" customHeight="1">
      <c r="B632" s="314"/>
      <c r="C632" s="314"/>
      <c r="D632" s="314"/>
      <c r="E632" s="314"/>
      <c r="F632" s="314"/>
      <c r="G632" s="314"/>
      <c r="H632" s="314"/>
      <c r="I632" s="314"/>
      <c r="J632" s="314"/>
      <c r="K632" s="314"/>
      <c r="L632" s="314"/>
    </row>
    <row r="633" spans="2:12" ht="15.75" hidden="1" customHeight="1">
      <c r="B633" s="314"/>
      <c r="C633" s="314"/>
      <c r="D633" s="314"/>
      <c r="E633" s="314"/>
      <c r="F633" s="314"/>
      <c r="G633" s="314"/>
      <c r="H633" s="314"/>
      <c r="I633" s="314"/>
      <c r="J633" s="314"/>
      <c r="K633" s="314"/>
      <c r="L633" s="314"/>
    </row>
    <row r="634" spans="2:12" ht="15.75" hidden="1" customHeight="1">
      <c r="B634" s="314"/>
      <c r="C634" s="314"/>
      <c r="D634" s="314"/>
      <c r="E634" s="314"/>
      <c r="F634" s="314"/>
      <c r="G634" s="314"/>
      <c r="H634" s="314"/>
      <c r="I634" s="314"/>
      <c r="J634" s="314"/>
      <c r="K634" s="314"/>
      <c r="L634" s="314"/>
    </row>
    <row r="635" spans="2:12" ht="15.75" hidden="1" customHeight="1">
      <c r="B635" s="314"/>
      <c r="C635" s="314"/>
      <c r="D635" s="314"/>
      <c r="E635" s="314"/>
      <c r="F635" s="314"/>
      <c r="G635" s="314"/>
      <c r="H635" s="314"/>
      <c r="I635" s="314"/>
      <c r="J635" s="314"/>
      <c r="K635" s="314"/>
      <c r="L635" s="314"/>
    </row>
    <row r="636" spans="2:12" ht="15.75" hidden="1" customHeight="1">
      <c r="B636" s="314"/>
      <c r="C636" s="314"/>
      <c r="D636" s="314"/>
      <c r="E636" s="314"/>
      <c r="F636" s="314"/>
      <c r="G636" s="314"/>
      <c r="H636" s="314"/>
      <c r="I636" s="314"/>
      <c r="J636" s="314"/>
      <c r="K636" s="314"/>
      <c r="L636" s="314"/>
    </row>
    <row r="637" spans="2:12" ht="15.75" hidden="1" customHeight="1">
      <c r="B637" s="314"/>
      <c r="C637" s="314"/>
      <c r="D637" s="314"/>
      <c r="E637" s="314"/>
      <c r="F637" s="314"/>
      <c r="G637" s="314"/>
      <c r="H637" s="314"/>
      <c r="I637" s="314"/>
      <c r="J637" s="314"/>
      <c r="K637" s="314"/>
      <c r="L637" s="314"/>
    </row>
    <row r="638" spans="2:12" ht="15.75" hidden="1" customHeight="1">
      <c r="B638" s="314"/>
      <c r="C638" s="314"/>
      <c r="D638" s="314"/>
      <c r="E638" s="314"/>
      <c r="F638" s="314"/>
      <c r="G638" s="314"/>
      <c r="H638" s="314"/>
      <c r="I638" s="314"/>
      <c r="J638" s="314"/>
      <c r="K638" s="314"/>
      <c r="L638" s="314"/>
    </row>
    <row r="639" spans="2:12" ht="15.75" hidden="1" customHeight="1">
      <c r="B639" s="314"/>
      <c r="C639" s="314"/>
      <c r="D639" s="314"/>
      <c r="E639" s="314"/>
      <c r="F639" s="314"/>
      <c r="G639" s="314"/>
      <c r="H639" s="314"/>
      <c r="I639" s="314"/>
      <c r="J639" s="314"/>
      <c r="K639" s="314"/>
      <c r="L639" s="314"/>
    </row>
    <row r="640" spans="2:12" ht="15.75" hidden="1" customHeight="1">
      <c r="B640" s="314"/>
      <c r="C640" s="314"/>
      <c r="D640" s="314"/>
      <c r="E640" s="314"/>
      <c r="F640" s="314"/>
      <c r="G640" s="314"/>
      <c r="H640" s="314"/>
      <c r="I640" s="314"/>
      <c r="J640" s="314"/>
      <c r="K640" s="314"/>
      <c r="L640" s="314"/>
    </row>
    <row r="641" spans="2:12" ht="15.75" hidden="1" customHeight="1">
      <c r="B641" s="314"/>
      <c r="C641" s="314"/>
      <c r="D641" s="314"/>
      <c r="E641" s="314"/>
      <c r="F641" s="314"/>
      <c r="G641" s="314"/>
      <c r="H641" s="314"/>
      <c r="I641" s="314"/>
      <c r="J641" s="314"/>
      <c r="K641" s="314"/>
      <c r="L641" s="314"/>
    </row>
    <row r="642" spans="2:12" ht="15.75" hidden="1" customHeight="1">
      <c r="B642" s="314"/>
      <c r="C642" s="314"/>
      <c r="D642" s="314"/>
      <c r="E642" s="314"/>
      <c r="F642" s="314"/>
      <c r="G642" s="314"/>
      <c r="H642" s="314"/>
      <c r="I642" s="314"/>
      <c r="J642" s="314"/>
      <c r="K642" s="314"/>
      <c r="L642" s="314"/>
    </row>
    <row r="643" spans="2:12" ht="15.75" hidden="1" customHeight="1">
      <c r="B643" s="314"/>
      <c r="C643" s="314"/>
      <c r="D643" s="314"/>
      <c r="E643" s="314"/>
      <c r="F643" s="314"/>
      <c r="G643" s="314"/>
      <c r="H643" s="314"/>
      <c r="I643" s="314"/>
      <c r="J643" s="314"/>
      <c r="K643" s="314"/>
      <c r="L643" s="314"/>
    </row>
    <row r="644" spans="2:12" ht="15.75" hidden="1" customHeight="1">
      <c r="B644" s="314"/>
      <c r="C644" s="314"/>
      <c r="D644" s="314"/>
      <c r="E644" s="314"/>
      <c r="F644" s="314"/>
      <c r="G644" s="314"/>
      <c r="H644" s="314"/>
      <c r="I644" s="314"/>
      <c r="J644" s="314"/>
      <c r="K644" s="314"/>
      <c r="L644" s="314"/>
    </row>
    <row r="645" spans="2:12" ht="15.75" hidden="1" customHeight="1">
      <c r="B645" s="314"/>
      <c r="C645" s="314"/>
      <c r="D645" s="314"/>
      <c r="E645" s="314"/>
      <c r="F645" s="314"/>
      <c r="G645" s="314"/>
      <c r="H645" s="314"/>
      <c r="I645" s="314"/>
      <c r="J645" s="314"/>
      <c r="K645" s="314"/>
      <c r="L645" s="314"/>
    </row>
    <row r="646" spans="2:12" ht="15.75" hidden="1" customHeight="1">
      <c r="B646" s="314"/>
      <c r="C646" s="314"/>
      <c r="D646" s="314"/>
      <c r="E646" s="314"/>
      <c r="F646" s="314"/>
      <c r="G646" s="314"/>
      <c r="H646" s="314"/>
      <c r="I646" s="314"/>
      <c r="J646" s="314"/>
      <c r="K646" s="314"/>
      <c r="L646" s="314"/>
    </row>
    <row r="647" spans="2:12" ht="15.75" hidden="1" customHeight="1">
      <c r="B647" s="314"/>
      <c r="C647" s="314"/>
      <c r="D647" s="314"/>
      <c r="E647" s="314"/>
      <c r="F647" s="314"/>
      <c r="G647" s="314"/>
      <c r="H647" s="314"/>
      <c r="I647" s="314"/>
      <c r="J647" s="314"/>
      <c r="K647" s="314"/>
      <c r="L647" s="314"/>
    </row>
    <row r="648" spans="2:12" ht="15.75" hidden="1" customHeight="1">
      <c r="B648" s="314"/>
      <c r="C648" s="314"/>
      <c r="D648" s="314"/>
      <c r="E648" s="314"/>
      <c r="F648" s="314"/>
      <c r="G648" s="314"/>
      <c r="H648" s="314"/>
      <c r="I648" s="314"/>
      <c r="J648" s="314"/>
      <c r="K648" s="314"/>
      <c r="L648" s="314"/>
    </row>
    <row r="649" spans="2:12" ht="15.75" hidden="1" customHeight="1">
      <c r="B649" s="314"/>
      <c r="C649" s="314"/>
      <c r="D649" s="314"/>
      <c r="E649" s="314"/>
      <c r="F649" s="314"/>
      <c r="G649" s="314"/>
      <c r="H649" s="314"/>
      <c r="I649" s="314"/>
      <c r="J649" s="314"/>
      <c r="K649" s="314"/>
      <c r="L649" s="314"/>
    </row>
    <row r="650" spans="2:12" ht="15.75" hidden="1" customHeight="1">
      <c r="B650" s="314"/>
      <c r="C650" s="314"/>
      <c r="D650" s="314"/>
      <c r="E650" s="314"/>
      <c r="F650" s="314"/>
      <c r="G650" s="314"/>
      <c r="H650" s="314"/>
      <c r="I650" s="314"/>
      <c r="J650" s="314"/>
      <c r="K650" s="314"/>
      <c r="L650" s="314"/>
    </row>
    <row r="651" spans="2:12" ht="15.75" hidden="1" customHeight="1">
      <c r="B651" s="314"/>
      <c r="C651" s="314"/>
      <c r="D651" s="314"/>
      <c r="E651" s="314"/>
      <c r="F651" s="314"/>
      <c r="G651" s="314"/>
      <c r="H651" s="314"/>
      <c r="I651" s="314"/>
      <c r="J651" s="314"/>
      <c r="K651" s="314"/>
      <c r="L651" s="314"/>
    </row>
    <row r="652" spans="2:12" ht="15.75" hidden="1" customHeight="1">
      <c r="B652" s="314"/>
      <c r="C652" s="314"/>
      <c r="D652" s="314"/>
      <c r="E652" s="314"/>
      <c r="F652" s="314"/>
      <c r="G652" s="314"/>
      <c r="H652" s="314"/>
      <c r="I652" s="314"/>
      <c r="J652" s="314"/>
      <c r="K652" s="314"/>
      <c r="L652" s="314"/>
    </row>
    <row r="653" spans="2:12" ht="15.75" hidden="1" customHeight="1">
      <c r="B653" s="314"/>
      <c r="C653" s="314"/>
      <c r="D653" s="314"/>
      <c r="E653" s="314"/>
      <c r="F653" s="314"/>
      <c r="G653" s="314"/>
      <c r="H653" s="314"/>
      <c r="I653" s="314"/>
      <c r="J653" s="314"/>
      <c r="K653" s="314"/>
      <c r="L653" s="314"/>
    </row>
    <row r="654" spans="2:12" ht="15.75" hidden="1" customHeight="1">
      <c r="B654" s="314"/>
      <c r="C654" s="314"/>
      <c r="D654" s="314"/>
      <c r="E654" s="314"/>
      <c r="F654" s="314"/>
      <c r="G654" s="314"/>
      <c r="H654" s="314"/>
      <c r="I654" s="314"/>
      <c r="J654" s="314"/>
      <c r="K654" s="314"/>
      <c r="L654" s="314"/>
    </row>
    <row r="655" spans="2:12" ht="15.75" hidden="1" customHeight="1">
      <c r="B655" s="314"/>
      <c r="C655" s="314"/>
      <c r="D655" s="314"/>
      <c r="E655" s="314"/>
      <c r="F655" s="314"/>
      <c r="G655" s="314"/>
      <c r="H655" s="314"/>
      <c r="I655" s="314"/>
      <c r="J655" s="314"/>
      <c r="K655" s="314"/>
      <c r="L655" s="314"/>
    </row>
    <row r="656" spans="2:12" ht="15.75" hidden="1" customHeight="1">
      <c r="B656" s="314"/>
      <c r="C656" s="314"/>
      <c r="D656" s="314"/>
      <c r="E656" s="314"/>
      <c r="F656" s="314"/>
      <c r="G656" s="314"/>
      <c r="H656" s="314"/>
      <c r="I656" s="314"/>
      <c r="J656" s="314"/>
      <c r="K656" s="314"/>
      <c r="L656" s="314"/>
    </row>
    <row r="657" spans="2:12" ht="15.75" hidden="1" customHeight="1">
      <c r="B657" s="314"/>
      <c r="C657" s="314"/>
      <c r="D657" s="314"/>
      <c r="E657" s="314"/>
      <c r="F657" s="314"/>
      <c r="G657" s="314"/>
      <c r="H657" s="314"/>
      <c r="I657" s="314"/>
      <c r="J657" s="314"/>
      <c r="K657" s="314"/>
      <c r="L657" s="314"/>
    </row>
    <row r="658" spans="2:12" ht="15.75" hidden="1" customHeight="1">
      <c r="B658" s="314"/>
      <c r="C658" s="314"/>
      <c r="D658" s="314"/>
      <c r="E658" s="314"/>
      <c r="F658" s="314"/>
      <c r="G658" s="314"/>
      <c r="H658" s="314"/>
      <c r="I658" s="314"/>
      <c r="J658" s="314"/>
      <c r="K658" s="314"/>
      <c r="L658" s="314"/>
    </row>
    <row r="659" spans="2:12" ht="15.75" hidden="1" customHeight="1">
      <c r="B659" s="314"/>
      <c r="C659" s="314"/>
      <c r="D659" s="314"/>
      <c r="E659" s="314"/>
      <c r="F659" s="314"/>
      <c r="G659" s="314"/>
      <c r="H659" s="314"/>
      <c r="I659" s="314"/>
      <c r="J659" s="314"/>
      <c r="K659" s="314"/>
      <c r="L659" s="314"/>
    </row>
    <row r="660" spans="2:12" ht="15.75" hidden="1" customHeight="1">
      <c r="B660" s="314"/>
      <c r="C660" s="314"/>
      <c r="D660" s="314"/>
      <c r="E660" s="314"/>
      <c r="F660" s="314"/>
      <c r="G660" s="314"/>
      <c r="H660" s="314"/>
      <c r="I660" s="314"/>
      <c r="J660" s="314"/>
      <c r="K660" s="314"/>
      <c r="L660" s="314"/>
    </row>
    <row r="661" spans="2:12" ht="15.75" hidden="1" customHeight="1">
      <c r="B661" s="314"/>
      <c r="C661" s="314"/>
      <c r="D661" s="314"/>
      <c r="E661" s="314"/>
      <c r="F661" s="314"/>
      <c r="G661" s="314"/>
      <c r="H661" s="314"/>
      <c r="I661" s="314"/>
      <c r="J661" s="314"/>
      <c r="K661" s="314"/>
      <c r="L661" s="314"/>
    </row>
    <row r="662" spans="2:12" ht="15.75" hidden="1" customHeight="1">
      <c r="B662" s="314"/>
      <c r="C662" s="314"/>
      <c r="D662" s="314"/>
      <c r="E662" s="314"/>
      <c r="F662" s="314"/>
      <c r="G662" s="314"/>
      <c r="H662" s="314"/>
      <c r="I662" s="314"/>
      <c r="J662" s="314"/>
      <c r="K662" s="314"/>
      <c r="L662" s="314"/>
    </row>
    <row r="663" spans="2:12" ht="15.75" hidden="1" customHeight="1">
      <c r="B663" s="314"/>
      <c r="C663" s="314"/>
      <c r="D663" s="314"/>
      <c r="E663" s="314"/>
      <c r="F663" s="314"/>
      <c r="G663" s="314"/>
      <c r="H663" s="314"/>
      <c r="I663" s="314"/>
      <c r="J663" s="314"/>
      <c r="K663" s="314"/>
      <c r="L663" s="314"/>
    </row>
    <row r="664" spans="2:12" ht="15.75" hidden="1" customHeight="1">
      <c r="B664" s="314"/>
      <c r="C664" s="314"/>
      <c r="D664" s="314"/>
      <c r="E664" s="314"/>
      <c r="F664" s="314"/>
      <c r="G664" s="314"/>
      <c r="H664" s="314"/>
      <c r="I664" s="314"/>
      <c r="J664" s="314"/>
      <c r="K664" s="314"/>
      <c r="L664" s="314"/>
    </row>
    <row r="665" spans="2:12" ht="15.75" hidden="1" customHeight="1">
      <c r="B665" s="314"/>
      <c r="C665" s="314"/>
      <c r="D665" s="314"/>
      <c r="E665" s="314"/>
      <c r="F665" s="314"/>
      <c r="G665" s="314"/>
      <c r="H665" s="314"/>
      <c r="I665" s="314"/>
      <c r="J665" s="314"/>
      <c r="K665" s="314"/>
      <c r="L665" s="314"/>
    </row>
    <row r="666" spans="2:12" ht="15.75" hidden="1" customHeight="1">
      <c r="B666" s="314"/>
      <c r="C666" s="314"/>
      <c r="D666" s="314"/>
      <c r="E666" s="314"/>
      <c r="F666" s="314"/>
      <c r="G666" s="314"/>
      <c r="H666" s="314"/>
      <c r="I666" s="314"/>
      <c r="J666" s="314"/>
      <c r="K666" s="314"/>
      <c r="L666" s="314"/>
    </row>
    <row r="667" spans="2:12" ht="15.75" hidden="1" customHeight="1">
      <c r="B667" s="314"/>
      <c r="C667" s="314"/>
      <c r="D667" s="314"/>
      <c r="E667" s="314"/>
      <c r="F667" s="314"/>
      <c r="G667" s="314"/>
      <c r="H667" s="314"/>
      <c r="I667" s="314"/>
      <c r="J667" s="314"/>
      <c r="K667" s="314"/>
      <c r="L667" s="314"/>
    </row>
    <row r="668" spans="2:12" ht="15.75" hidden="1" customHeight="1">
      <c r="B668" s="314"/>
      <c r="C668" s="314"/>
      <c r="D668" s="314"/>
      <c r="E668" s="314"/>
      <c r="F668" s="314"/>
      <c r="G668" s="314"/>
      <c r="H668" s="314"/>
      <c r="I668" s="314"/>
      <c r="J668" s="314"/>
      <c r="K668" s="314"/>
      <c r="L668" s="314"/>
    </row>
    <row r="669" spans="2:12" ht="15.75" hidden="1" customHeight="1">
      <c r="B669" s="314"/>
      <c r="C669" s="314"/>
      <c r="D669" s="314"/>
      <c r="E669" s="314"/>
      <c r="F669" s="314"/>
      <c r="G669" s="314"/>
      <c r="H669" s="314"/>
      <c r="I669" s="314"/>
      <c r="J669" s="314"/>
      <c r="K669" s="314"/>
      <c r="L669" s="314"/>
    </row>
    <row r="670" spans="2:12" ht="15.75" hidden="1" customHeight="1">
      <c r="B670" s="314"/>
      <c r="C670" s="314"/>
      <c r="D670" s="314"/>
      <c r="E670" s="314"/>
      <c r="F670" s="314"/>
      <c r="G670" s="314"/>
      <c r="H670" s="314"/>
      <c r="I670" s="314"/>
      <c r="J670" s="314"/>
      <c r="K670" s="314"/>
      <c r="L670" s="314"/>
    </row>
    <row r="671" spans="2:12" ht="15.75" hidden="1" customHeight="1">
      <c r="B671" s="314"/>
      <c r="C671" s="314"/>
      <c r="D671" s="314"/>
      <c r="E671" s="314"/>
      <c r="F671" s="314"/>
      <c r="G671" s="314"/>
      <c r="H671" s="314"/>
      <c r="I671" s="314"/>
      <c r="J671" s="314"/>
      <c r="K671" s="314"/>
      <c r="L671" s="314"/>
    </row>
    <row r="672" spans="2:12" ht="15.75" hidden="1" customHeight="1">
      <c r="B672" s="314"/>
      <c r="C672" s="314"/>
      <c r="D672" s="314"/>
      <c r="E672" s="314"/>
      <c r="F672" s="314"/>
      <c r="G672" s="314"/>
      <c r="H672" s="314"/>
      <c r="I672" s="314"/>
      <c r="J672" s="314"/>
      <c r="K672" s="314"/>
      <c r="L672" s="314"/>
    </row>
    <row r="673" spans="2:12" ht="15.75" hidden="1" customHeight="1">
      <c r="B673" s="314"/>
      <c r="C673" s="314"/>
      <c r="D673" s="314"/>
      <c r="E673" s="314"/>
      <c r="F673" s="314"/>
      <c r="G673" s="314"/>
      <c r="H673" s="314"/>
      <c r="I673" s="314"/>
      <c r="J673" s="314"/>
      <c r="K673" s="314"/>
      <c r="L673" s="314"/>
    </row>
    <row r="674" spans="2:12" ht="15.75" hidden="1" customHeight="1">
      <c r="B674" s="314"/>
      <c r="C674" s="314"/>
      <c r="D674" s="314"/>
      <c r="E674" s="314"/>
      <c r="F674" s="314"/>
      <c r="G674" s="314"/>
      <c r="H674" s="314"/>
      <c r="I674" s="314"/>
      <c r="J674" s="314"/>
      <c r="K674" s="314"/>
      <c r="L674" s="314"/>
    </row>
    <row r="675" spans="2:12" ht="15.75" hidden="1" customHeight="1">
      <c r="B675" s="314"/>
      <c r="C675" s="314"/>
      <c r="D675" s="314"/>
      <c r="E675" s="314"/>
      <c r="F675" s="314"/>
      <c r="G675" s="314"/>
      <c r="H675" s="314"/>
      <c r="I675" s="314"/>
      <c r="J675" s="314"/>
      <c r="K675" s="314"/>
      <c r="L675" s="314"/>
    </row>
    <row r="676" spans="2:12" ht="15.75" hidden="1" customHeight="1">
      <c r="B676" s="314"/>
      <c r="C676" s="314"/>
      <c r="D676" s="314"/>
      <c r="E676" s="314"/>
      <c r="F676" s="314"/>
      <c r="G676" s="314"/>
      <c r="H676" s="314"/>
      <c r="I676" s="314"/>
      <c r="J676" s="314"/>
      <c r="K676" s="314"/>
      <c r="L676" s="314"/>
    </row>
    <row r="677" spans="2:12" ht="15.75" hidden="1" customHeight="1">
      <c r="B677" s="314"/>
      <c r="C677" s="314"/>
      <c r="D677" s="314"/>
      <c r="E677" s="314"/>
      <c r="F677" s="314"/>
      <c r="G677" s="314"/>
      <c r="H677" s="314"/>
      <c r="I677" s="314"/>
      <c r="J677" s="314"/>
      <c r="K677" s="314"/>
      <c r="L677" s="314"/>
    </row>
    <row r="678" spans="2:12" ht="15.75" hidden="1" customHeight="1">
      <c r="B678" s="314"/>
      <c r="C678" s="314"/>
      <c r="D678" s="314"/>
      <c r="E678" s="314"/>
      <c r="F678" s="314"/>
      <c r="G678" s="314"/>
      <c r="H678" s="314"/>
      <c r="I678" s="314"/>
      <c r="J678" s="314"/>
      <c r="K678" s="314"/>
      <c r="L678" s="314"/>
    </row>
    <row r="679" spans="2:12" ht="15.75" hidden="1" customHeight="1">
      <c r="B679" s="314"/>
      <c r="C679" s="314"/>
      <c r="D679" s="314"/>
      <c r="E679" s="314"/>
      <c r="F679" s="314"/>
      <c r="G679" s="314"/>
      <c r="H679" s="314"/>
      <c r="I679" s="314"/>
      <c r="J679" s="314"/>
      <c r="K679" s="314"/>
      <c r="L679" s="314"/>
    </row>
    <row r="680" spans="2:12" ht="15.75" hidden="1" customHeight="1">
      <c r="B680" s="314"/>
      <c r="C680" s="314"/>
      <c r="D680" s="314"/>
      <c r="E680" s="314"/>
      <c r="F680" s="314"/>
      <c r="G680" s="314"/>
      <c r="H680" s="314"/>
      <c r="I680" s="314"/>
      <c r="J680" s="314"/>
      <c r="K680" s="314"/>
      <c r="L680" s="314"/>
    </row>
    <row r="681" spans="2:12" ht="15.75" hidden="1" customHeight="1">
      <c r="B681" s="314"/>
      <c r="C681" s="314"/>
      <c r="D681" s="314"/>
      <c r="E681" s="314"/>
      <c r="F681" s="314"/>
      <c r="G681" s="314"/>
      <c r="H681" s="314"/>
      <c r="I681" s="314"/>
      <c r="J681" s="314"/>
      <c r="K681" s="314"/>
      <c r="L681" s="314"/>
    </row>
    <row r="682" spans="2:12" ht="15.75" hidden="1" customHeight="1">
      <c r="B682" s="314"/>
      <c r="C682" s="314"/>
      <c r="D682" s="314"/>
      <c r="E682" s="314"/>
      <c r="F682" s="314"/>
      <c r="G682" s="314"/>
      <c r="H682" s="314"/>
      <c r="I682" s="314"/>
      <c r="J682" s="314"/>
      <c r="K682" s="314"/>
      <c r="L682" s="314"/>
    </row>
    <row r="683" spans="2:12" ht="15.75" hidden="1" customHeight="1">
      <c r="B683" s="314"/>
      <c r="C683" s="314"/>
      <c r="D683" s="314"/>
      <c r="E683" s="314"/>
      <c r="F683" s="314"/>
      <c r="G683" s="314"/>
      <c r="H683" s="314"/>
      <c r="I683" s="314"/>
      <c r="J683" s="314"/>
      <c r="K683" s="314"/>
      <c r="L683" s="314"/>
    </row>
    <row r="684" spans="2:12" ht="15.75" hidden="1" customHeight="1">
      <c r="B684" s="314"/>
      <c r="C684" s="314"/>
      <c r="D684" s="314"/>
      <c r="E684" s="314"/>
      <c r="F684" s="314"/>
      <c r="G684" s="314"/>
      <c r="H684" s="314"/>
      <c r="I684" s="314"/>
      <c r="J684" s="314"/>
      <c r="K684" s="314"/>
      <c r="L684" s="314"/>
    </row>
    <row r="685" spans="2:12" ht="15.75" hidden="1" customHeight="1">
      <c r="B685" s="314"/>
      <c r="C685" s="314"/>
      <c r="D685" s="314"/>
      <c r="E685" s="314"/>
      <c r="F685" s="314"/>
      <c r="G685" s="314"/>
      <c r="H685" s="314"/>
      <c r="I685" s="314"/>
      <c r="J685" s="314"/>
      <c r="K685" s="314"/>
      <c r="L685" s="314"/>
    </row>
    <row r="686" spans="2:12" ht="15.75" hidden="1" customHeight="1">
      <c r="B686" s="314"/>
      <c r="C686" s="314"/>
      <c r="D686" s="314"/>
      <c r="E686" s="314"/>
      <c r="F686" s="314"/>
      <c r="G686" s="314"/>
      <c r="H686" s="314"/>
      <c r="I686" s="314"/>
      <c r="J686" s="314"/>
      <c r="K686" s="314"/>
      <c r="L686" s="314"/>
    </row>
    <row r="687" spans="2:12" ht="15.75" hidden="1" customHeight="1">
      <c r="B687" s="314"/>
      <c r="C687" s="314"/>
      <c r="D687" s="314"/>
      <c r="E687" s="314"/>
      <c r="F687" s="314"/>
      <c r="G687" s="314"/>
      <c r="H687" s="314"/>
      <c r="I687" s="314"/>
      <c r="J687" s="314"/>
      <c r="K687" s="314"/>
      <c r="L687" s="314"/>
    </row>
    <row r="688" spans="2:12" ht="15.75" hidden="1" customHeight="1">
      <c r="B688" s="314"/>
      <c r="C688" s="314"/>
      <c r="D688" s="314"/>
      <c r="E688" s="314"/>
      <c r="F688" s="314"/>
      <c r="G688" s="314"/>
      <c r="H688" s="314"/>
      <c r="I688" s="314"/>
      <c r="J688" s="314"/>
      <c r="K688" s="314"/>
      <c r="L688" s="314"/>
    </row>
    <row r="689" spans="2:12" ht="15.75" hidden="1" customHeight="1">
      <c r="B689" s="314"/>
      <c r="C689" s="314"/>
      <c r="D689" s="314"/>
      <c r="E689" s="314"/>
      <c r="F689" s="314"/>
      <c r="G689" s="314"/>
      <c r="H689" s="314"/>
      <c r="I689" s="314"/>
      <c r="J689" s="314"/>
      <c r="K689" s="314"/>
      <c r="L689" s="314"/>
    </row>
    <row r="690" spans="2:12" ht="15.75" hidden="1" customHeight="1">
      <c r="B690" s="314"/>
      <c r="C690" s="314"/>
      <c r="D690" s="314"/>
      <c r="E690" s="314"/>
      <c r="F690" s="314"/>
      <c r="G690" s="314"/>
      <c r="H690" s="314"/>
      <c r="I690" s="314"/>
      <c r="J690" s="314"/>
      <c r="K690" s="314"/>
      <c r="L690" s="314"/>
    </row>
    <row r="691" spans="2:12" ht="15.75" hidden="1" customHeight="1">
      <c r="B691" s="314"/>
      <c r="C691" s="314"/>
      <c r="D691" s="314"/>
      <c r="E691" s="314"/>
      <c r="F691" s="314"/>
      <c r="G691" s="314"/>
      <c r="H691" s="314"/>
      <c r="I691" s="314"/>
      <c r="J691" s="314"/>
      <c r="K691" s="314"/>
      <c r="L691" s="314"/>
    </row>
    <row r="692" spans="2:12" ht="15.75" hidden="1" customHeight="1">
      <c r="B692" s="314"/>
      <c r="C692" s="314"/>
      <c r="D692" s="314"/>
      <c r="E692" s="314"/>
      <c r="F692" s="314"/>
      <c r="G692" s="314"/>
      <c r="H692" s="314"/>
      <c r="I692" s="314"/>
      <c r="J692" s="314"/>
      <c r="K692" s="314"/>
      <c r="L692" s="314"/>
    </row>
    <row r="693" spans="2:12" ht="15.75" hidden="1" customHeight="1">
      <c r="B693" s="314"/>
      <c r="C693" s="314"/>
      <c r="D693" s="314"/>
      <c r="E693" s="314"/>
      <c r="F693" s="314"/>
      <c r="G693" s="314"/>
      <c r="H693" s="314"/>
      <c r="I693" s="314"/>
      <c r="J693" s="314"/>
      <c r="K693" s="314"/>
      <c r="L693" s="314"/>
    </row>
    <row r="694" spans="2:12" ht="15.75" hidden="1" customHeight="1">
      <c r="B694" s="314"/>
      <c r="C694" s="314"/>
      <c r="D694" s="314"/>
      <c r="E694" s="314"/>
      <c r="F694" s="314"/>
      <c r="G694" s="314"/>
      <c r="H694" s="314"/>
      <c r="I694" s="314"/>
      <c r="J694" s="314"/>
      <c r="K694" s="314"/>
      <c r="L694" s="314"/>
    </row>
    <row r="695" spans="2:12" ht="15.75" hidden="1" customHeight="1">
      <c r="B695" s="314"/>
      <c r="C695" s="314"/>
      <c r="D695" s="314"/>
      <c r="E695" s="314"/>
      <c r="F695" s="314"/>
      <c r="G695" s="314"/>
      <c r="H695" s="314"/>
      <c r="I695" s="314"/>
      <c r="J695" s="314"/>
      <c r="K695" s="314"/>
      <c r="L695" s="314"/>
    </row>
    <row r="696" spans="2:12" ht="15.75" hidden="1" customHeight="1">
      <c r="B696" s="314"/>
      <c r="C696" s="314"/>
      <c r="D696" s="314"/>
      <c r="E696" s="314"/>
      <c r="F696" s="314"/>
      <c r="G696" s="314"/>
      <c r="H696" s="314"/>
      <c r="I696" s="314"/>
      <c r="J696" s="314"/>
      <c r="K696" s="314"/>
      <c r="L696" s="314"/>
    </row>
    <row r="697" spans="2:12" ht="15.75" hidden="1" customHeight="1">
      <c r="B697" s="314"/>
      <c r="C697" s="314"/>
      <c r="D697" s="314"/>
      <c r="E697" s="314"/>
      <c r="F697" s="314"/>
      <c r="G697" s="314"/>
      <c r="H697" s="314"/>
      <c r="I697" s="314"/>
      <c r="J697" s="314"/>
      <c r="K697" s="314"/>
      <c r="L697" s="314"/>
    </row>
    <row r="698" spans="2:12" ht="15.75" hidden="1" customHeight="1">
      <c r="B698" s="314"/>
      <c r="C698" s="314"/>
      <c r="D698" s="314"/>
      <c r="E698" s="314"/>
      <c r="F698" s="314"/>
      <c r="G698" s="314"/>
      <c r="H698" s="314"/>
      <c r="I698" s="314"/>
      <c r="J698" s="314"/>
      <c r="K698" s="314"/>
      <c r="L698" s="314"/>
    </row>
    <row r="699" spans="2:12" ht="15.75" hidden="1" customHeight="1">
      <c r="B699" s="314"/>
      <c r="C699" s="314"/>
      <c r="D699" s="314"/>
      <c r="E699" s="314"/>
      <c r="F699" s="314"/>
      <c r="G699" s="314"/>
      <c r="H699" s="314"/>
      <c r="I699" s="314"/>
      <c r="J699" s="314"/>
      <c r="K699" s="314"/>
      <c r="L699" s="314"/>
    </row>
    <row r="700" spans="2:12" ht="15.75" hidden="1" customHeight="1">
      <c r="B700" s="314"/>
      <c r="C700" s="314"/>
      <c r="D700" s="314"/>
      <c r="E700" s="314"/>
      <c r="F700" s="314"/>
      <c r="G700" s="314"/>
      <c r="H700" s="314"/>
      <c r="I700" s="314"/>
      <c r="J700" s="314"/>
      <c r="K700" s="314"/>
      <c r="L700" s="314"/>
    </row>
    <row r="701" spans="2:12" ht="15.75" hidden="1" customHeight="1">
      <c r="B701" s="314"/>
      <c r="C701" s="314"/>
      <c r="D701" s="314"/>
      <c r="E701" s="314"/>
      <c r="F701" s="314"/>
      <c r="G701" s="314"/>
      <c r="H701" s="314"/>
      <c r="I701" s="314"/>
      <c r="J701" s="314"/>
      <c r="K701" s="314"/>
      <c r="L701" s="314"/>
    </row>
    <row r="702" spans="2:12" ht="15.75" hidden="1" customHeight="1">
      <c r="B702" s="314"/>
      <c r="C702" s="314"/>
      <c r="D702" s="314"/>
      <c r="E702" s="314"/>
      <c r="F702" s="314"/>
      <c r="G702" s="314"/>
      <c r="H702" s="314"/>
      <c r="I702" s="314"/>
      <c r="J702" s="314"/>
      <c r="K702" s="314"/>
      <c r="L702" s="314"/>
    </row>
    <row r="703" spans="2:12" ht="15.75" hidden="1" customHeight="1">
      <c r="B703" s="314"/>
      <c r="C703" s="314"/>
      <c r="D703" s="314"/>
      <c r="E703" s="314"/>
      <c r="F703" s="314"/>
      <c r="G703" s="314"/>
      <c r="H703" s="314"/>
      <c r="I703" s="314"/>
      <c r="J703" s="314"/>
      <c r="K703" s="314"/>
      <c r="L703" s="314"/>
    </row>
    <row r="704" spans="2:12" ht="15.75" hidden="1" customHeight="1">
      <c r="B704" s="314"/>
      <c r="C704" s="314"/>
      <c r="D704" s="314"/>
      <c r="E704" s="314"/>
      <c r="F704" s="314"/>
      <c r="G704" s="314"/>
      <c r="H704" s="314"/>
      <c r="I704" s="314"/>
      <c r="J704" s="314"/>
      <c r="K704" s="314"/>
      <c r="L704" s="314"/>
    </row>
    <row r="705" spans="2:12" ht="15.75" hidden="1" customHeight="1">
      <c r="B705" s="314"/>
      <c r="C705" s="314"/>
      <c r="D705" s="314"/>
      <c r="E705" s="314"/>
      <c r="F705" s="314"/>
      <c r="G705" s="314"/>
      <c r="H705" s="314"/>
      <c r="I705" s="314"/>
      <c r="J705" s="314"/>
      <c r="K705" s="314"/>
      <c r="L705" s="314"/>
    </row>
    <row r="706" spans="2:12" ht="15.75" hidden="1" customHeight="1">
      <c r="B706" s="314"/>
      <c r="C706" s="314"/>
      <c r="D706" s="314"/>
      <c r="E706" s="314"/>
      <c r="F706" s="314"/>
      <c r="G706" s="314"/>
      <c r="H706" s="314"/>
      <c r="I706" s="314"/>
      <c r="J706" s="314"/>
      <c r="K706" s="314"/>
      <c r="L706" s="314"/>
    </row>
    <row r="707" spans="2:12" ht="15.75" hidden="1" customHeight="1">
      <c r="B707" s="314"/>
      <c r="C707" s="314"/>
      <c r="D707" s="314"/>
      <c r="E707" s="314"/>
      <c r="F707" s="314"/>
      <c r="G707" s="314"/>
      <c r="H707" s="314"/>
      <c r="I707" s="314"/>
      <c r="J707" s="314"/>
      <c r="K707" s="314"/>
      <c r="L707" s="314"/>
    </row>
    <row r="708" spans="2:12" ht="15.75" hidden="1" customHeight="1">
      <c r="B708" s="314"/>
      <c r="C708" s="314"/>
      <c r="D708" s="314"/>
      <c r="E708" s="314"/>
      <c r="F708" s="314"/>
      <c r="G708" s="314"/>
      <c r="H708" s="314"/>
      <c r="I708" s="314"/>
      <c r="J708" s="314"/>
      <c r="K708" s="314"/>
      <c r="L708" s="314"/>
    </row>
    <row r="709" spans="2:12" ht="15.75" hidden="1" customHeight="1">
      <c r="B709" s="314"/>
      <c r="C709" s="314"/>
      <c r="D709" s="314"/>
      <c r="E709" s="314"/>
      <c r="F709" s="314"/>
      <c r="G709" s="314"/>
      <c r="H709" s="314"/>
      <c r="I709" s="314"/>
      <c r="J709" s="314"/>
      <c r="K709" s="314"/>
      <c r="L709" s="314"/>
    </row>
    <row r="710" spans="2:12" ht="15.75" hidden="1" customHeight="1">
      <c r="B710" s="314"/>
      <c r="C710" s="314"/>
      <c r="D710" s="314"/>
      <c r="E710" s="314"/>
      <c r="F710" s="314"/>
      <c r="G710" s="314"/>
      <c r="H710" s="314"/>
      <c r="I710" s="314"/>
      <c r="J710" s="314"/>
      <c r="K710" s="314"/>
      <c r="L710" s="314"/>
    </row>
    <row r="711" spans="2:12" ht="15.75" hidden="1" customHeight="1">
      <c r="B711" s="314"/>
      <c r="C711" s="314"/>
      <c r="D711" s="314"/>
      <c r="E711" s="314"/>
      <c r="F711" s="314"/>
      <c r="G711" s="314"/>
      <c r="H711" s="314"/>
      <c r="I711" s="314"/>
      <c r="J711" s="314"/>
      <c r="K711" s="314"/>
      <c r="L711" s="314"/>
    </row>
    <row r="712" spans="2:12" ht="15.75" hidden="1" customHeight="1">
      <c r="B712" s="314"/>
      <c r="C712" s="314"/>
      <c r="D712" s="314"/>
      <c r="E712" s="314"/>
      <c r="F712" s="314"/>
      <c r="G712" s="314"/>
      <c r="H712" s="314"/>
      <c r="I712" s="314"/>
      <c r="J712" s="314"/>
      <c r="K712" s="314"/>
      <c r="L712" s="314"/>
    </row>
    <row r="713" spans="2:12" ht="15.75" hidden="1" customHeight="1">
      <c r="B713" s="314"/>
      <c r="C713" s="314"/>
      <c r="D713" s="314"/>
      <c r="E713" s="314"/>
      <c r="F713" s="314"/>
      <c r="G713" s="314"/>
      <c r="H713" s="314"/>
      <c r="I713" s="314"/>
      <c r="J713" s="314"/>
      <c r="K713" s="314"/>
      <c r="L713" s="314"/>
    </row>
    <row r="714" spans="2:12" ht="15.75" hidden="1" customHeight="1">
      <c r="B714" s="314"/>
      <c r="C714" s="314"/>
      <c r="D714" s="314"/>
      <c r="E714" s="314"/>
      <c r="F714" s="314"/>
      <c r="G714" s="314"/>
      <c r="H714" s="314"/>
      <c r="I714" s="314"/>
      <c r="J714" s="314"/>
      <c r="K714" s="314"/>
      <c r="L714" s="314"/>
    </row>
    <row r="715" spans="2:12" ht="15.75" hidden="1" customHeight="1">
      <c r="B715" s="314"/>
      <c r="C715" s="314"/>
      <c r="D715" s="314"/>
      <c r="E715" s="314"/>
      <c r="F715" s="314"/>
      <c r="G715" s="314"/>
      <c r="H715" s="314"/>
      <c r="I715" s="314"/>
      <c r="J715" s="314"/>
      <c r="K715" s="314"/>
      <c r="L715" s="314"/>
    </row>
    <row r="716" spans="2:12" ht="15.75" hidden="1" customHeight="1">
      <c r="B716" s="314"/>
      <c r="C716" s="314"/>
      <c r="D716" s="314"/>
      <c r="E716" s="314"/>
      <c r="F716" s="314"/>
      <c r="G716" s="314"/>
      <c r="H716" s="314"/>
      <c r="I716" s="314"/>
      <c r="J716" s="314"/>
      <c r="K716" s="314"/>
      <c r="L716" s="314"/>
    </row>
    <row r="717" spans="2:12" ht="15.75" hidden="1" customHeight="1">
      <c r="B717" s="314"/>
      <c r="C717" s="314"/>
      <c r="D717" s="314"/>
      <c r="E717" s="314"/>
      <c r="F717" s="314"/>
      <c r="G717" s="314"/>
      <c r="H717" s="314"/>
      <c r="I717" s="314"/>
      <c r="J717" s="314"/>
      <c r="K717" s="314"/>
      <c r="L717" s="314"/>
    </row>
    <row r="718" spans="2:12" ht="15.75" hidden="1" customHeight="1">
      <c r="B718" s="314"/>
      <c r="C718" s="314"/>
      <c r="D718" s="314"/>
      <c r="E718" s="314"/>
      <c r="F718" s="314"/>
      <c r="G718" s="314"/>
      <c r="H718" s="314"/>
      <c r="I718" s="314"/>
      <c r="J718" s="314"/>
      <c r="K718" s="314"/>
      <c r="L718" s="314"/>
    </row>
    <row r="719" spans="2:12" ht="15.75" hidden="1" customHeight="1">
      <c r="B719" s="314"/>
      <c r="C719" s="314"/>
      <c r="D719" s="314"/>
      <c r="E719" s="314"/>
      <c r="F719" s="314"/>
      <c r="G719" s="314"/>
      <c r="H719" s="314"/>
      <c r="I719" s="314"/>
      <c r="J719" s="314"/>
      <c r="K719" s="314"/>
      <c r="L719" s="314"/>
    </row>
    <row r="720" spans="2:12" ht="15.75" hidden="1" customHeight="1">
      <c r="B720" s="314"/>
      <c r="C720" s="314"/>
      <c r="D720" s="314"/>
      <c r="E720" s="314"/>
      <c r="F720" s="314"/>
      <c r="G720" s="314"/>
      <c r="H720" s="314"/>
      <c r="I720" s="314"/>
      <c r="J720" s="314"/>
      <c r="K720" s="314"/>
      <c r="L720" s="314"/>
    </row>
    <row r="721" spans="2:12" ht="15.75" hidden="1" customHeight="1">
      <c r="B721" s="314"/>
      <c r="C721" s="314"/>
      <c r="D721" s="314"/>
      <c r="E721" s="314"/>
      <c r="F721" s="314"/>
      <c r="G721" s="314"/>
      <c r="H721" s="314"/>
      <c r="I721" s="314"/>
      <c r="J721" s="314"/>
      <c r="K721" s="314"/>
      <c r="L721" s="314"/>
    </row>
    <row r="722" spans="2:12" ht="15.75" hidden="1" customHeight="1">
      <c r="B722" s="314"/>
      <c r="C722" s="314"/>
      <c r="D722" s="314"/>
      <c r="E722" s="314"/>
      <c r="F722" s="314"/>
      <c r="G722" s="314"/>
      <c r="H722" s="314"/>
      <c r="I722" s="314"/>
      <c r="J722" s="314"/>
      <c r="K722" s="314"/>
      <c r="L722" s="314"/>
    </row>
    <row r="723" spans="2:12" ht="15.75" hidden="1" customHeight="1">
      <c r="B723" s="314"/>
      <c r="C723" s="314"/>
      <c r="D723" s="314"/>
      <c r="E723" s="314"/>
      <c r="F723" s="314"/>
      <c r="G723" s="314"/>
      <c r="H723" s="314"/>
      <c r="I723" s="314"/>
      <c r="J723" s="314"/>
      <c r="K723" s="314"/>
      <c r="L723" s="314"/>
    </row>
    <row r="724" spans="2:12" ht="15.75" hidden="1" customHeight="1">
      <c r="B724" s="314"/>
      <c r="C724" s="314"/>
      <c r="D724" s="314"/>
      <c r="E724" s="314"/>
      <c r="F724" s="314"/>
      <c r="G724" s="314"/>
      <c r="H724" s="314"/>
      <c r="I724" s="314"/>
      <c r="J724" s="314"/>
      <c r="K724" s="314"/>
      <c r="L724" s="314"/>
    </row>
    <row r="725" spans="2:12" ht="15.75" hidden="1" customHeight="1">
      <c r="B725" s="314"/>
      <c r="C725" s="314"/>
      <c r="D725" s="314"/>
      <c r="E725" s="314"/>
      <c r="F725" s="314"/>
      <c r="G725" s="314"/>
      <c r="H725" s="314"/>
      <c r="I725" s="314"/>
      <c r="J725" s="314"/>
      <c r="K725" s="314"/>
      <c r="L725" s="314"/>
    </row>
    <row r="726" spans="2:12" ht="15.75" hidden="1" customHeight="1">
      <c r="B726" s="314"/>
      <c r="C726" s="314"/>
      <c r="D726" s="314"/>
      <c r="E726" s="314"/>
      <c r="F726" s="314"/>
      <c r="G726" s="314"/>
      <c r="H726" s="314"/>
      <c r="I726" s="314"/>
      <c r="J726" s="314"/>
      <c r="K726" s="314"/>
      <c r="L726" s="314"/>
    </row>
    <row r="727" spans="2:12" ht="15.75" hidden="1" customHeight="1">
      <c r="B727" s="314"/>
      <c r="C727" s="314"/>
      <c r="D727" s="314"/>
      <c r="E727" s="314"/>
      <c r="F727" s="314"/>
      <c r="G727" s="314"/>
      <c r="H727" s="314"/>
      <c r="I727" s="314"/>
      <c r="J727" s="314"/>
      <c r="K727" s="314"/>
      <c r="L727" s="314"/>
    </row>
    <row r="728" spans="2:12" ht="15.75" hidden="1" customHeight="1">
      <c r="B728" s="314"/>
      <c r="C728" s="314"/>
      <c r="D728" s="314"/>
      <c r="E728" s="314"/>
      <c r="F728" s="314"/>
      <c r="G728" s="314"/>
      <c r="H728" s="314"/>
      <c r="I728" s="314"/>
      <c r="J728" s="314"/>
      <c r="K728" s="314"/>
      <c r="L728" s="314"/>
    </row>
    <row r="729" spans="2:12" ht="15.75" hidden="1" customHeight="1">
      <c r="B729" s="314"/>
      <c r="C729" s="314"/>
      <c r="D729" s="314"/>
      <c r="E729" s="314"/>
      <c r="F729" s="314"/>
      <c r="G729" s="314"/>
      <c r="H729" s="314"/>
      <c r="I729" s="314"/>
      <c r="J729" s="314"/>
      <c r="K729" s="314"/>
      <c r="L729" s="314"/>
    </row>
    <row r="730" spans="2:12" ht="15.75" hidden="1" customHeight="1">
      <c r="B730" s="314"/>
      <c r="C730" s="314"/>
      <c r="D730" s="314"/>
      <c r="E730" s="314"/>
      <c r="F730" s="314"/>
      <c r="G730" s="314"/>
      <c r="H730" s="314"/>
      <c r="I730" s="314"/>
      <c r="J730" s="314"/>
      <c r="K730" s="314"/>
      <c r="L730" s="314"/>
    </row>
    <row r="731" spans="2:12" ht="15.75" hidden="1" customHeight="1">
      <c r="B731" s="314"/>
      <c r="C731" s="314"/>
      <c r="D731" s="314"/>
      <c r="E731" s="314"/>
      <c r="F731" s="314"/>
      <c r="G731" s="314"/>
      <c r="H731" s="314"/>
      <c r="I731" s="314"/>
      <c r="J731" s="314"/>
      <c r="K731" s="314"/>
      <c r="L731" s="314"/>
    </row>
    <row r="732" spans="2:12" ht="15.75" hidden="1" customHeight="1">
      <c r="B732" s="314"/>
      <c r="C732" s="314"/>
      <c r="D732" s="314"/>
      <c r="E732" s="314"/>
      <c r="F732" s="314"/>
      <c r="G732" s="314"/>
      <c r="H732" s="314"/>
      <c r="I732" s="314"/>
      <c r="J732" s="314"/>
      <c r="K732" s="314"/>
      <c r="L732" s="314"/>
    </row>
    <row r="733" spans="2:12" ht="15.75" hidden="1" customHeight="1">
      <c r="B733" s="314"/>
      <c r="C733" s="314"/>
      <c r="D733" s="314"/>
      <c r="E733" s="314"/>
      <c r="F733" s="314"/>
      <c r="G733" s="314"/>
      <c r="H733" s="314"/>
      <c r="I733" s="314"/>
      <c r="J733" s="314"/>
      <c r="K733" s="314"/>
      <c r="L733" s="314"/>
    </row>
    <row r="734" spans="2:12" ht="15.75" hidden="1" customHeight="1">
      <c r="B734" s="314"/>
      <c r="C734" s="314"/>
      <c r="D734" s="314"/>
      <c r="E734" s="314"/>
      <c r="F734" s="314"/>
      <c r="G734" s="314"/>
      <c r="H734" s="314"/>
      <c r="I734" s="314"/>
      <c r="J734" s="314"/>
      <c r="K734" s="314"/>
      <c r="L734" s="314"/>
    </row>
    <row r="735" spans="2:12" ht="15.75" hidden="1" customHeight="1">
      <c r="B735" s="314"/>
      <c r="C735" s="314"/>
      <c r="D735" s="314"/>
      <c r="E735" s="314"/>
      <c r="F735" s="314"/>
      <c r="G735" s="314"/>
      <c r="H735" s="314"/>
      <c r="I735" s="314"/>
      <c r="J735" s="314"/>
      <c r="K735" s="314"/>
      <c r="L735" s="314"/>
    </row>
    <row r="736" spans="2:12" ht="15.75" hidden="1" customHeight="1">
      <c r="B736" s="314"/>
      <c r="C736" s="314"/>
      <c r="D736" s="314"/>
      <c r="E736" s="314"/>
      <c r="F736" s="314"/>
      <c r="G736" s="314"/>
      <c r="H736" s="314"/>
      <c r="I736" s="314"/>
      <c r="J736" s="314"/>
      <c r="K736" s="314"/>
      <c r="L736" s="314"/>
    </row>
    <row r="737" spans="2:12" ht="15.75" hidden="1" customHeight="1">
      <c r="B737" s="314"/>
      <c r="C737" s="314"/>
      <c r="D737" s="314"/>
      <c r="E737" s="314"/>
      <c r="F737" s="314"/>
      <c r="G737" s="314"/>
      <c r="H737" s="314"/>
      <c r="I737" s="314"/>
      <c r="J737" s="314"/>
      <c r="K737" s="314"/>
      <c r="L737" s="314"/>
    </row>
    <row r="738" spans="2:12" ht="15.75" hidden="1" customHeight="1">
      <c r="B738" s="314"/>
      <c r="C738" s="314"/>
      <c r="D738" s="314"/>
      <c r="E738" s="314"/>
      <c r="F738" s="314"/>
      <c r="G738" s="314"/>
      <c r="H738" s="314"/>
      <c r="I738" s="314"/>
      <c r="J738" s="314"/>
      <c r="K738" s="314"/>
      <c r="L738" s="314"/>
    </row>
    <row r="739" spans="2:12" ht="15.75" hidden="1" customHeight="1">
      <c r="B739" s="314"/>
      <c r="C739" s="314"/>
      <c r="D739" s="314"/>
      <c r="E739" s="314"/>
      <c r="F739" s="314"/>
      <c r="G739" s="314"/>
      <c r="H739" s="314"/>
      <c r="I739" s="314"/>
      <c r="J739" s="314"/>
      <c r="K739" s="314"/>
      <c r="L739" s="314"/>
    </row>
    <row r="740" spans="2:12" ht="15.75" hidden="1" customHeight="1">
      <c r="B740" s="314"/>
      <c r="C740" s="314"/>
      <c r="D740" s="314"/>
      <c r="E740" s="314"/>
      <c r="F740" s="314"/>
      <c r="G740" s="314"/>
      <c r="H740" s="314"/>
      <c r="I740" s="314"/>
      <c r="J740" s="314"/>
      <c r="K740" s="314"/>
      <c r="L740" s="314"/>
    </row>
    <row r="741" spans="2:12" ht="15.75" hidden="1" customHeight="1">
      <c r="B741" s="314"/>
      <c r="C741" s="314"/>
      <c r="D741" s="314"/>
      <c r="E741" s="314"/>
      <c r="F741" s="314"/>
      <c r="G741" s="314"/>
      <c r="H741" s="314"/>
      <c r="I741" s="314"/>
      <c r="J741" s="314"/>
      <c r="K741" s="314"/>
      <c r="L741" s="314"/>
    </row>
    <row r="742" spans="2:12" ht="15.75" hidden="1" customHeight="1">
      <c r="B742" s="314"/>
      <c r="C742" s="314"/>
      <c r="D742" s="314"/>
      <c r="E742" s="314"/>
      <c r="F742" s="314"/>
      <c r="G742" s="314"/>
      <c r="H742" s="314"/>
      <c r="I742" s="314"/>
      <c r="J742" s="314"/>
      <c r="K742" s="314"/>
      <c r="L742" s="314"/>
    </row>
    <row r="743" spans="2:12" ht="15.75" hidden="1" customHeight="1">
      <c r="B743" s="314"/>
      <c r="C743" s="314"/>
      <c r="D743" s="314"/>
      <c r="E743" s="314"/>
      <c r="F743" s="314"/>
      <c r="G743" s="314"/>
      <c r="H743" s="314"/>
      <c r="I743" s="314"/>
      <c r="J743" s="314"/>
      <c r="K743" s="314"/>
      <c r="L743" s="314"/>
    </row>
    <row r="744" spans="2:12" ht="15.75" hidden="1" customHeight="1">
      <c r="B744" s="314"/>
      <c r="C744" s="314"/>
      <c r="D744" s="314"/>
      <c r="E744" s="314"/>
      <c r="F744" s="314"/>
      <c r="G744" s="314"/>
      <c r="H744" s="314"/>
      <c r="I744" s="314"/>
      <c r="J744" s="314"/>
      <c r="K744" s="314"/>
      <c r="L744" s="314"/>
    </row>
    <row r="745" spans="2:12" ht="15.75" hidden="1" customHeight="1">
      <c r="B745" s="314"/>
      <c r="C745" s="314"/>
      <c r="D745" s="314"/>
      <c r="E745" s="314"/>
      <c r="F745" s="314"/>
      <c r="G745" s="314"/>
      <c r="H745" s="314"/>
      <c r="I745" s="314"/>
      <c r="J745" s="314"/>
      <c r="K745" s="314"/>
      <c r="L745" s="314"/>
    </row>
    <row r="746" spans="2:12" ht="15.75" hidden="1" customHeight="1">
      <c r="B746" s="314"/>
      <c r="C746" s="314"/>
      <c r="D746" s="314"/>
      <c r="E746" s="314"/>
      <c r="F746" s="314"/>
      <c r="G746" s="314"/>
      <c r="H746" s="314"/>
      <c r="I746" s="314"/>
      <c r="J746" s="314"/>
      <c r="K746" s="314"/>
      <c r="L746" s="314"/>
    </row>
    <row r="747" spans="2:12" ht="15.75" hidden="1" customHeight="1">
      <c r="B747" s="314"/>
      <c r="C747" s="314"/>
      <c r="D747" s="314"/>
      <c r="E747" s="314"/>
      <c r="F747" s="314"/>
      <c r="G747" s="314"/>
      <c r="H747" s="314"/>
      <c r="I747" s="314"/>
      <c r="J747" s="314"/>
      <c r="K747" s="314"/>
      <c r="L747" s="314"/>
    </row>
    <row r="748" spans="2:12" ht="15.75" hidden="1" customHeight="1">
      <c r="B748" s="314"/>
      <c r="C748" s="314"/>
      <c r="D748" s="314"/>
      <c r="E748" s="314"/>
      <c r="F748" s="314"/>
      <c r="G748" s="314"/>
      <c r="H748" s="314"/>
      <c r="I748" s="314"/>
      <c r="J748" s="314"/>
      <c r="K748" s="314"/>
      <c r="L748" s="314"/>
    </row>
    <row r="749" spans="2:12" ht="15.75" hidden="1" customHeight="1">
      <c r="B749" s="314"/>
      <c r="C749" s="314"/>
      <c r="D749" s="314"/>
      <c r="E749" s="314"/>
      <c r="F749" s="314"/>
      <c r="G749" s="314"/>
      <c r="H749" s="314"/>
      <c r="I749" s="314"/>
      <c r="J749" s="314"/>
      <c r="K749" s="314"/>
      <c r="L749" s="314"/>
    </row>
    <row r="750" spans="2:12" ht="15.75" hidden="1" customHeight="1">
      <c r="B750" s="314"/>
      <c r="C750" s="314"/>
      <c r="D750" s="314"/>
      <c r="E750" s="314"/>
      <c r="F750" s="314"/>
      <c r="G750" s="314"/>
      <c r="H750" s="314"/>
      <c r="I750" s="314"/>
      <c r="J750" s="314"/>
      <c r="K750" s="314"/>
      <c r="L750" s="314"/>
    </row>
    <row r="751" spans="2:12" ht="15.75" hidden="1" customHeight="1">
      <c r="B751" s="314"/>
      <c r="C751" s="314"/>
      <c r="D751" s="314"/>
      <c r="E751" s="314"/>
      <c r="F751" s="314"/>
      <c r="G751" s="314"/>
      <c r="H751" s="314"/>
      <c r="I751" s="314"/>
      <c r="J751" s="314"/>
      <c r="K751" s="314"/>
      <c r="L751" s="314"/>
    </row>
    <row r="752" spans="2:12" ht="15.75" hidden="1" customHeight="1">
      <c r="B752" s="314"/>
      <c r="C752" s="314"/>
      <c r="D752" s="314"/>
      <c r="E752" s="314"/>
      <c r="F752" s="314"/>
      <c r="G752" s="314"/>
      <c r="H752" s="314"/>
      <c r="I752" s="314"/>
      <c r="J752" s="314"/>
      <c r="K752" s="314"/>
      <c r="L752" s="314"/>
    </row>
    <row r="753" spans="2:12" ht="15.75" hidden="1" customHeight="1">
      <c r="B753" s="314"/>
      <c r="C753" s="314"/>
      <c r="D753" s="314"/>
      <c r="E753" s="314"/>
      <c r="F753" s="314"/>
      <c r="G753" s="314"/>
      <c r="H753" s="314"/>
      <c r="I753" s="314"/>
      <c r="J753" s="314"/>
      <c r="K753" s="314"/>
      <c r="L753" s="314"/>
    </row>
    <row r="754" spans="2:12" ht="15.75" hidden="1" customHeight="1">
      <c r="B754" s="314"/>
      <c r="C754" s="314"/>
      <c r="D754" s="314"/>
      <c r="E754" s="314"/>
      <c r="F754" s="314"/>
      <c r="G754" s="314"/>
      <c r="H754" s="314"/>
      <c r="I754" s="314"/>
      <c r="J754" s="314"/>
      <c r="K754" s="314"/>
      <c r="L754" s="314"/>
    </row>
    <row r="755" spans="2:12" ht="15.75" hidden="1" customHeight="1">
      <c r="B755" s="314"/>
      <c r="C755" s="314"/>
      <c r="D755" s="314"/>
      <c r="E755" s="314"/>
      <c r="F755" s="314"/>
      <c r="G755" s="314"/>
      <c r="H755" s="314"/>
      <c r="I755" s="314"/>
      <c r="J755" s="314"/>
      <c r="K755" s="314"/>
      <c r="L755" s="314"/>
    </row>
    <row r="756" spans="2:12" ht="15.75" hidden="1" customHeight="1">
      <c r="B756" s="314"/>
      <c r="C756" s="314"/>
      <c r="D756" s="314"/>
      <c r="E756" s="314"/>
      <c r="F756" s="314"/>
      <c r="G756" s="314"/>
      <c r="H756" s="314"/>
      <c r="I756" s="314"/>
      <c r="J756" s="314"/>
      <c r="K756" s="314"/>
      <c r="L756" s="314"/>
    </row>
    <row r="757" spans="2:12" ht="15.75" hidden="1" customHeight="1">
      <c r="B757" s="314"/>
      <c r="C757" s="314"/>
      <c r="D757" s="314"/>
      <c r="E757" s="314"/>
      <c r="F757" s="314"/>
      <c r="G757" s="314"/>
      <c r="H757" s="314"/>
      <c r="I757" s="314"/>
      <c r="J757" s="314"/>
      <c r="K757" s="314"/>
      <c r="L757" s="314"/>
    </row>
    <row r="758" spans="2:12" ht="15.75" hidden="1" customHeight="1">
      <c r="B758" s="314"/>
      <c r="C758" s="314"/>
      <c r="D758" s="314"/>
      <c r="E758" s="314"/>
      <c r="F758" s="314"/>
      <c r="G758" s="314"/>
      <c r="H758" s="314"/>
      <c r="I758" s="314"/>
      <c r="J758" s="314"/>
      <c r="K758" s="314"/>
      <c r="L758" s="314"/>
    </row>
    <row r="759" spans="2:12" ht="15.75" hidden="1" customHeight="1">
      <c r="B759" s="314"/>
      <c r="C759" s="314"/>
      <c r="D759" s="314"/>
      <c r="E759" s="314"/>
      <c r="F759" s="314"/>
      <c r="G759" s="314"/>
      <c r="H759" s="314"/>
      <c r="I759" s="314"/>
      <c r="J759" s="314"/>
      <c r="K759" s="314"/>
      <c r="L759" s="314"/>
    </row>
    <row r="760" spans="2:12" ht="15.75" hidden="1" customHeight="1">
      <c r="B760" s="314"/>
      <c r="C760" s="314"/>
      <c r="D760" s="314"/>
      <c r="E760" s="314"/>
      <c r="F760" s="314"/>
      <c r="G760" s="314"/>
      <c r="H760" s="314"/>
      <c r="I760" s="314"/>
      <c r="J760" s="314"/>
      <c r="K760" s="314"/>
      <c r="L760" s="314"/>
    </row>
    <row r="761" spans="2:12" ht="15.75" hidden="1" customHeight="1">
      <c r="B761" s="314"/>
      <c r="C761" s="314"/>
      <c r="D761" s="314"/>
      <c r="E761" s="314"/>
      <c r="F761" s="314"/>
      <c r="G761" s="314"/>
      <c r="H761" s="314"/>
      <c r="I761" s="314"/>
      <c r="J761" s="314"/>
      <c r="K761" s="314"/>
      <c r="L761" s="314"/>
    </row>
    <row r="762" spans="2:12" ht="15.75" hidden="1" customHeight="1">
      <c r="B762" s="314"/>
      <c r="C762" s="314"/>
      <c r="D762" s="314"/>
      <c r="E762" s="314"/>
      <c r="F762" s="314"/>
      <c r="G762" s="314"/>
      <c r="H762" s="314"/>
      <c r="I762" s="314"/>
      <c r="J762" s="314"/>
      <c r="K762" s="314"/>
      <c r="L762" s="314"/>
    </row>
    <row r="763" spans="2:12" ht="15.75" hidden="1" customHeight="1">
      <c r="B763" s="314"/>
      <c r="C763" s="314"/>
      <c r="D763" s="314"/>
      <c r="E763" s="314"/>
      <c r="F763" s="314"/>
      <c r="G763" s="314"/>
      <c r="H763" s="314"/>
      <c r="I763" s="314"/>
      <c r="J763" s="314"/>
      <c r="K763" s="314"/>
      <c r="L763" s="314"/>
    </row>
    <row r="764" spans="2:12" ht="15.75" hidden="1" customHeight="1">
      <c r="B764" s="314"/>
      <c r="C764" s="314"/>
      <c r="D764" s="314"/>
      <c r="E764" s="314"/>
      <c r="F764" s="314"/>
      <c r="G764" s="314"/>
      <c r="H764" s="314"/>
      <c r="I764" s="314"/>
      <c r="J764" s="314"/>
      <c r="K764" s="314"/>
      <c r="L764" s="314"/>
    </row>
    <row r="765" spans="2:12" ht="15.75" hidden="1" customHeight="1">
      <c r="B765" s="314"/>
      <c r="C765" s="314"/>
      <c r="D765" s="314"/>
      <c r="E765" s="314"/>
      <c r="F765" s="314"/>
      <c r="G765" s="314"/>
      <c r="H765" s="314"/>
      <c r="I765" s="314"/>
      <c r="J765" s="314"/>
      <c r="K765" s="314"/>
      <c r="L765" s="314"/>
    </row>
    <row r="766" spans="2:12" ht="15.75" hidden="1" customHeight="1">
      <c r="B766" s="314"/>
      <c r="C766" s="314"/>
      <c r="D766" s="314"/>
      <c r="E766" s="314"/>
      <c r="F766" s="314"/>
      <c r="G766" s="314"/>
      <c r="H766" s="314"/>
      <c r="I766" s="314"/>
      <c r="J766" s="314"/>
      <c r="K766" s="314"/>
      <c r="L766" s="314"/>
    </row>
    <row r="767" spans="2:12" ht="15.75" hidden="1" customHeight="1">
      <c r="B767" s="314"/>
      <c r="C767" s="314"/>
      <c r="D767" s="314"/>
      <c r="E767" s="314"/>
      <c r="F767" s="314"/>
      <c r="G767" s="314"/>
      <c r="H767" s="314"/>
      <c r="I767" s="314"/>
      <c r="J767" s="314"/>
      <c r="K767" s="314"/>
      <c r="L767" s="314"/>
    </row>
    <row r="768" spans="2:12" ht="15.75" hidden="1" customHeight="1">
      <c r="B768" s="314"/>
      <c r="C768" s="314"/>
      <c r="D768" s="314"/>
      <c r="E768" s="314"/>
      <c r="F768" s="314"/>
      <c r="G768" s="314"/>
      <c r="H768" s="314"/>
      <c r="I768" s="314"/>
      <c r="J768" s="314"/>
      <c r="K768" s="314"/>
      <c r="L768" s="314"/>
    </row>
    <row r="769" spans="2:12" ht="15.75" hidden="1" customHeight="1">
      <c r="B769" s="314"/>
      <c r="C769" s="314"/>
      <c r="D769" s="314"/>
      <c r="E769" s="314"/>
      <c r="F769" s="314"/>
      <c r="G769" s="314"/>
      <c r="H769" s="314"/>
      <c r="I769" s="314"/>
      <c r="J769" s="314"/>
      <c r="K769" s="314"/>
      <c r="L769" s="314"/>
    </row>
    <row r="770" spans="2:12" ht="15.75" hidden="1" customHeight="1">
      <c r="B770" s="314"/>
      <c r="C770" s="314"/>
      <c r="D770" s="314"/>
      <c r="E770" s="314"/>
      <c r="F770" s="314"/>
      <c r="G770" s="314"/>
      <c r="H770" s="314"/>
      <c r="I770" s="314"/>
      <c r="J770" s="314"/>
      <c r="K770" s="314"/>
      <c r="L770" s="314"/>
    </row>
    <row r="771" spans="2:12" ht="15.75" hidden="1" customHeight="1">
      <c r="B771" s="314"/>
      <c r="C771" s="314"/>
      <c r="D771" s="314"/>
      <c r="E771" s="314"/>
      <c r="F771" s="314"/>
      <c r="G771" s="314"/>
      <c r="H771" s="314"/>
      <c r="I771" s="314"/>
      <c r="J771" s="314"/>
      <c r="K771" s="314"/>
      <c r="L771" s="314"/>
    </row>
    <row r="772" spans="2:12" ht="15.75" hidden="1" customHeight="1">
      <c r="B772" s="314"/>
      <c r="C772" s="314"/>
      <c r="D772" s="314"/>
      <c r="E772" s="314"/>
      <c r="F772" s="314"/>
      <c r="G772" s="314"/>
      <c r="H772" s="314"/>
      <c r="I772" s="314"/>
      <c r="J772" s="314"/>
      <c r="K772" s="314"/>
      <c r="L772" s="314"/>
    </row>
    <row r="773" spans="2:12" ht="15.75" hidden="1" customHeight="1">
      <c r="B773" s="314"/>
      <c r="C773" s="314"/>
      <c r="D773" s="314"/>
      <c r="E773" s="314"/>
      <c r="F773" s="314"/>
      <c r="G773" s="314"/>
      <c r="H773" s="314"/>
      <c r="I773" s="314"/>
      <c r="J773" s="314"/>
      <c r="K773" s="314"/>
      <c r="L773" s="314"/>
    </row>
    <row r="774" spans="2:12" ht="15.75" hidden="1" customHeight="1">
      <c r="B774" s="314"/>
      <c r="C774" s="314"/>
      <c r="D774" s="314"/>
      <c r="E774" s="314"/>
      <c r="F774" s="314"/>
      <c r="G774" s="314"/>
      <c r="H774" s="314"/>
      <c r="I774" s="314"/>
      <c r="J774" s="314"/>
      <c r="K774" s="314"/>
      <c r="L774" s="314"/>
    </row>
    <row r="775" spans="2:12" ht="15.75" hidden="1" customHeight="1">
      <c r="B775" s="314"/>
      <c r="C775" s="314"/>
      <c r="D775" s="314"/>
      <c r="E775" s="314"/>
      <c r="F775" s="314"/>
      <c r="G775" s="314"/>
      <c r="H775" s="314"/>
      <c r="I775" s="314"/>
      <c r="J775" s="314"/>
      <c r="K775" s="314"/>
      <c r="L775" s="314"/>
    </row>
    <row r="776" spans="2:12" ht="15.75" hidden="1" customHeight="1">
      <c r="B776" s="314"/>
      <c r="C776" s="314"/>
      <c r="D776" s="314"/>
      <c r="E776" s="314"/>
      <c r="F776" s="314"/>
      <c r="G776" s="314"/>
      <c r="H776" s="314"/>
      <c r="I776" s="314"/>
      <c r="J776" s="314"/>
      <c r="K776" s="314"/>
      <c r="L776" s="314"/>
    </row>
    <row r="777" spans="2:12" ht="15.75" hidden="1" customHeight="1">
      <c r="B777" s="314"/>
      <c r="C777" s="314"/>
      <c r="D777" s="314"/>
      <c r="E777" s="314"/>
      <c r="F777" s="314"/>
      <c r="G777" s="314"/>
      <c r="H777" s="314"/>
      <c r="I777" s="314"/>
      <c r="J777" s="314"/>
      <c r="K777" s="314"/>
      <c r="L777" s="314"/>
    </row>
    <row r="778" spans="2:12" ht="15.75" hidden="1" customHeight="1">
      <c r="B778" s="314"/>
      <c r="C778" s="314"/>
      <c r="D778" s="314"/>
      <c r="E778" s="314"/>
      <c r="F778" s="314"/>
      <c r="G778" s="314"/>
      <c r="H778" s="314"/>
      <c r="I778" s="314"/>
      <c r="J778" s="314"/>
      <c r="K778" s="314"/>
      <c r="L778" s="314"/>
    </row>
    <row r="779" spans="2:12" ht="15.75" hidden="1" customHeight="1">
      <c r="B779" s="314"/>
      <c r="C779" s="314"/>
      <c r="D779" s="314"/>
      <c r="E779" s="314"/>
      <c r="F779" s="314"/>
      <c r="G779" s="314"/>
      <c r="H779" s="314"/>
      <c r="I779" s="314"/>
      <c r="J779" s="314"/>
      <c r="K779" s="314"/>
      <c r="L779" s="314"/>
    </row>
    <row r="780" spans="2:12" ht="15.75" hidden="1" customHeight="1">
      <c r="B780" s="314"/>
      <c r="C780" s="314"/>
      <c r="D780" s="314"/>
      <c r="E780" s="314"/>
      <c r="F780" s="314"/>
      <c r="G780" s="314"/>
      <c r="H780" s="314"/>
      <c r="I780" s="314"/>
      <c r="J780" s="314"/>
      <c r="K780" s="314"/>
      <c r="L780" s="314"/>
    </row>
    <row r="781" spans="2:12" ht="15.75" hidden="1" customHeight="1">
      <c r="B781" s="314"/>
      <c r="C781" s="314"/>
      <c r="D781" s="314"/>
      <c r="E781" s="314"/>
      <c r="F781" s="314"/>
      <c r="G781" s="314"/>
      <c r="H781" s="314"/>
      <c r="I781" s="314"/>
      <c r="J781" s="314"/>
      <c r="K781" s="314"/>
      <c r="L781" s="314"/>
    </row>
    <row r="782" spans="2:12" ht="15.75" hidden="1" customHeight="1">
      <c r="B782" s="314"/>
      <c r="C782" s="314"/>
      <c r="D782" s="314"/>
      <c r="E782" s="314"/>
      <c r="F782" s="314"/>
      <c r="G782" s="314"/>
      <c r="H782" s="314"/>
      <c r="I782" s="314"/>
      <c r="J782" s="314"/>
      <c r="K782" s="314"/>
      <c r="L782" s="314"/>
    </row>
    <row r="783" spans="2:12" ht="15.75" hidden="1" customHeight="1">
      <c r="B783" s="314"/>
      <c r="C783" s="314"/>
      <c r="D783" s="314"/>
      <c r="E783" s="314"/>
      <c r="F783" s="314"/>
      <c r="G783" s="314"/>
      <c r="H783" s="314"/>
      <c r="I783" s="314"/>
      <c r="J783" s="314"/>
      <c r="K783" s="314"/>
      <c r="L783" s="314"/>
    </row>
    <row r="784" spans="2:12" ht="15.75" hidden="1" customHeight="1">
      <c r="B784" s="314"/>
      <c r="C784" s="314"/>
      <c r="D784" s="314"/>
      <c r="E784" s="314"/>
      <c r="F784" s="314"/>
      <c r="G784" s="314"/>
      <c r="H784" s="314"/>
      <c r="I784" s="314"/>
      <c r="J784" s="314"/>
      <c r="K784" s="314"/>
      <c r="L784" s="314"/>
    </row>
    <row r="785" spans="2:12" ht="15.75" hidden="1" customHeight="1">
      <c r="B785" s="314"/>
      <c r="C785" s="314"/>
      <c r="D785" s="314"/>
      <c r="E785" s="314"/>
      <c r="F785" s="314"/>
      <c r="G785" s="314"/>
      <c r="H785" s="314"/>
      <c r="I785" s="314"/>
      <c r="J785" s="314"/>
      <c r="K785" s="314"/>
      <c r="L785" s="314"/>
    </row>
    <row r="786" spans="2:12" ht="15.75" hidden="1" customHeight="1">
      <c r="B786" s="314"/>
      <c r="C786" s="314"/>
      <c r="D786" s="314"/>
      <c r="E786" s="314"/>
      <c r="F786" s="314"/>
      <c r="G786" s="314"/>
      <c r="H786" s="314"/>
      <c r="I786" s="314"/>
      <c r="J786" s="314"/>
      <c r="K786" s="314"/>
      <c r="L786" s="314"/>
    </row>
    <row r="787" spans="2:12" ht="15.75" hidden="1" customHeight="1">
      <c r="B787" s="314"/>
      <c r="C787" s="314"/>
      <c r="D787" s="314"/>
      <c r="E787" s="314"/>
      <c r="F787" s="314"/>
      <c r="G787" s="314"/>
      <c r="H787" s="314"/>
      <c r="I787" s="314"/>
      <c r="J787" s="314"/>
      <c r="K787" s="314"/>
      <c r="L787" s="314"/>
    </row>
    <row r="788" spans="2:12" ht="15.75" hidden="1" customHeight="1">
      <c r="B788" s="314"/>
      <c r="C788" s="314"/>
      <c r="D788" s="314"/>
      <c r="E788" s="314"/>
      <c r="F788" s="314"/>
      <c r="G788" s="314"/>
      <c r="H788" s="314"/>
      <c r="I788" s="314"/>
      <c r="J788" s="314"/>
      <c r="K788" s="314"/>
      <c r="L788" s="314"/>
    </row>
    <row r="789" spans="2:12" ht="15.75" hidden="1" customHeight="1">
      <c r="B789" s="314"/>
      <c r="C789" s="314"/>
      <c r="D789" s="314"/>
      <c r="E789" s="314"/>
      <c r="F789" s="314"/>
      <c r="G789" s="314"/>
      <c r="H789" s="314"/>
      <c r="I789" s="314"/>
      <c r="J789" s="314"/>
      <c r="K789" s="314"/>
      <c r="L789" s="314"/>
    </row>
    <row r="790" spans="2:12" ht="15.75" hidden="1" customHeight="1">
      <c r="B790" s="314"/>
      <c r="C790" s="314"/>
      <c r="D790" s="314"/>
      <c r="E790" s="314"/>
      <c r="F790" s="314"/>
      <c r="G790" s="314"/>
      <c r="H790" s="314"/>
      <c r="I790" s="314"/>
      <c r="J790" s="314"/>
      <c r="K790" s="314"/>
      <c r="L790" s="314"/>
    </row>
    <row r="791" spans="2:12" ht="15.75" hidden="1" customHeight="1">
      <c r="B791" s="314"/>
      <c r="C791" s="314"/>
      <c r="D791" s="314"/>
      <c r="E791" s="314"/>
      <c r="F791" s="314"/>
      <c r="G791" s="314"/>
      <c r="H791" s="314"/>
      <c r="I791" s="314"/>
      <c r="J791" s="314"/>
      <c r="K791" s="314"/>
      <c r="L791" s="314"/>
    </row>
    <row r="792" spans="2:12" ht="15.75" hidden="1" customHeight="1">
      <c r="B792" s="314"/>
      <c r="C792" s="314"/>
      <c r="D792" s="314"/>
      <c r="E792" s="314"/>
      <c r="F792" s="314"/>
      <c r="G792" s="314"/>
      <c r="H792" s="314"/>
      <c r="I792" s="314"/>
      <c r="J792" s="314"/>
      <c r="K792" s="314"/>
      <c r="L792" s="314"/>
    </row>
    <row r="793" spans="2:12" ht="15.75" hidden="1" customHeight="1">
      <c r="B793" s="314"/>
      <c r="C793" s="314"/>
      <c r="D793" s="314"/>
      <c r="E793" s="314"/>
      <c r="F793" s="314"/>
      <c r="G793" s="314"/>
      <c r="H793" s="314"/>
      <c r="I793" s="314"/>
      <c r="J793" s="314"/>
      <c r="K793" s="314"/>
      <c r="L793" s="314"/>
    </row>
    <row r="794" spans="2:12" ht="15.75" hidden="1" customHeight="1">
      <c r="B794" s="314"/>
      <c r="C794" s="314"/>
      <c r="D794" s="314"/>
      <c r="E794" s="314"/>
      <c r="F794" s="314"/>
      <c r="G794" s="314"/>
      <c r="H794" s="314"/>
      <c r="I794" s="314"/>
      <c r="J794" s="314"/>
      <c r="K794" s="314"/>
      <c r="L794" s="314"/>
    </row>
    <row r="795" spans="2:12" ht="15.75" hidden="1" customHeight="1">
      <c r="B795" s="314"/>
      <c r="C795" s="314"/>
      <c r="D795" s="314"/>
      <c r="E795" s="314"/>
      <c r="F795" s="314"/>
      <c r="G795" s="314"/>
      <c r="H795" s="314"/>
      <c r="I795" s="314"/>
      <c r="J795" s="314"/>
      <c r="K795" s="314"/>
      <c r="L795" s="314"/>
    </row>
    <row r="796" spans="2:12" ht="15.75" hidden="1" customHeight="1">
      <c r="B796" s="314"/>
      <c r="C796" s="314"/>
      <c r="D796" s="314"/>
      <c r="E796" s="314"/>
      <c r="F796" s="314"/>
      <c r="G796" s="314"/>
      <c r="H796" s="314"/>
      <c r="I796" s="314"/>
      <c r="J796" s="314"/>
      <c r="K796" s="314"/>
      <c r="L796" s="314"/>
    </row>
    <row r="797" spans="2:12" ht="15.75" hidden="1" customHeight="1">
      <c r="B797" s="314"/>
      <c r="C797" s="314"/>
      <c r="D797" s="314"/>
      <c r="E797" s="314"/>
      <c r="F797" s="314"/>
      <c r="G797" s="314"/>
      <c r="H797" s="314"/>
      <c r="I797" s="314"/>
      <c r="J797" s="314"/>
      <c r="K797" s="314"/>
      <c r="L797" s="314"/>
    </row>
    <row r="798" spans="2:12" ht="15.75" hidden="1" customHeight="1">
      <c r="B798" s="314"/>
      <c r="C798" s="314"/>
      <c r="D798" s="314"/>
      <c r="E798" s="314"/>
      <c r="F798" s="314"/>
      <c r="G798" s="314"/>
      <c r="H798" s="314"/>
      <c r="I798" s="314"/>
      <c r="J798" s="314"/>
      <c r="K798" s="314"/>
      <c r="L798" s="314"/>
    </row>
    <row r="799" spans="2:12" ht="15.75" hidden="1" customHeight="1">
      <c r="B799" s="314"/>
      <c r="C799" s="314"/>
      <c r="D799" s="314"/>
      <c r="E799" s="314"/>
      <c r="F799" s="314"/>
      <c r="G799" s="314"/>
      <c r="H799" s="314"/>
      <c r="I799" s="314"/>
      <c r="J799" s="314"/>
      <c r="K799" s="314"/>
      <c r="L799" s="314"/>
    </row>
    <row r="800" spans="2:12" ht="15.75" hidden="1" customHeight="1">
      <c r="B800" s="314"/>
      <c r="C800" s="314"/>
      <c r="D800" s="314"/>
      <c r="E800" s="314"/>
      <c r="F800" s="314"/>
      <c r="G800" s="314"/>
      <c r="H800" s="314"/>
      <c r="I800" s="314"/>
      <c r="J800" s="314"/>
      <c r="K800" s="314"/>
      <c r="L800" s="314"/>
    </row>
    <row r="801" spans="2:12" ht="15.75" hidden="1" customHeight="1">
      <c r="B801" s="314"/>
      <c r="C801" s="314"/>
      <c r="D801" s="314"/>
      <c r="E801" s="314"/>
      <c r="F801" s="314"/>
      <c r="G801" s="314"/>
      <c r="H801" s="314"/>
      <c r="I801" s="314"/>
      <c r="J801" s="314"/>
      <c r="K801" s="314"/>
      <c r="L801" s="314"/>
    </row>
    <row r="802" spans="2:12" ht="15.75" hidden="1" customHeight="1">
      <c r="B802" s="314"/>
      <c r="C802" s="314"/>
      <c r="D802" s="314"/>
      <c r="E802" s="314"/>
      <c r="F802" s="314"/>
      <c r="G802" s="314"/>
      <c r="H802" s="314"/>
      <c r="I802" s="314"/>
      <c r="J802" s="314"/>
      <c r="K802" s="314"/>
      <c r="L802" s="314"/>
    </row>
    <row r="803" spans="2:12" ht="15.75" hidden="1" customHeight="1">
      <c r="B803" s="314"/>
      <c r="C803" s="314"/>
      <c r="D803" s="314"/>
      <c r="E803" s="314"/>
      <c r="F803" s="314"/>
      <c r="G803" s="314"/>
      <c r="H803" s="314"/>
      <c r="I803" s="314"/>
      <c r="J803" s="314"/>
      <c r="K803" s="314"/>
      <c r="L803" s="314"/>
    </row>
    <row r="804" spans="2:12" ht="15.75" hidden="1" customHeight="1">
      <c r="B804" s="314"/>
      <c r="C804" s="314"/>
      <c r="D804" s="314"/>
      <c r="E804" s="314"/>
      <c r="F804" s="314"/>
      <c r="G804" s="314"/>
      <c r="H804" s="314"/>
      <c r="I804" s="314"/>
      <c r="J804" s="314"/>
      <c r="K804" s="314"/>
      <c r="L804" s="314"/>
    </row>
    <row r="805" spans="2:12" ht="15.75" hidden="1" customHeight="1">
      <c r="B805" s="314"/>
      <c r="C805" s="314"/>
      <c r="D805" s="314"/>
      <c r="E805" s="314"/>
      <c r="F805" s="314"/>
      <c r="G805" s="314"/>
      <c r="H805" s="314"/>
      <c r="I805" s="314"/>
      <c r="J805" s="314"/>
      <c r="K805" s="314"/>
      <c r="L805" s="314"/>
    </row>
    <row r="806" spans="2:12" ht="15.75" hidden="1" customHeight="1">
      <c r="B806" s="314"/>
      <c r="C806" s="314"/>
      <c r="D806" s="314"/>
      <c r="E806" s="314"/>
      <c r="F806" s="314"/>
      <c r="G806" s="314"/>
      <c r="H806" s="314"/>
      <c r="I806" s="314"/>
      <c r="J806" s="314"/>
      <c r="K806" s="314"/>
      <c r="L806" s="314"/>
    </row>
    <row r="807" spans="2:12" ht="15.75" hidden="1" customHeight="1">
      <c r="B807" s="314"/>
      <c r="C807" s="314"/>
      <c r="D807" s="314"/>
      <c r="E807" s="314"/>
      <c r="F807" s="314"/>
      <c r="G807" s="314"/>
      <c r="H807" s="314"/>
      <c r="I807" s="314"/>
      <c r="J807" s="314"/>
      <c r="K807" s="314"/>
      <c r="L807" s="314"/>
    </row>
    <row r="808" spans="2:12" ht="15.75" hidden="1" customHeight="1">
      <c r="B808" s="314"/>
      <c r="C808" s="314"/>
      <c r="D808" s="314"/>
      <c r="E808" s="314"/>
      <c r="F808" s="314"/>
      <c r="G808" s="314"/>
      <c r="H808" s="314"/>
      <c r="I808" s="314"/>
      <c r="J808" s="314"/>
      <c r="K808" s="314"/>
      <c r="L808" s="314"/>
    </row>
    <row r="809" spans="2:12" ht="15.75" hidden="1" customHeight="1">
      <c r="B809" s="314"/>
      <c r="C809" s="314"/>
      <c r="D809" s="314"/>
      <c r="E809" s="314"/>
      <c r="F809" s="314"/>
      <c r="G809" s="314"/>
      <c r="H809" s="314"/>
      <c r="I809" s="314"/>
      <c r="J809" s="314"/>
      <c r="K809" s="314"/>
      <c r="L809" s="314"/>
    </row>
    <row r="810" spans="2:12" ht="15.75" hidden="1" customHeight="1">
      <c r="B810" s="314"/>
      <c r="C810" s="314"/>
      <c r="D810" s="314"/>
      <c r="E810" s="314"/>
      <c r="F810" s="314"/>
      <c r="G810" s="314"/>
      <c r="H810" s="314"/>
      <c r="I810" s="314"/>
      <c r="J810" s="314"/>
      <c r="K810" s="314"/>
      <c r="L810" s="314"/>
    </row>
    <row r="811" spans="2:12" ht="15.75" hidden="1" customHeight="1">
      <c r="B811" s="314"/>
      <c r="C811" s="314"/>
      <c r="D811" s="314"/>
      <c r="E811" s="314"/>
      <c r="F811" s="314"/>
      <c r="G811" s="314"/>
      <c r="H811" s="314"/>
      <c r="I811" s="314"/>
      <c r="J811" s="314"/>
      <c r="K811" s="314"/>
      <c r="L811" s="314"/>
    </row>
    <row r="812" spans="2:12" ht="15.75" hidden="1" customHeight="1">
      <c r="B812" s="314"/>
      <c r="C812" s="314"/>
      <c r="D812" s="314"/>
      <c r="E812" s="314"/>
      <c r="F812" s="314"/>
      <c r="G812" s="314"/>
      <c r="H812" s="314"/>
      <c r="I812" s="314"/>
      <c r="J812" s="314"/>
      <c r="K812" s="314"/>
      <c r="L812" s="314"/>
    </row>
    <row r="813" spans="2:12" ht="15.75" hidden="1" customHeight="1">
      <c r="B813" s="314"/>
      <c r="C813" s="314"/>
      <c r="D813" s="314"/>
      <c r="E813" s="314"/>
      <c r="F813" s="314"/>
      <c r="G813" s="314"/>
      <c r="H813" s="314"/>
      <c r="I813" s="314"/>
      <c r="J813" s="314"/>
      <c r="K813" s="314"/>
      <c r="L813" s="314"/>
    </row>
    <row r="814" spans="2:12" ht="15.75" hidden="1" customHeight="1">
      <c r="B814" s="314"/>
      <c r="C814" s="314"/>
      <c r="D814" s="314"/>
      <c r="E814" s="314"/>
      <c r="F814" s="314"/>
      <c r="G814" s="314"/>
      <c r="H814" s="314"/>
      <c r="I814" s="314"/>
      <c r="J814" s="314"/>
      <c r="K814" s="314"/>
      <c r="L814" s="314"/>
    </row>
    <row r="815" spans="2:12" ht="15.75" hidden="1" customHeight="1">
      <c r="B815" s="314"/>
      <c r="C815" s="314"/>
      <c r="D815" s="314"/>
      <c r="E815" s="314"/>
      <c r="F815" s="314"/>
      <c r="G815" s="314"/>
      <c r="H815" s="314"/>
      <c r="I815" s="314"/>
      <c r="J815" s="314"/>
      <c r="K815" s="314"/>
      <c r="L815" s="314"/>
    </row>
    <row r="816" spans="2:12" ht="15.75" hidden="1" customHeight="1">
      <c r="B816" s="314"/>
      <c r="C816" s="314"/>
      <c r="D816" s="314"/>
      <c r="E816" s="314"/>
      <c r="F816" s="314"/>
      <c r="G816" s="314"/>
      <c r="H816" s="314"/>
      <c r="I816" s="314"/>
      <c r="J816" s="314"/>
      <c r="K816" s="314"/>
      <c r="L816" s="314"/>
    </row>
    <row r="817" spans="2:12" ht="15.75" hidden="1" customHeight="1">
      <c r="B817" s="314"/>
      <c r="C817" s="314"/>
      <c r="D817" s="314"/>
      <c r="E817" s="314"/>
      <c r="F817" s="314"/>
      <c r="G817" s="314"/>
      <c r="H817" s="314"/>
      <c r="I817" s="314"/>
      <c r="J817" s="314"/>
      <c r="K817" s="314"/>
      <c r="L817" s="314"/>
    </row>
    <row r="818" spans="2:12" ht="15.75" hidden="1" customHeight="1">
      <c r="B818" s="314"/>
      <c r="C818" s="314"/>
      <c r="D818" s="314"/>
      <c r="E818" s="314"/>
      <c r="F818" s="314"/>
      <c r="G818" s="314"/>
      <c r="H818" s="314"/>
      <c r="I818" s="314"/>
      <c r="J818" s="314"/>
      <c r="K818" s="314"/>
      <c r="L818" s="314"/>
    </row>
    <row r="819" spans="2:12" ht="15.75" hidden="1" customHeight="1">
      <c r="B819" s="314"/>
      <c r="C819" s="314"/>
      <c r="D819" s="314"/>
      <c r="E819" s="314"/>
      <c r="F819" s="314"/>
      <c r="G819" s="314"/>
      <c r="H819" s="314"/>
      <c r="I819" s="314"/>
      <c r="J819" s="314"/>
      <c r="K819" s="314"/>
      <c r="L819" s="314"/>
    </row>
    <row r="820" spans="2:12" ht="15.75" hidden="1" customHeight="1">
      <c r="B820" s="314"/>
      <c r="C820" s="314"/>
      <c r="D820" s="314"/>
      <c r="E820" s="314"/>
      <c r="F820" s="314"/>
      <c r="G820" s="314"/>
      <c r="H820" s="314"/>
      <c r="I820" s="314"/>
      <c r="J820" s="314"/>
      <c r="K820" s="314"/>
      <c r="L820" s="314"/>
    </row>
    <row r="821" spans="2:12" ht="15.75" hidden="1" customHeight="1">
      <c r="B821" s="314"/>
      <c r="C821" s="314"/>
      <c r="D821" s="314"/>
      <c r="E821" s="314"/>
      <c r="F821" s="314"/>
      <c r="G821" s="314"/>
      <c r="H821" s="314"/>
      <c r="I821" s="314"/>
      <c r="J821" s="314"/>
      <c r="K821" s="314"/>
      <c r="L821" s="314"/>
    </row>
    <row r="822" spans="2:12" ht="15.75" hidden="1" customHeight="1">
      <c r="B822" s="314"/>
      <c r="C822" s="314"/>
      <c r="D822" s="314"/>
      <c r="E822" s="314"/>
      <c r="F822" s="314"/>
      <c r="G822" s="314"/>
      <c r="H822" s="314"/>
      <c r="I822" s="314"/>
      <c r="J822" s="314"/>
      <c r="K822" s="314"/>
      <c r="L822" s="314"/>
    </row>
    <row r="823" spans="2:12" ht="15.75" hidden="1" customHeight="1">
      <c r="B823" s="314"/>
      <c r="C823" s="314"/>
      <c r="D823" s="314"/>
      <c r="E823" s="314"/>
      <c r="F823" s="314"/>
      <c r="G823" s="314"/>
      <c r="H823" s="314"/>
      <c r="I823" s="314"/>
      <c r="J823" s="314"/>
      <c r="K823" s="314"/>
      <c r="L823" s="314"/>
    </row>
    <row r="824" spans="2:12" ht="15.75" hidden="1" customHeight="1">
      <c r="B824" s="314"/>
      <c r="C824" s="314"/>
      <c r="D824" s="314"/>
      <c r="E824" s="314"/>
      <c r="F824" s="314"/>
      <c r="G824" s="314"/>
      <c r="H824" s="314"/>
      <c r="I824" s="314"/>
      <c r="J824" s="314"/>
      <c r="K824" s="314"/>
      <c r="L824" s="314"/>
    </row>
    <row r="825" spans="2:12" ht="15.75" hidden="1" customHeight="1">
      <c r="B825" s="314"/>
      <c r="C825" s="314"/>
      <c r="D825" s="314"/>
      <c r="E825" s="314"/>
      <c r="F825" s="314"/>
      <c r="G825" s="314"/>
      <c r="H825" s="314"/>
      <c r="I825" s="314"/>
      <c r="J825" s="314"/>
      <c r="K825" s="314"/>
      <c r="L825" s="314"/>
    </row>
    <row r="826" spans="2:12" ht="15.75" hidden="1" customHeight="1">
      <c r="B826" s="314"/>
      <c r="C826" s="314"/>
      <c r="D826" s="314"/>
      <c r="E826" s="314"/>
      <c r="F826" s="314"/>
      <c r="G826" s="314"/>
      <c r="H826" s="314"/>
      <c r="I826" s="314"/>
      <c r="J826" s="314"/>
      <c r="K826" s="314"/>
      <c r="L826" s="314"/>
    </row>
    <row r="827" spans="2:12" ht="15.75" hidden="1" customHeight="1">
      <c r="B827" s="314"/>
      <c r="C827" s="314"/>
      <c r="D827" s="314"/>
      <c r="E827" s="314"/>
      <c r="F827" s="314"/>
      <c r="G827" s="314"/>
      <c r="H827" s="314"/>
      <c r="I827" s="314"/>
      <c r="J827" s="314"/>
      <c r="K827" s="314"/>
      <c r="L827" s="314"/>
    </row>
    <row r="828" spans="2:12" ht="15.75" hidden="1" customHeight="1">
      <c r="B828" s="314"/>
      <c r="C828" s="314"/>
      <c r="D828" s="314"/>
      <c r="E828" s="314"/>
      <c r="F828" s="314"/>
      <c r="G828" s="314"/>
      <c r="H828" s="314"/>
      <c r="I828" s="314"/>
      <c r="J828" s="314"/>
      <c r="K828" s="314"/>
      <c r="L828" s="314"/>
    </row>
    <row r="829" spans="2:12" ht="15.75" hidden="1" customHeight="1">
      <c r="B829" s="314"/>
      <c r="C829" s="314"/>
      <c r="D829" s="314"/>
      <c r="E829" s="314"/>
      <c r="F829" s="314"/>
      <c r="G829" s="314"/>
      <c r="H829" s="314"/>
      <c r="I829" s="314"/>
      <c r="J829" s="314"/>
      <c r="K829" s="314"/>
      <c r="L829" s="314"/>
    </row>
    <row r="830" spans="2:12" ht="15.75" hidden="1" customHeight="1">
      <c r="B830" s="314"/>
      <c r="C830" s="314"/>
      <c r="D830" s="314"/>
      <c r="E830" s="314"/>
      <c r="F830" s="314"/>
      <c r="G830" s="314"/>
      <c r="H830" s="314"/>
      <c r="I830" s="314"/>
      <c r="J830" s="314"/>
      <c r="K830" s="314"/>
      <c r="L830" s="314"/>
    </row>
    <row r="831" spans="2:12" ht="15.75" hidden="1" customHeight="1">
      <c r="B831" s="314"/>
      <c r="C831" s="314"/>
      <c r="D831" s="314"/>
      <c r="E831" s="314"/>
      <c r="F831" s="314"/>
      <c r="G831" s="314"/>
      <c r="H831" s="314"/>
      <c r="I831" s="314"/>
      <c r="J831" s="314"/>
      <c r="K831" s="314"/>
      <c r="L831" s="314"/>
    </row>
    <row r="832" spans="2:12" ht="15.75" hidden="1" customHeight="1">
      <c r="B832" s="314"/>
      <c r="C832" s="314"/>
      <c r="D832" s="314"/>
      <c r="E832" s="314"/>
      <c r="F832" s="314"/>
      <c r="G832" s="314"/>
      <c r="H832" s="314"/>
      <c r="I832" s="314"/>
      <c r="J832" s="314"/>
      <c r="K832" s="314"/>
      <c r="L832" s="314"/>
    </row>
    <row r="833" spans="2:12" ht="15.75" hidden="1" customHeight="1">
      <c r="B833" s="314"/>
      <c r="C833" s="314"/>
      <c r="D833" s="314"/>
      <c r="E833" s="314"/>
      <c r="F833" s="314"/>
      <c r="G833" s="314"/>
      <c r="H833" s="314"/>
      <c r="I833" s="314"/>
      <c r="J833" s="314"/>
      <c r="K833" s="314"/>
      <c r="L833" s="314"/>
    </row>
    <row r="834" spans="2:12" ht="15.75" hidden="1" customHeight="1">
      <c r="B834" s="314"/>
      <c r="C834" s="314"/>
      <c r="D834" s="314"/>
      <c r="E834" s="314"/>
      <c r="F834" s="314"/>
      <c r="G834" s="314"/>
      <c r="H834" s="314"/>
      <c r="I834" s="314"/>
      <c r="J834" s="314"/>
      <c r="K834" s="314"/>
      <c r="L834" s="314"/>
    </row>
    <row r="835" spans="2:12" ht="15.75" hidden="1" customHeight="1">
      <c r="B835" s="314"/>
      <c r="C835" s="314"/>
      <c r="D835" s="314"/>
      <c r="E835" s="314"/>
      <c r="F835" s="314"/>
      <c r="G835" s="314"/>
      <c r="H835" s="314"/>
      <c r="I835" s="314"/>
      <c r="J835" s="314"/>
      <c r="K835" s="314"/>
      <c r="L835" s="314"/>
    </row>
    <row r="836" spans="2:12" ht="15.75" hidden="1" customHeight="1">
      <c r="B836" s="314"/>
      <c r="C836" s="314"/>
      <c r="D836" s="314"/>
      <c r="E836" s="314"/>
      <c r="F836" s="314"/>
      <c r="G836" s="314"/>
      <c r="H836" s="314"/>
      <c r="I836" s="314"/>
      <c r="J836" s="314"/>
      <c r="K836" s="314"/>
      <c r="L836" s="314"/>
    </row>
    <row r="837" spans="2:12" ht="15.75" hidden="1" customHeight="1">
      <c r="B837" s="314"/>
      <c r="C837" s="314"/>
      <c r="D837" s="314"/>
      <c r="E837" s="314"/>
      <c r="F837" s="314"/>
      <c r="G837" s="314"/>
      <c r="H837" s="314"/>
      <c r="I837" s="314"/>
      <c r="J837" s="314"/>
      <c r="K837" s="314"/>
      <c r="L837" s="314"/>
    </row>
    <row r="838" spans="2:12" ht="15.75" hidden="1" customHeight="1">
      <c r="B838" s="314"/>
      <c r="C838" s="314"/>
      <c r="D838" s="314"/>
      <c r="E838" s="314"/>
      <c r="F838" s="314"/>
      <c r="G838" s="314"/>
      <c r="H838" s="314"/>
      <c r="I838" s="314"/>
      <c r="J838" s="314"/>
      <c r="K838" s="314"/>
      <c r="L838" s="314"/>
    </row>
    <row r="839" spans="2:12" ht="15.75" hidden="1" customHeight="1">
      <c r="B839" s="314"/>
      <c r="C839" s="314"/>
      <c r="D839" s="314"/>
      <c r="E839" s="314"/>
      <c r="F839" s="314"/>
      <c r="G839" s="314"/>
      <c r="H839" s="314"/>
      <c r="I839" s="314"/>
      <c r="J839" s="314"/>
      <c r="K839" s="314"/>
      <c r="L839" s="314"/>
    </row>
    <row r="840" spans="2:12" ht="15.75" hidden="1" customHeight="1">
      <c r="B840" s="314"/>
      <c r="C840" s="314"/>
      <c r="D840" s="314"/>
      <c r="E840" s="314"/>
      <c r="F840" s="314"/>
      <c r="G840" s="314"/>
      <c r="H840" s="314"/>
      <c r="I840" s="314"/>
      <c r="J840" s="314"/>
      <c r="K840" s="314"/>
      <c r="L840" s="314"/>
    </row>
    <row r="841" spans="2:12" ht="15.75" hidden="1" customHeight="1">
      <c r="B841" s="314"/>
      <c r="C841" s="314"/>
      <c r="D841" s="314"/>
      <c r="E841" s="314"/>
      <c r="F841" s="314"/>
      <c r="G841" s="314"/>
      <c r="H841" s="314"/>
      <c r="I841" s="314"/>
      <c r="J841" s="314"/>
      <c r="K841" s="314"/>
      <c r="L841" s="314"/>
    </row>
    <row r="842" spans="2:12" ht="15.75" hidden="1" customHeight="1">
      <c r="B842" s="314"/>
      <c r="C842" s="314"/>
      <c r="D842" s="314"/>
      <c r="E842" s="314"/>
      <c r="F842" s="314"/>
      <c r="G842" s="314"/>
      <c r="H842" s="314"/>
      <c r="I842" s="314"/>
      <c r="J842" s="314"/>
      <c r="K842" s="314"/>
      <c r="L842" s="314"/>
    </row>
    <row r="843" spans="2:12" ht="15.75" hidden="1" customHeight="1">
      <c r="B843" s="314"/>
      <c r="C843" s="314"/>
      <c r="D843" s="314"/>
      <c r="E843" s="314"/>
      <c r="F843" s="314"/>
      <c r="G843" s="314"/>
      <c r="H843" s="314"/>
      <c r="I843" s="314"/>
      <c r="J843" s="314"/>
      <c r="K843" s="314"/>
      <c r="L843" s="314"/>
    </row>
    <row r="844" spans="2:12" ht="15.75" hidden="1" customHeight="1">
      <c r="B844" s="314"/>
      <c r="C844" s="314"/>
      <c r="D844" s="314"/>
      <c r="E844" s="314"/>
      <c r="F844" s="314"/>
      <c r="G844" s="314"/>
      <c r="H844" s="314"/>
      <c r="I844" s="314"/>
      <c r="J844" s="314"/>
      <c r="K844" s="314"/>
      <c r="L844" s="314"/>
    </row>
    <row r="845" spans="2:12" ht="15.75" hidden="1" customHeight="1">
      <c r="B845" s="314"/>
      <c r="C845" s="314"/>
      <c r="D845" s="314"/>
      <c r="E845" s="314"/>
      <c r="F845" s="314"/>
      <c r="G845" s="314"/>
      <c r="H845" s="314"/>
      <c r="I845" s="314"/>
      <c r="J845" s="314"/>
      <c r="K845" s="314"/>
      <c r="L845" s="314"/>
    </row>
    <row r="846" spans="2:12" ht="15.75" hidden="1" customHeight="1">
      <c r="B846" s="314"/>
      <c r="C846" s="314"/>
      <c r="D846" s="314"/>
      <c r="E846" s="314"/>
      <c r="F846" s="314"/>
      <c r="G846" s="314"/>
      <c r="H846" s="314"/>
      <c r="I846" s="314"/>
      <c r="J846" s="314"/>
      <c r="K846" s="314"/>
      <c r="L846" s="314"/>
    </row>
    <row r="847" spans="2:12" ht="15.75" hidden="1" customHeight="1">
      <c r="B847" s="314"/>
      <c r="C847" s="314"/>
      <c r="D847" s="314"/>
      <c r="E847" s="314"/>
      <c r="F847" s="314"/>
      <c r="G847" s="314"/>
      <c r="H847" s="314"/>
      <c r="I847" s="314"/>
      <c r="J847" s="314"/>
      <c r="K847" s="314"/>
      <c r="L847" s="314"/>
    </row>
    <row r="848" spans="2:12" ht="15.75" hidden="1" customHeight="1">
      <c r="B848" s="314"/>
      <c r="C848" s="314"/>
      <c r="D848" s="314"/>
      <c r="E848" s="314"/>
      <c r="F848" s="314"/>
      <c r="G848" s="314"/>
      <c r="H848" s="314"/>
      <c r="I848" s="314"/>
      <c r="J848" s="314"/>
      <c r="K848" s="314"/>
      <c r="L848" s="314"/>
    </row>
    <row r="849" spans="2:12" ht="15.75" hidden="1" customHeight="1">
      <c r="B849" s="314"/>
      <c r="C849" s="314"/>
      <c r="D849" s="314"/>
      <c r="E849" s="314"/>
      <c r="F849" s="314"/>
      <c r="G849" s="314"/>
      <c r="H849" s="314"/>
      <c r="I849" s="314"/>
      <c r="J849" s="314"/>
      <c r="K849" s="314"/>
      <c r="L849" s="314"/>
    </row>
    <row r="850" spans="2:12" ht="15.75" hidden="1" customHeight="1">
      <c r="B850" s="314"/>
      <c r="C850" s="314"/>
      <c r="D850" s="314"/>
      <c r="E850" s="314"/>
      <c r="F850" s="314"/>
      <c r="G850" s="314"/>
      <c r="H850" s="314"/>
      <c r="I850" s="314"/>
      <c r="J850" s="314"/>
      <c r="K850" s="314"/>
      <c r="L850" s="314"/>
    </row>
    <row r="851" spans="2:12" ht="15.75" hidden="1" customHeight="1">
      <c r="B851" s="314"/>
      <c r="C851" s="314"/>
      <c r="D851" s="314"/>
      <c r="E851" s="314"/>
      <c r="F851" s="314"/>
      <c r="G851" s="314"/>
      <c r="H851" s="314"/>
      <c r="I851" s="314"/>
      <c r="J851" s="314"/>
      <c r="K851" s="314"/>
      <c r="L851" s="314"/>
    </row>
    <row r="852" spans="2:12" ht="15.75" hidden="1" customHeight="1">
      <c r="B852" s="314"/>
      <c r="C852" s="314"/>
      <c r="D852" s="314"/>
      <c r="E852" s="314"/>
      <c r="F852" s="314"/>
      <c r="G852" s="314"/>
      <c r="H852" s="314"/>
      <c r="I852" s="314"/>
      <c r="J852" s="314"/>
      <c r="K852" s="314"/>
      <c r="L852" s="314"/>
    </row>
    <row r="853" spans="2:12" ht="15.75" hidden="1" customHeight="1">
      <c r="B853" s="314"/>
      <c r="C853" s="314"/>
      <c r="D853" s="314"/>
      <c r="E853" s="314"/>
      <c r="F853" s="314"/>
      <c r="G853" s="314"/>
      <c r="H853" s="314"/>
      <c r="I853" s="314"/>
      <c r="J853" s="314"/>
      <c r="K853" s="314"/>
      <c r="L853" s="314"/>
    </row>
    <row r="854" spans="2:12" ht="15.75" hidden="1" customHeight="1">
      <c r="B854" s="314"/>
      <c r="C854" s="314"/>
      <c r="D854" s="314"/>
      <c r="E854" s="314"/>
      <c r="F854" s="314"/>
      <c r="G854" s="314"/>
      <c r="H854" s="314"/>
      <c r="I854" s="314"/>
      <c r="J854" s="314"/>
      <c r="K854" s="314"/>
      <c r="L854" s="314"/>
    </row>
    <row r="855" spans="2:12" ht="15.75" hidden="1" customHeight="1">
      <c r="B855" s="314"/>
      <c r="C855" s="314"/>
      <c r="D855" s="314"/>
      <c r="E855" s="314"/>
      <c r="F855" s="314"/>
      <c r="G855" s="314"/>
      <c r="H855" s="314"/>
      <c r="I855" s="314"/>
      <c r="J855" s="314"/>
      <c r="K855" s="314"/>
      <c r="L855" s="314"/>
    </row>
    <row r="856" spans="2:12" ht="15.75" hidden="1" customHeight="1">
      <c r="B856" s="314"/>
      <c r="C856" s="314"/>
      <c r="D856" s="314"/>
      <c r="E856" s="314"/>
      <c r="F856" s="314"/>
      <c r="G856" s="314"/>
      <c r="H856" s="314"/>
      <c r="I856" s="314"/>
      <c r="J856" s="314"/>
      <c r="K856" s="314"/>
      <c r="L856" s="314"/>
    </row>
    <row r="857" spans="2:12" ht="15.75" hidden="1" customHeight="1">
      <c r="B857" s="314"/>
      <c r="C857" s="314"/>
      <c r="D857" s="314"/>
      <c r="E857" s="314"/>
      <c r="F857" s="314"/>
      <c r="G857" s="314"/>
      <c r="H857" s="314"/>
      <c r="I857" s="314"/>
      <c r="J857" s="314"/>
      <c r="K857" s="314"/>
      <c r="L857" s="314"/>
    </row>
    <row r="858" spans="2:12" ht="15.75" hidden="1" customHeight="1">
      <c r="B858" s="314"/>
      <c r="C858" s="314"/>
      <c r="D858" s="314"/>
      <c r="E858" s="314"/>
      <c r="F858" s="314"/>
      <c r="G858" s="314"/>
      <c r="H858" s="314"/>
      <c r="I858" s="314"/>
      <c r="J858" s="314"/>
      <c r="K858" s="314"/>
      <c r="L858" s="314"/>
    </row>
    <row r="859" spans="2:12" ht="15.75" hidden="1" customHeight="1">
      <c r="B859" s="314"/>
      <c r="C859" s="314"/>
      <c r="D859" s="314"/>
      <c r="E859" s="314"/>
      <c r="F859" s="314"/>
      <c r="G859" s="314"/>
      <c r="H859" s="314"/>
      <c r="I859" s="314"/>
      <c r="J859" s="314"/>
      <c r="K859" s="314"/>
      <c r="L859" s="314"/>
    </row>
    <row r="860" spans="2:12" ht="15.75" hidden="1" customHeight="1">
      <c r="B860" s="314"/>
      <c r="C860" s="314"/>
      <c r="D860" s="314"/>
      <c r="E860" s="314"/>
      <c r="F860" s="314"/>
      <c r="G860" s="314"/>
      <c r="H860" s="314"/>
      <c r="I860" s="314"/>
      <c r="J860" s="314"/>
      <c r="K860" s="314"/>
      <c r="L860" s="314"/>
    </row>
    <row r="861" spans="2:12" ht="15.75" hidden="1" customHeight="1">
      <c r="B861" s="314"/>
      <c r="C861" s="314"/>
      <c r="D861" s="314"/>
      <c r="E861" s="314"/>
      <c r="F861" s="314"/>
      <c r="G861" s="314"/>
      <c r="H861" s="314"/>
      <c r="I861" s="314"/>
      <c r="J861" s="314"/>
      <c r="K861" s="314"/>
      <c r="L861" s="314"/>
    </row>
    <row r="862" spans="2:12" ht="15.75" hidden="1" customHeight="1">
      <c r="B862" s="314"/>
      <c r="C862" s="314"/>
      <c r="D862" s="314"/>
      <c r="E862" s="314"/>
      <c r="F862" s="314"/>
      <c r="G862" s="314"/>
      <c r="H862" s="314"/>
      <c r="I862" s="314"/>
      <c r="J862" s="314"/>
      <c r="K862" s="314"/>
      <c r="L862" s="314"/>
    </row>
    <row r="863" spans="2:12" ht="15.75" hidden="1" customHeight="1">
      <c r="B863" s="314"/>
      <c r="C863" s="314"/>
      <c r="D863" s="314"/>
      <c r="E863" s="314"/>
      <c r="F863" s="314"/>
      <c r="G863" s="314"/>
      <c r="H863" s="314"/>
      <c r="I863" s="314"/>
      <c r="J863" s="314"/>
      <c r="K863" s="314"/>
      <c r="L863" s="314"/>
    </row>
    <row r="864" spans="2:12" ht="15.75" hidden="1" customHeight="1">
      <c r="B864" s="314"/>
      <c r="C864" s="314"/>
      <c r="D864" s="314"/>
      <c r="E864" s="314"/>
      <c r="F864" s="314"/>
      <c r="G864" s="314"/>
      <c r="H864" s="314"/>
      <c r="I864" s="314"/>
      <c r="J864" s="314"/>
      <c r="K864" s="314"/>
      <c r="L864" s="314"/>
    </row>
    <row r="865" spans="2:12" ht="15.75" hidden="1" customHeight="1">
      <c r="B865" s="314"/>
      <c r="C865" s="314"/>
      <c r="D865" s="314"/>
      <c r="E865" s="314"/>
      <c r="F865" s="314"/>
      <c r="G865" s="314"/>
      <c r="H865" s="314"/>
      <c r="I865" s="314"/>
      <c r="J865" s="314"/>
      <c r="K865" s="314"/>
      <c r="L865" s="314"/>
    </row>
    <row r="866" spans="2:12" ht="15.75" hidden="1" customHeight="1">
      <c r="B866" s="314"/>
      <c r="C866" s="314"/>
      <c r="D866" s="314"/>
      <c r="E866" s="314"/>
      <c r="F866" s="314"/>
      <c r="G866" s="314"/>
      <c r="H866" s="314"/>
      <c r="I866" s="314"/>
      <c r="J866" s="314"/>
      <c r="K866" s="314"/>
      <c r="L866" s="314"/>
    </row>
    <row r="867" spans="2:12" ht="15.75" hidden="1" customHeight="1">
      <c r="B867" s="314"/>
      <c r="C867" s="314"/>
      <c r="D867" s="314"/>
      <c r="E867" s="314"/>
      <c r="F867" s="314"/>
      <c r="G867" s="314"/>
      <c r="H867" s="314"/>
      <c r="I867" s="314"/>
      <c r="J867" s="314"/>
      <c r="K867" s="314"/>
      <c r="L867" s="314"/>
    </row>
    <row r="868" spans="2:12" ht="15.75" hidden="1" customHeight="1">
      <c r="B868" s="314"/>
      <c r="C868" s="314"/>
      <c r="D868" s="314"/>
      <c r="E868" s="314"/>
      <c r="F868" s="314"/>
      <c r="G868" s="314"/>
      <c r="H868" s="314"/>
      <c r="I868" s="314"/>
      <c r="J868" s="314"/>
      <c r="K868" s="314"/>
      <c r="L868" s="314"/>
    </row>
    <row r="869" spans="2:12" ht="15.75" hidden="1" customHeight="1">
      <c r="B869" s="314"/>
      <c r="C869" s="314"/>
      <c r="D869" s="314"/>
      <c r="E869" s="314"/>
      <c r="F869" s="314"/>
      <c r="G869" s="314"/>
      <c r="H869" s="314"/>
      <c r="I869" s="314"/>
      <c r="J869" s="314"/>
      <c r="K869" s="314"/>
      <c r="L869" s="314"/>
    </row>
    <row r="870" spans="2:12" ht="15.75" hidden="1" customHeight="1">
      <c r="B870" s="314"/>
      <c r="C870" s="314"/>
      <c r="D870" s="314"/>
      <c r="E870" s="314"/>
      <c r="F870" s="314"/>
      <c r="G870" s="314"/>
      <c r="H870" s="314"/>
      <c r="I870" s="314"/>
      <c r="J870" s="314"/>
      <c r="K870" s="314"/>
      <c r="L870" s="314"/>
    </row>
    <row r="871" spans="2:12" ht="15.75" hidden="1" customHeight="1">
      <c r="B871" s="314"/>
      <c r="C871" s="314"/>
      <c r="D871" s="314"/>
      <c r="E871" s="314"/>
      <c r="F871" s="314"/>
      <c r="G871" s="314"/>
      <c r="H871" s="314"/>
      <c r="I871" s="314"/>
      <c r="J871" s="314"/>
      <c r="K871" s="314"/>
      <c r="L871" s="314"/>
    </row>
    <row r="872" spans="2:12" ht="15.75" hidden="1" customHeight="1">
      <c r="B872" s="314"/>
      <c r="C872" s="314"/>
      <c r="D872" s="314"/>
      <c r="E872" s="314"/>
      <c r="F872" s="314"/>
      <c r="G872" s="314"/>
      <c r="H872" s="314"/>
      <c r="I872" s="314"/>
      <c r="J872" s="314"/>
      <c r="K872" s="314"/>
      <c r="L872" s="314"/>
    </row>
    <row r="873" spans="2:12" ht="15.75" hidden="1" customHeight="1">
      <c r="B873" s="314"/>
      <c r="C873" s="314"/>
      <c r="D873" s="314"/>
      <c r="E873" s="314"/>
      <c r="F873" s="314"/>
      <c r="G873" s="314"/>
      <c r="H873" s="314"/>
      <c r="I873" s="314"/>
      <c r="J873" s="314"/>
      <c r="K873" s="314"/>
      <c r="L873" s="314"/>
    </row>
    <row r="874" spans="2:12" ht="15.75" hidden="1" customHeight="1">
      <c r="B874" s="314"/>
      <c r="C874" s="314"/>
      <c r="D874" s="314"/>
      <c r="E874" s="314"/>
      <c r="F874" s="314"/>
      <c r="G874" s="314"/>
      <c r="H874" s="314"/>
      <c r="I874" s="314"/>
      <c r="J874" s="314"/>
      <c r="K874" s="314"/>
      <c r="L874" s="314"/>
    </row>
    <row r="875" spans="2:12" ht="15.75" hidden="1" customHeight="1">
      <c r="B875" s="314"/>
      <c r="C875" s="314"/>
      <c r="D875" s="314"/>
      <c r="E875" s="314"/>
      <c r="F875" s="314"/>
      <c r="G875" s="314"/>
      <c r="H875" s="314"/>
      <c r="I875" s="314"/>
      <c r="J875" s="314"/>
      <c r="K875" s="314"/>
      <c r="L875" s="314"/>
    </row>
    <row r="876" spans="2:12" ht="15.75" hidden="1" customHeight="1">
      <c r="B876" s="314"/>
      <c r="C876" s="314"/>
      <c r="D876" s="314"/>
      <c r="E876" s="314"/>
      <c r="F876" s="314"/>
      <c r="G876" s="314"/>
      <c r="H876" s="314"/>
      <c r="I876" s="314"/>
      <c r="J876" s="314"/>
      <c r="K876" s="314"/>
      <c r="L876" s="314"/>
    </row>
    <row r="877" spans="2:12" ht="15.75" hidden="1" customHeight="1">
      <c r="B877" s="314"/>
      <c r="C877" s="314"/>
      <c r="D877" s="314"/>
      <c r="E877" s="314"/>
      <c r="F877" s="314"/>
      <c r="G877" s="314"/>
      <c r="H877" s="314"/>
      <c r="I877" s="314"/>
      <c r="J877" s="314"/>
      <c r="K877" s="314"/>
      <c r="L877" s="314"/>
    </row>
    <row r="878" spans="2:12" ht="15.75" hidden="1" customHeight="1">
      <c r="B878" s="314"/>
      <c r="C878" s="314"/>
      <c r="D878" s="314"/>
      <c r="E878" s="314"/>
      <c r="F878" s="314"/>
      <c r="G878" s="314"/>
      <c r="H878" s="314"/>
      <c r="I878" s="314"/>
      <c r="J878" s="314"/>
      <c r="K878" s="314"/>
      <c r="L878" s="314"/>
    </row>
    <row r="879" spans="2:12" ht="15.75" hidden="1" customHeight="1">
      <c r="B879" s="314"/>
      <c r="C879" s="314"/>
      <c r="D879" s="314"/>
      <c r="E879" s="314"/>
      <c r="F879" s="314"/>
      <c r="G879" s="314"/>
      <c r="H879" s="314"/>
      <c r="I879" s="314"/>
      <c r="J879" s="314"/>
      <c r="K879" s="314"/>
      <c r="L879" s="314"/>
    </row>
    <row r="880" spans="2:12" ht="15.75" hidden="1" customHeight="1">
      <c r="B880" s="314"/>
      <c r="C880" s="314"/>
      <c r="D880" s="314"/>
      <c r="E880" s="314"/>
      <c r="F880" s="314"/>
      <c r="G880" s="314"/>
      <c r="H880" s="314"/>
      <c r="I880" s="314"/>
      <c r="J880" s="314"/>
      <c r="K880" s="314"/>
      <c r="L880" s="314"/>
    </row>
    <row r="881" spans="2:12" ht="15.75" hidden="1" customHeight="1">
      <c r="B881" s="314"/>
      <c r="C881" s="314"/>
      <c r="D881" s="314"/>
      <c r="E881" s="314"/>
      <c r="F881" s="314"/>
      <c r="G881" s="314"/>
      <c r="H881" s="314"/>
      <c r="I881" s="314"/>
      <c r="J881" s="314"/>
      <c r="K881" s="314"/>
      <c r="L881" s="314"/>
    </row>
    <row r="882" spans="2:12" ht="15.75" hidden="1" customHeight="1">
      <c r="B882" s="314"/>
      <c r="C882" s="314"/>
      <c r="D882" s="314"/>
      <c r="E882" s="314"/>
      <c r="F882" s="314"/>
      <c r="G882" s="314"/>
      <c r="H882" s="314"/>
      <c r="I882" s="314"/>
      <c r="J882" s="314"/>
      <c r="K882" s="314"/>
      <c r="L882" s="314"/>
    </row>
    <row r="883" spans="2:12" ht="15.75" hidden="1" customHeight="1">
      <c r="B883" s="314"/>
      <c r="C883" s="314"/>
      <c r="D883" s="314"/>
      <c r="E883" s="314"/>
      <c r="F883" s="314"/>
      <c r="G883" s="314"/>
      <c r="H883" s="314"/>
      <c r="I883" s="314"/>
      <c r="J883" s="314"/>
      <c r="K883" s="314"/>
      <c r="L883" s="314"/>
    </row>
    <row r="884" spans="2:12" ht="15.75" hidden="1" customHeight="1">
      <c r="B884" s="314"/>
      <c r="C884" s="314"/>
      <c r="D884" s="314"/>
      <c r="E884" s="314"/>
      <c r="F884" s="314"/>
      <c r="G884" s="314"/>
      <c r="H884" s="314"/>
      <c r="I884" s="314"/>
      <c r="J884" s="314"/>
      <c r="K884" s="314"/>
      <c r="L884" s="314"/>
    </row>
    <row r="885" spans="2:12" ht="15.75" hidden="1" customHeight="1">
      <c r="B885" s="314"/>
      <c r="C885" s="314"/>
      <c r="D885" s="314"/>
      <c r="E885" s="314"/>
      <c r="F885" s="314"/>
      <c r="G885" s="314"/>
      <c r="H885" s="314"/>
      <c r="I885" s="314"/>
      <c r="J885" s="314"/>
      <c r="K885" s="314"/>
      <c r="L885" s="314"/>
    </row>
    <row r="886" spans="2:12" ht="15.75" hidden="1" customHeight="1">
      <c r="B886" s="314"/>
      <c r="C886" s="314"/>
      <c r="D886" s="314"/>
      <c r="E886" s="314"/>
      <c r="F886" s="314"/>
      <c r="G886" s="314"/>
      <c r="H886" s="314"/>
      <c r="I886" s="314"/>
      <c r="J886" s="314"/>
      <c r="K886" s="314"/>
      <c r="L886" s="314"/>
    </row>
    <row r="887" spans="2:12" ht="15.75" hidden="1" customHeight="1">
      <c r="B887" s="314"/>
      <c r="C887" s="314"/>
      <c r="D887" s="314"/>
      <c r="E887" s="314"/>
      <c r="F887" s="314"/>
      <c r="G887" s="314"/>
      <c r="H887" s="314"/>
      <c r="I887" s="314"/>
      <c r="J887" s="314"/>
      <c r="K887" s="314"/>
      <c r="L887" s="314"/>
    </row>
    <row r="888" spans="2:12" ht="15.75" hidden="1" customHeight="1">
      <c r="B888" s="314"/>
      <c r="C888" s="314"/>
      <c r="D888" s="314"/>
      <c r="E888" s="314"/>
      <c r="F888" s="314"/>
      <c r="G888" s="314"/>
      <c r="H888" s="314"/>
      <c r="I888" s="314"/>
      <c r="J888" s="314"/>
      <c r="K888" s="314"/>
      <c r="L888" s="314"/>
    </row>
    <row r="889" spans="2:12" ht="15.75" hidden="1" customHeight="1">
      <c r="B889" s="314"/>
      <c r="C889" s="314"/>
      <c r="D889" s="314"/>
      <c r="E889" s="314"/>
      <c r="F889" s="314"/>
      <c r="G889" s="314"/>
      <c r="H889" s="314"/>
      <c r="I889" s="314"/>
      <c r="J889" s="314"/>
      <c r="K889" s="314"/>
      <c r="L889" s="314"/>
    </row>
    <row r="890" spans="2:12" ht="15.75" hidden="1" customHeight="1">
      <c r="B890" s="314"/>
      <c r="C890" s="314"/>
      <c r="D890" s="314"/>
      <c r="E890" s="314"/>
      <c r="F890" s="314"/>
      <c r="G890" s="314"/>
      <c r="H890" s="314"/>
      <c r="I890" s="314"/>
      <c r="J890" s="314"/>
      <c r="K890" s="314"/>
      <c r="L890" s="314"/>
    </row>
    <row r="891" spans="2:12" ht="15.75" hidden="1" customHeight="1">
      <c r="B891" s="314"/>
      <c r="C891" s="314"/>
      <c r="D891" s="314"/>
      <c r="E891" s="314"/>
      <c r="F891" s="314"/>
      <c r="G891" s="314"/>
      <c r="H891" s="314"/>
      <c r="I891" s="314"/>
      <c r="J891" s="314"/>
      <c r="K891" s="314"/>
      <c r="L891" s="314"/>
    </row>
    <row r="892" spans="2:12" ht="15.75" hidden="1" customHeight="1">
      <c r="B892" s="314"/>
      <c r="C892" s="314"/>
      <c r="D892" s="314"/>
      <c r="E892" s="314"/>
      <c r="F892" s="314"/>
      <c r="G892" s="314"/>
      <c r="H892" s="314"/>
      <c r="I892" s="314"/>
      <c r="J892" s="314"/>
      <c r="K892" s="314"/>
      <c r="L892" s="314"/>
    </row>
    <row r="893" spans="2:12" ht="15.75" hidden="1" customHeight="1">
      <c r="B893" s="314"/>
      <c r="C893" s="314"/>
      <c r="D893" s="314"/>
      <c r="E893" s="314"/>
      <c r="F893" s="314"/>
      <c r="G893" s="314"/>
      <c r="H893" s="314"/>
      <c r="I893" s="314"/>
      <c r="J893" s="314"/>
      <c r="K893" s="314"/>
      <c r="L893" s="314"/>
    </row>
    <row r="894" spans="2:12" ht="15.75" hidden="1" customHeight="1">
      <c r="B894" s="314"/>
      <c r="C894" s="314"/>
      <c r="D894" s="314"/>
      <c r="E894" s="314"/>
      <c r="F894" s="314"/>
      <c r="G894" s="314"/>
      <c r="H894" s="314"/>
      <c r="I894" s="314"/>
      <c r="J894" s="314"/>
      <c r="K894" s="314"/>
      <c r="L894" s="314"/>
    </row>
    <row r="895" spans="2:12" ht="15.75" hidden="1" customHeight="1">
      <c r="B895" s="314"/>
      <c r="C895" s="314"/>
      <c r="D895" s="314"/>
      <c r="E895" s="314"/>
      <c r="F895" s="314"/>
      <c r="G895" s="314"/>
      <c r="H895" s="314"/>
      <c r="I895" s="314"/>
      <c r="J895" s="314"/>
      <c r="K895" s="314"/>
      <c r="L895" s="314"/>
    </row>
    <row r="896" spans="2:12" ht="15.75" hidden="1" customHeight="1">
      <c r="B896" s="314"/>
      <c r="C896" s="314"/>
      <c r="D896" s="314"/>
      <c r="E896" s="314"/>
      <c r="F896" s="314"/>
      <c r="G896" s="314"/>
      <c r="H896" s="314"/>
      <c r="I896" s="314"/>
      <c r="J896" s="314"/>
      <c r="K896" s="314"/>
      <c r="L896" s="314"/>
    </row>
    <row r="897" spans="2:12" ht="15.75" hidden="1" customHeight="1">
      <c r="B897" s="314"/>
      <c r="C897" s="314"/>
      <c r="D897" s="314"/>
      <c r="E897" s="314"/>
      <c r="F897" s="314"/>
      <c r="G897" s="314"/>
      <c r="H897" s="314"/>
      <c r="I897" s="314"/>
      <c r="J897" s="314"/>
      <c r="K897" s="314"/>
      <c r="L897" s="314"/>
    </row>
    <row r="898" spans="2:12" ht="15.75" hidden="1" customHeight="1">
      <c r="B898" s="314"/>
      <c r="C898" s="314"/>
      <c r="D898" s="314"/>
      <c r="E898" s="314"/>
      <c r="F898" s="314"/>
      <c r="G898" s="314"/>
      <c r="H898" s="314"/>
      <c r="I898" s="314"/>
      <c r="J898" s="314"/>
      <c r="K898" s="314"/>
      <c r="L898" s="314"/>
    </row>
    <row r="899" spans="2:12" ht="15.75" hidden="1" customHeight="1">
      <c r="B899" s="314"/>
      <c r="C899" s="314"/>
      <c r="D899" s="314"/>
      <c r="E899" s="314"/>
      <c r="F899" s="314"/>
      <c r="G899" s="314"/>
      <c r="H899" s="314"/>
      <c r="I899" s="314"/>
      <c r="J899" s="314"/>
      <c r="K899" s="314"/>
      <c r="L899" s="314"/>
    </row>
    <row r="900" spans="2:12" ht="15.75" hidden="1" customHeight="1">
      <c r="B900" s="314"/>
      <c r="C900" s="314"/>
      <c r="D900" s="314"/>
      <c r="E900" s="314"/>
      <c r="F900" s="314"/>
      <c r="G900" s="314"/>
      <c r="H900" s="314"/>
      <c r="I900" s="314"/>
      <c r="J900" s="314"/>
      <c r="K900" s="314"/>
      <c r="L900" s="314"/>
    </row>
    <row r="901" spans="2:12" ht="15.75" hidden="1" customHeight="1">
      <c r="B901" s="314"/>
      <c r="C901" s="314"/>
      <c r="D901" s="314"/>
      <c r="E901" s="314"/>
      <c r="F901" s="314"/>
      <c r="G901" s="314"/>
      <c r="H901" s="314"/>
      <c r="I901" s="314"/>
      <c r="J901" s="314"/>
      <c r="K901" s="314"/>
      <c r="L901" s="314"/>
    </row>
    <row r="902" spans="2:12" ht="15.75" hidden="1" customHeight="1">
      <c r="B902" s="314"/>
      <c r="C902" s="314"/>
      <c r="D902" s="314"/>
      <c r="E902" s="314"/>
      <c r="F902" s="314"/>
      <c r="G902" s="314"/>
      <c r="H902" s="314"/>
      <c r="I902" s="314"/>
      <c r="J902" s="314"/>
      <c r="K902" s="314"/>
      <c r="L902" s="314"/>
    </row>
    <row r="903" spans="2:12" ht="15.75" hidden="1" customHeight="1">
      <c r="B903" s="314"/>
      <c r="C903" s="314"/>
      <c r="D903" s="314"/>
      <c r="E903" s="314"/>
      <c r="F903" s="314"/>
      <c r="G903" s="314"/>
      <c r="H903" s="314"/>
      <c r="I903" s="314"/>
      <c r="J903" s="314"/>
      <c r="K903" s="314"/>
      <c r="L903" s="314"/>
    </row>
    <row r="904" spans="2:12" ht="15.75" hidden="1" customHeight="1">
      <c r="B904" s="314"/>
      <c r="C904" s="314"/>
      <c r="D904" s="314"/>
      <c r="E904" s="314"/>
      <c r="F904" s="314"/>
      <c r="G904" s="314"/>
      <c r="H904" s="314"/>
      <c r="I904" s="314"/>
      <c r="J904" s="314"/>
      <c r="K904" s="314"/>
      <c r="L904" s="314"/>
    </row>
    <row r="905" spans="2:12" ht="15.75" hidden="1" customHeight="1">
      <c r="B905" s="314"/>
      <c r="C905" s="314"/>
      <c r="D905" s="314"/>
      <c r="E905" s="314"/>
      <c r="F905" s="314"/>
      <c r="G905" s="314"/>
      <c r="H905" s="314"/>
      <c r="I905" s="314"/>
      <c r="J905" s="314"/>
      <c r="K905" s="314"/>
      <c r="L905" s="314"/>
    </row>
    <row r="906" spans="2:12" ht="15.75" hidden="1" customHeight="1">
      <c r="B906" s="314"/>
      <c r="C906" s="314"/>
      <c r="D906" s="314"/>
      <c r="E906" s="314"/>
      <c r="F906" s="314"/>
      <c r="G906" s="314"/>
      <c r="H906" s="314"/>
      <c r="I906" s="314"/>
      <c r="J906" s="314"/>
      <c r="K906" s="314"/>
      <c r="L906" s="314"/>
    </row>
    <row r="907" spans="2:12" ht="15.75" hidden="1" customHeight="1">
      <c r="B907" s="314"/>
      <c r="C907" s="314"/>
      <c r="D907" s="314"/>
      <c r="E907" s="314"/>
      <c r="F907" s="314"/>
      <c r="G907" s="314"/>
      <c r="H907" s="314"/>
      <c r="I907" s="314"/>
      <c r="J907" s="314"/>
      <c r="K907" s="314"/>
      <c r="L907" s="314"/>
    </row>
    <row r="908" spans="2:12" ht="15.75" hidden="1" customHeight="1">
      <c r="B908" s="314"/>
      <c r="C908" s="314"/>
      <c r="D908" s="314"/>
      <c r="E908" s="314"/>
      <c r="F908" s="314"/>
      <c r="G908" s="314"/>
      <c r="H908" s="314"/>
      <c r="I908" s="314"/>
      <c r="J908" s="314"/>
      <c r="K908" s="314"/>
      <c r="L908" s="314"/>
    </row>
    <row r="909" spans="2:12" ht="15.75" hidden="1" customHeight="1">
      <c r="B909" s="314"/>
      <c r="C909" s="314"/>
      <c r="D909" s="314"/>
      <c r="E909" s="314"/>
      <c r="F909" s="314"/>
      <c r="G909" s="314"/>
      <c r="H909" s="314"/>
      <c r="I909" s="314"/>
      <c r="J909" s="314"/>
      <c r="K909" s="314"/>
      <c r="L909" s="314"/>
    </row>
    <row r="910" spans="2:12" ht="15.75" hidden="1" customHeight="1">
      <c r="B910" s="314"/>
      <c r="C910" s="314"/>
      <c r="D910" s="314"/>
      <c r="E910" s="314"/>
      <c r="F910" s="314"/>
      <c r="G910" s="314"/>
      <c r="H910" s="314"/>
      <c r="I910" s="314"/>
      <c r="J910" s="314"/>
      <c r="K910" s="314"/>
      <c r="L910" s="314"/>
    </row>
    <row r="911" spans="2:12" ht="15.75" hidden="1" customHeight="1">
      <c r="B911" s="314"/>
      <c r="C911" s="314"/>
      <c r="D911" s="314"/>
      <c r="E911" s="314"/>
      <c r="F911" s="314"/>
      <c r="G911" s="314"/>
      <c r="H911" s="314"/>
      <c r="I911" s="314"/>
      <c r="J911" s="314"/>
      <c r="K911" s="314"/>
      <c r="L911" s="314"/>
    </row>
    <row r="912" spans="2:12" ht="15.75" hidden="1" customHeight="1">
      <c r="B912" s="314"/>
      <c r="C912" s="314"/>
      <c r="D912" s="314"/>
      <c r="E912" s="314"/>
      <c r="F912" s="314"/>
      <c r="G912" s="314"/>
      <c r="H912" s="314"/>
      <c r="I912" s="314"/>
      <c r="J912" s="314"/>
      <c r="K912" s="314"/>
      <c r="L912" s="314"/>
    </row>
    <row r="913" spans="2:12" ht="15.75" hidden="1" customHeight="1">
      <c r="B913" s="314"/>
      <c r="C913" s="314"/>
      <c r="D913" s="314"/>
      <c r="E913" s="314"/>
      <c r="F913" s="314"/>
      <c r="G913" s="314"/>
      <c r="H913" s="314"/>
      <c r="I913" s="314"/>
      <c r="J913" s="314"/>
      <c r="K913" s="314"/>
      <c r="L913" s="314"/>
    </row>
    <row r="914" spans="2:12" ht="15.75" hidden="1" customHeight="1">
      <c r="B914" s="314"/>
      <c r="C914" s="314"/>
      <c r="D914" s="314"/>
      <c r="E914" s="314"/>
      <c r="F914" s="314"/>
      <c r="G914" s="314"/>
      <c r="H914" s="314"/>
      <c r="I914" s="314"/>
      <c r="J914" s="314"/>
      <c r="K914" s="314"/>
      <c r="L914" s="314"/>
    </row>
    <row r="915" spans="2:12" ht="15.75" hidden="1" customHeight="1">
      <c r="B915" s="314"/>
      <c r="C915" s="314"/>
      <c r="D915" s="314"/>
      <c r="E915" s="314"/>
      <c r="F915" s="314"/>
      <c r="G915" s="314"/>
      <c r="H915" s="314"/>
      <c r="I915" s="314"/>
      <c r="J915" s="314"/>
      <c r="K915" s="314"/>
      <c r="L915" s="314"/>
    </row>
    <row r="916" spans="2:12" ht="15.75" hidden="1" customHeight="1">
      <c r="B916" s="314"/>
      <c r="C916" s="314"/>
      <c r="D916" s="314"/>
      <c r="E916" s="314"/>
      <c r="F916" s="314"/>
      <c r="G916" s="314"/>
      <c r="H916" s="314"/>
      <c r="I916" s="314"/>
      <c r="J916" s="314"/>
      <c r="K916" s="314"/>
      <c r="L916" s="314"/>
    </row>
    <row r="917" spans="2:12" ht="15.75" hidden="1" customHeight="1">
      <c r="B917" s="314"/>
      <c r="C917" s="314"/>
      <c r="D917" s="314"/>
      <c r="E917" s="314"/>
      <c r="F917" s="314"/>
      <c r="G917" s="314"/>
      <c r="H917" s="314"/>
      <c r="I917" s="314"/>
      <c r="J917" s="314"/>
      <c r="K917" s="314"/>
      <c r="L917" s="314"/>
    </row>
    <row r="918" spans="2:12" ht="15.75" hidden="1" customHeight="1">
      <c r="B918" s="314"/>
      <c r="C918" s="314"/>
      <c r="D918" s="314"/>
      <c r="E918" s="314"/>
      <c r="F918" s="314"/>
      <c r="G918" s="314"/>
      <c r="H918" s="314"/>
      <c r="I918" s="314"/>
      <c r="J918" s="314"/>
      <c r="K918" s="314"/>
      <c r="L918" s="314"/>
    </row>
    <row r="919" spans="2:12" ht="15.75" hidden="1" customHeight="1">
      <c r="B919" s="314"/>
      <c r="C919" s="314"/>
      <c r="D919" s="314"/>
      <c r="E919" s="314"/>
      <c r="F919" s="314"/>
      <c r="G919" s="314"/>
      <c r="H919" s="314"/>
      <c r="I919" s="314"/>
      <c r="J919" s="314"/>
      <c r="K919" s="314"/>
      <c r="L919" s="314"/>
    </row>
    <row r="920" spans="2:12" ht="15.75" hidden="1" customHeight="1">
      <c r="B920" s="314"/>
      <c r="C920" s="314"/>
      <c r="D920" s="314"/>
      <c r="E920" s="314"/>
      <c r="F920" s="314"/>
      <c r="G920" s="314"/>
      <c r="H920" s="314"/>
      <c r="I920" s="314"/>
      <c r="J920" s="314"/>
      <c r="K920" s="314"/>
      <c r="L920" s="314"/>
    </row>
    <row r="921" spans="2:12" ht="15.75" hidden="1" customHeight="1">
      <c r="B921" s="314"/>
      <c r="C921" s="314"/>
      <c r="D921" s="314"/>
      <c r="E921" s="314"/>
      <c r="F921" s="314"/>
      <c r="G921" s="314"/>
      <c r="H921" s="314"/>
      <c r="I921" s="314"/>
      <c r="J921" s="314"/>
      <c r="K921" s="314"/>
      <c r="L921" s="314"/>
    </row>
    <row r="922" spans="2:12" ht="15.75" hidden="1" customHeight="1">
      <c r="B922" s="314"/>
      <c r="C922" s="314"/>
      <c r="D922" s="314"/>
      <c r="E922" s="314"/>
      <c r="F922" s="314"/>
      <c r="G922" s="314"/>
      <c r="H922" s="314"/>
      <c r="I922" s="314"/>
      <c r="J922" s="314"/>
      <c r="K922" s="314"/>
      <c r="L922" s="314"/>
    </row>
    <row r="923" spans="2:12" ht="15.75" hidden="1" customHeight="1">
      <c r="B923" s="314"/>
      <c r="C923" s="314"/>
      <c r="D923" s="314"/>
      <c r="E923" s="314"/>
      <c r="F923" s="314"/>
      <c r="G923" s="314"/>
      <c r="H923" s="314"/>
      <c r="I923" s="314"/>
      <c r="J923" s="314"/>
      <c r="K923" s="314"/>
      <c r="L923" s="314"/>
    </row>
    <row r="924" spans="2:12" ht="15.75" hidden="1" customHeight="1">
      <c r="B924" s="314"/>
      <c r="C924" s="314"/>
      <c r="D924" s="314"/>
      <c r="E924" s="314"/>
      <c r="F924" s="314"/>
      <c r="G924" s="314"/>
      <c r="H924" s="314"/>
      <c r="I924" s="314"/>
      <c r="J924" s="314"/>
      <c r="K924" s="314"/>
      <c r="L924" s="314"/>
    </row>
    <row r="925" spans="2:12" ht="15.75" hidden="1" customHeight="1">
      <c r="B925" s="314"/>
      <c r="C925" s="314"/>
      <c r="D925" s="314"/>
      <c r="E925" s="314"/>
      <c r="F925" s="314"/>
      <c r="G925" s="314"/>
      <c r="H925" s="314"/>
      <c r="I925" s="314"/>
      <c r="J925" s="314"/>
      <c r="K925" s="314"/>
      <c r="L925" s="314"/>
    </row>
    <row r="926" spans="2:12" ht="15.75" hidden="1" customHeight="1">
      <c r="B926" s="314"/>
      <c r="C926" s="314"/>
      <c r="D926" s="314"/>
      <c r="E926" s="314"/>
      <c r="F926" s="314"/>
      <c r="G926" s="314"/>
      <c r="H926" s="314"/>
      <c r="I926" s="314"/>
      <c r="J926" s="314"/>
      <c r="K926" s="314"/>
      <c r="L926" s="314"/>
    </row>
    <row r="927" spans="2:12" ht="15.75" hidden="1" customHeight="1">
      <c r="B927" s="314"/>
      <c r="C927" s="314"/>
      <c r="D927" s="314"/>
      <c r="E927" s="314"/>
      <c r="F927" s="314"/>
      <c r="G927" s="314"/>
      <c r="H927" s="314"/>
      <c r="I927" s="314"/>
      <c r="J927" s="314"/>
      <c r="K927" s="314"/>
      <c r="L927" s="314"/>
    </row>
    <row r="928" spans="2:12" ht="15.75" hidden="1" customHeight="1">
      <c r="B928" s="314"/>
      <c r="C928" s="314"/>
      <c r="D928" s="314"/>
      <c r="E928" s="314"/>
      <c r="F928" s="314"/>
      <c r="G928" s="314"/>
      <c r="H928" s="314"/>
      <c r="I928" s="314"/>
      <c r="J928" s="314"/>
      <c r="K928" s="314"/>
      <c r="L928" s="314"/>
    </row>
    <row r="929" spans="2:12" ht="15.75" hidden="1" customHeight="1">
      <c r="B929" s="314"/>
      <c r="C929" s="314"/>
      <c r="D929" s="314"/>
      <c r="E929" s="314"/>
      <c r="F929" s="314"/>
      <c r="G929" s="314"/>
      <c r="H929" s="314"/>
      <c r="I929" s="314"/>
      <c r="J929" s="314"/>
      <c r="K929" s="314"/>
      <c r="L929" s="314"/>
    </row>
    <row r="930" spans="2:12" ht="15.75" hidden="1" customHeight="1">
      <c r="B930" s="314"/>
      <c r="C930" s="314"/>
      <c r="D930" s="314"/>
      <c r="E930" s="314"/>
      <c r="F930" s="314"/>
      <c r="G930" s="314"/>
      <c r="H930" s="314"/>
      <c r="I930" s="314"/>
      <c r="J930" s="314"/>
      <c r="K930" s="314"/>
      <c r="L930" s="314"/>
    </row>
    <row r="931" spans="2:12" ht="15.75" hidden="1" customHeight="1">
      <c r="B931" s="314"/>
      <c r="C931" s="314"/>
      <c r="D931" s="314"/>
      <c r="E931" s="314"/>
      <c r="F931" s="314"/>
      <c r="G931" s="314"/>
      <c r="H931" s="314"/>
      <c r="I931" s="314"/>
      <c r="J931" s="314"/>
      <c r="K931" s="314"/>
      <c r="L931" s="314"/>
    </row>
    <row r="932" spans="2:12" ht="15.75" hidden="1" customHeight="1">
      <c r="B932" s="314"/>
      <c r="C932" s="314"/>
      <c r="D932" s="314"/>
      <c r="E932" s="314"/>
      <c r="F932" s="314"/>
      <c r="G932" s="314"/>
      <c r="H932" s="314"/>
      <c r="I932" s="314"/>
      <c r="J932" s="314"/>
      <c r="K932" s="314"/>
      <c r="L932" s="314"/>
    </row>
    <row r="933" spans="2:12" ht="15.75" hidden="1" customHeight="1">
      <c r="B933" s="314"/>
      <c r="C933" s="314"/>
      <c r="D933" s="314"/>
      <c r="E933" s="314"/>
      <c r="F933" s="314"/>
      <c r="G933" s="314"/>
      <c r="H933" s="314"/>
      <c r="I933" s="314"/>
      <c r="J933" s="314"/>
      <c r="K933" s="314"/>
      <c r="L933" s="314"/>
    </row>
    <row r="934" spans="2:12" ht="15.75" hidden="1" customHeight="1">
      <c r="B934" s="314"/>
      <c r="C934" s="314"/>
      <c r="D934" s="314"/>
      <c r="E934" s="314"/>
      <c r="F934" s="314"/>
      <c r="G934" s="314"/>
      <c r="H934" s="314"/>
      <c r="I934" s="314"/>
      <c r="J934" s="314"/>
      <c r="K934" s="314"/>
      <c r="L934" s="314"/>
    </row>
    <row r="935" spans="2:12" ht="15.75" hidden="1" customHeight="1">
      <c r="B935" s="314"/>
      <c r="C935" s="314"/>
      <c r="D935" s="314"/>
      <c r="E935" s="314"/>
      <c r="F935" s="314"/>
      <c r="G935" s="314"/>
      <c r="H935" s="314"/>
      <c r="I935" s="314"/>
      <c r="J935" s="314"/>
      <c r="K935" s="314"/>
      <c r="L935" s="314"/>
    </row>
    <row r="936" spans="2:12" ht="15.75" hidden="1" customHeight="1">
      <c r="B936" s="314"/>
      <c r="C936" s="314"/>
      <c r="D936" s="314"/>
      <c r="E936" s="314"/>
      <c r="F936" s="314"/>
      <c r="G936" s="314"/>
      <c r="H936" s="314"/>
      <c r="I936" s="314"/>
      <c r="J936" s="314"/>
      <c r="K936" s="314"/>
      <c r="L936" s="314"/>
    </row>
    <row r="937" spans="2:12" ht="15.75" hidden="1" customHeight="1">
      <c r="B937" s="314"/>
      <c r="C937" s="314"/>
      <c r="D937" s="314"/>
      <c r="E937" s="314"/>
      <c r="F937" s="314"/>
      <c r="G937" s="314"/>
      <c r="H937" s="314"/>
      <c r="I937" s="314"/>
      <c r="J937" s="314"/>
      <c r="K937" s="314"/>
      <c r="L937" s="314"/>
    </row>
    <row r="938" spans="2:12" ht="15.75" hidden="1" customHeight="1">
      <c r="B938" s="314"/>
      <c r="C938" s="314"/>
      <c r="D938" s="314"/>
      <c r="E938" s="314"/>
      <c r="F938" s="314"/>
      <c r="G938" s="314"/>
      <c r="H938" s="314"/>
      <c r="I938" s="314"/>
      <c r="J938" s="314"/>
      <c r="K938" s="314"/>
      <c r="L938" s="314"/>
    </row>
    <row r="939" spans="2:12" ht="15.75" hidden="1" customHeight="1">
      <c r="B939" s="314"/>
      <c r="C939" s="314"/>
      <c r="D939" s="314"/>
      <c r="E939" s="314"/>
      <c r="F939" s="314"/>
      <c r="G939" s="314"/>
      <c r="H939" s="314"/>
      <c r="I939" s="314"/>
      <c r="J939" s="314"/>
      <c r="K939" s="314"/>
      <c r="L939" s="314"/>
    </row>
    <row r="940" spans="2:12" ht="15.75" hidden="1" customHeight="1">
      <c r="B940" s="314"/>
      <c r="C940" s="314"/>
      <c r="D940" s="314"/>
      <c r="E940" s="314"/>
      <c r="F940" s="314"/>
      <c r="G940" s="314"/>
      <c r="H940" s="314"/>
      <c r="I940" s="314"/>
      <c r="J940" s="314"/>
      <c r="K940" s="314"/>
      <c r="L940" s="314"/>
    </row>
    <row r="941" spans="2:12" ht="15.75" hidden="1" customHeight="1">
      <c r="B941" s="314"/>
      <c r="C941" s="314"/>
      <c r="D941" s="314"/>
      <c r="E941" s="314"/>
      <c r="F941" s="314"/>
      <c r="G941" s="314"/>
      <c r="H941" s="314"/>
      <c r="I941" s="314"/>
      <c r="J941" s="314"/>
      <c r="K941" s="314"/>
      <c r="L941" s="314"/>
    </row>
    <row r="942" spans="2:12" ht="15.75" hidden="1" customHeight="1">
      <c r="B942" s="314"/>
      <c r="C942" s="314"/>
      <c r="D942" s="314"/>
      <c r="E942" s="314"/>
      <c r="F942" s="314"/>
      <c r="G942" s="314"/>
      <c r="H942" s="314"/>
      <c r="I942" s="314"/>
      <c r="J942" s="314"/>
      <c r="K942" s="314"/>
      <c r="L942" s="314"/>
    </row>
    <row r="943" spans="2:12" ht="15.75" hidden="1" customHeight="1">
      <c r="B943" s="314"/>
      <c r="C943" s="314"/>
      <c r="D943" s="314"/>
      <c r="E943" s="314"/>
      <c r="F943" s="314"/>
      <c r="G943" s="314"/>
      <c r="H943" s="314"/>
      <c r="I943" s="314"/>
      <c r="J943" s="314"/>
      <c r="K943" s="314"/>
      <c r="L943" s="314"/>
    </row>
    <row r="944" spans="2:12" ht="15.75" hidden="1" customHeight="1">
      <c r="B944" s="314"/>
      <c r="C944" s="314"/>
      <c r="D944" s="314"/>
      <c r="E944" s="314"/>
      <c r="F944" s="314"/>
      <c r="G944" s="314"/>
      <c r="H944" s="314"/>
      <c r="I944" s="314"/>
      <c r="J944" s="314"/>
      <c r="K944" s="314"/>
      <c r="L944" s="314"/>
    </row>
    <row r="945" spans="2:12" ht="15.75" hidden="1" customHeight="1">
      <c r="B945" s="314"/>
      <c r="C945" s="314"/>
      <c r="D945" s="314"/>
      <c r="E945" s="314"/>
      <c r="F945" s="314"/>
      <c r="G945" s="314"/>
      <c r="H945" s="314"/>
      <c r="I945" s="314"/>
      <c r="J945" s="314"/>
      <c r="K945" s="314"/>
      <c r="L945" s="314"/>
    </row>
    <row r="946" spans="2:12" ht="15.75" hidden="1" customHeight="1">
      <c r="B946" s="314"/>
      <c r="C946" s="314"/>
      <c r="D946" s="314"/>
      <c r="E946" s="314"/>
      <c r="F946" s="314"/>
      <c r="G946" s="314"/>
      <c r="H946" s="314"/>
      <c r="I946" s="314"/>
      <c r="J946" s="314"/>
      <c r="K946" s="314"/>
      <c r="L946" s="314"/>
    </row>
    <row r="947" spans="2:12" ht="15.75" hidden="1" customHeight="1">
      <c r="B947" s="314"/>
      <c r="C947" s="314"/>
      <c r="D947" s="314"/>
      <c r="E947" s="314"/>
      <c r="F947" s="314"/>
      <c r="G947" s="314"/>
      <c r="H947" s="314"/>
      <c r="I947" s="314"/>
      <c r="J947" s="314"/>
      <c r="K947" s="314"/>
      <c r="L947" s="314"/>
    </row>
    <row r="948" spans="2:12" ht="15.75" hidden="1" customHeight="1">
      <c r="B948" s="314"/>
      <c r="C948" s="314"/>
      <c r="D948" s="314"/>
      <c r="E948" s="314"/>
      <c r="F948" s="314"/>
      <c r="G948" s="314"/>
      <c r="H948" s="314"/>
      <c r="I948" s="314"/>
      <c r="J948" s="314"/>
      <c r="K948" s="314"/>
      <c r="L948" s="314"/>
    </row>
    <row r="949" spans="2:12" ht="15.75" hidden="1" customHeight="1">
      <c r="B949" s="314"/>
      <c r="C949" s="314"/>
      <c r="D949" s="314"/>
      <c r="E949" s="314"/>
      <c r="F949" s="314"/>
      <c r="G949" s="314"/>
      <c r="H949" s="314"/>
      <c r="I949" s="314"/>
      <c r="J949" s="314"/>
      <c r="K949" s="314"/>
      <c r="L949" s="314"/>
    </row>
    <row r="950" spans="2:12" ht="15.75" hidden="1" customHeight="1">
      <c r="B950" s="314"/>
      <c r="C950" s="314"/>
      <c r="D950" s="314"/>
      <c r="E950" s="314"/>
      <c r="F950" s="314"/>
      <c r="G950" s="314"/>
      <c r="H950" s="314"/>
      <c r="I950" s="314"/>
      <c r="J950" s="314"/>
      <c r="K950" s="314"/>
      <c r="L950" s="314"/>
    </row>
    <row r="951" spans="2:12" ht="15.75" hidden="1" customHeight="1">
      <c r="B951" s="314"/>
      <c r="C951" s="314"/>
      <c r="D951" s="314"/>
      <c r="E951" s="314"/>
      <c r="F951" s="314"/>
      <c r="G951" s="314"/>
      <c r="H951" s="314"/>
      <c r="I951" s="314"/>
      <c r="J951" s="314"/>
      <c r="K951" s="314"/>
      <c r="L951" s="314"/>
    </row>
    <row r="952" spans="2:12" ht="15.75" hidden="1" customHeight="1">
      <c r="B952" s="314"/>
      <c r="C952" s="314"/>
      <c r="D952" s="314"/>
      <c r="E952" s="314"/>
      <c r="F952" s="314"/>
      <c r="G952" s="314"/>
      <c r="H952" s="314"/>
      <c r="I952" s="314"/>
      <c r="J952" s="314"/>
      <c r="K952" s="314"/>
      <c r="L952" s="314"/>
    </row>
    <row r="953" spans="2:12" ht="15.75" hidden="1" customHeight="1">
      <c r="B953" s="314"/>
      <c r="C953" s="314"/>
      <c r="D953" s="314"/>
      <c r="E953" s="314"/>
      <c r="F953" s="314"/>
      <c r="G953" s="314"/>
      <c r="H953" s="314"/>
      <c r="I953" s="314"/>
      <c r="J953" s="314"/>
      <c r="K953" s="314"/>
      <c r="L953" s="314"/>
    </row>
    <row r="954" spans="2:12" ht="15.75" hidden="1" customHeight="1">
      <c r="B954" s="314"/>
      <c r="C954" s="314"/>
      <c r="D954" s="314"/>
      <c r="E954" s="314"/>
      <c r="F954" s="314"/>
      <c r="G954" s="314"/>
      <c r="H954" s="314"/>
      <c r="I954" s="314"/>
      <c r="J954" s="314"/>
      <c r="K954" s="314"/>
      <c r="L954" s="314"/>
    </row>
    <row r="955" spans="2:12" ht="15.75" hidden="1" customHeight="1">
      <c r="B955" s="314"/>
      <c r="C955" s="314"/>
      <c r="D955" s="314"/>
      <c r="E955" s="314"/>
      <c r="F955" s="314"/>
      <c r="G955" s="314"/>
      <c r="H955" s="314"/>
      <c r="I955" s="314"/>
      <c r="J955" s="314"/>
      <c r="K955" s="314"/>
      <c r="L955" s="314"/>
    </row>
    <row r="956" spans="2:12" ht="15.75" hidden="1" customHeight="1">
      <c r="B956" s="314"/>
      <c r="C956" s="314"/>
      <c r="D956" s="314"/>
      <c r="E956" s="314"/>
      <c r="F956" s="314"/>
      <c r="G956" s="314"/>
      <c r="H956" s="314"/>
      <c r="I956" s="314"/>
      <c r="J956" s="314"/>
      <c r="K956" s="314"/>
      <c r="L956" s="314"/>
    </row>
    <row r="957" spans="2:12" ht="15.75" hidden="1" customHeight="1">
      <c r="B957" s="314"/>
      <c r="C957" s="314"/>
      <c r="D957" s="314"/>
      <c r="E957" s="314"/>
      <c r="F957" s="314"/>
      <c r="G957" s="314"/>
      <c r="H957" s="314"/>
      <c r="I957" s="314"/>
      <c r="J957" s="314"/>
      <c r="K957" s="314"/>
      <c r="L957" s="314"/>
    </row>
    <row r="958" spans="2:12" ht="15.75" hidden="1" customHeight="1">
      <c r="B958" s="314"/>
      <c r="C958" s="314"/>
      <c r="D958" s="314"/>
      <c r="E958" s="314"/>
      <c r="F958" s="314"/>
      <c r="G958" s="314"/>
      <c r="H958" s="314"/>
      <c r="I958" s="314"/>
      <c r="J958" s="314"/>
      <c r="K958" s="314"/>
      <c r="L958" s="314"/>
    </row>
    <row r="959" spans="2:12" ht="15.75" hidden="1" customHeight="1">
      <c r="B959" s="314"/>
      <c r="C959" s="314"/>
      <c r="D959" s="314"/>
      <c r="E959" s="314"/>
      <c r="F959" s="314"/>
      <c r="G959" s="314"/>
      <c r="H959" s="314"/>
      <c r="I959" s="314"/>
      <c r="J959" s="314"/>
      <c r="K959" s="314"/>
      <c r="L959" s="314"/>
    </row>
    <row r="960" spans="2:12" ht="15.75" hidden="1" customHeight="1">
      <c r="B960" s="314"/>
      <c r="C960" s="314"/>
      <c r="D960" s="314"/>
      <c r="E960" s="314"/>
      <c r="F960" s="314"/>
      <c r="G960" s="314"/>
      <c r="H960" s="314"/>
      <c r="I960" s="314"/>
      <c r="J960" s="314"/>
      <c r="K960" s="314"/>
      <c r="L960" s="314"/>
    </row>
    <row r="961" spans="2:12" ht="15.75" hidden="1" customHeight="1">
      <c r="B961" s="314"/>
      <c r="C961" s="314"/>
      <c r="D961" s="314"/>
      <c r="E961" s="314"/>
      <c r="F961" s="314"/>
      <c r="G961" s="314"/>
      <c r="H961" s="314"/>
      <c r="I961" s="314"/>
      <c r="J961" s="314"/>
      <c r="K961" s="314"/>
      <c r="L961" s="314"/>
    </row>
    <row r="962" spans="2:12" ht="15.75" hidden="1" customHeight="1">
      <c r="B962" s="314"/>
      <c r="C962" s="314"/>
      <c r="D962" s="314"/>
      <c r="E962" s="314"/>
      <c r="F962" s="314"/>
      <c r="G962" s="314"/>
      <c r="H962" s="314"/>
      <c r="I962" s="314"/>
      <c r="J962" s="314"/>
      <c r="K962" s="314"/>
      <c r="L962" s="314"/>
    </row>
    <row r="963" spans="2:12" ht="15.75" hidden="1" customHeight="1">
      <c r="B963" s="314"/>
      <c r="C963" s="314"/>
      <c r="D963" s="314"/>
      <c r="E963" s="314"/>
      <c r="F963" s="314"/>
      <c r="G963" s="314"/>
      <c r="H963" s="314"/>
      <c r="I963" s="314"/>
      <c r="J963" s="314"/>
      <c r="K963" s="314"/>
      <c r="L963" s="314"/>
    </row>
    <row r="964" spans="2:12" ht="15.75" hidden="1" customHeight="1">
      <c r="B964" s="314"/>
      <c r="C964" s="314"/>
      <c r="D964" s="314"/>
      <c r="E964" s="314"/>
      <c r="F964" s="314"/>
      <c r="G964" s="314"/>
      <c r="H964" s="314"/>
      <c r="I964" s="314"/>
      <c r="J964" s="314"/>
      <c r="K964" s="314"/>
      <c r="L964" s="314"/>
    </row>
    <row r="965" spans="2:12" ht="15.75" hidden="1" customHeight="1">
      <c r="B965" s="314"/>
      <c r="C965" s="314"/>
      <c r="D965" s="314"/>
      <c r="E965" s="314"/>
      <c r="F965" s="314"/>
      <c r="G965" s="314"/>
      <c r="H965" s="314"/>
      <c r="I965" s="314"/>
      <c r="J965" s="314"/>
      <c r="K965" s="314"/>
      <c r="L965" s="314"/>
    </row>
    <row r="966" spans="2:12" ht="15.75" hidden="1" customHeight="1">
      <c r="B966" s="314"/>
      <c r="C966" s="314"/>
      <c r="D966" s="314"/>
      <c r="E966" s="314"/>
      <c r="F966" s="314"/>
      <c r="G966" s="314"/>
      <c r="H966" s="314"/>
      <c r="I966" s="314"/>
      <c r="J966" s="314"/>
      <c r="K966" s="314"/>
      <c r="L966" s="314"/>
    </row>
    <row r="967" spans="2:12" ht="15.75" hidden="1" customHeight="1">
      <c r="B967" s="314"/>
      <c r="C967" s="314"/>
      <c r="D967" s="314"/>
      <c r="E967" s="314"/>
      <c r="F967" s="314"/>
      <c r="G967" s="314"/>
      <c r="H967" s="314"/>
      <c r="I967" s="314"/>
      <c r="J967" s="314"/>
      <c r="K967" s="314"/>
      <c r="L967" s="314"/>
    </row>
    <row r="968" spans="2:12" ht="15.75" hidden="1" customHeight="1">
      <c r="B968" s="314"/>
      <c r="C968" s="314"/>
      <c r="D968" s="314"/>
      <c r="E968" s="314"/>
      <c r="F968" s="314"/>
      <c r="G968" s="314"/>
      <c r="H968" s="314"/>
      <c r="I968" s="314"/>
      <c r="J968" s="314"/>
      <c r="K968" s="314"/>
      <c r="L968" s="314"/>
    </row>
    <row r="969" spans="2:12" ht="15.75" hidden="1" customHeight="1">
      <c r="B969" s="314"/>
      <c r="C969" s="314"/>
      <c r="D969" s="314"/>
      <c r="E969" s="314"/>
      <c r="F969" s="314"/>
      <c r="G969" s="314"/>
      <c r="H969" s="314"/>
      <c r="I969" s="314"/>
      <c r="J969" s="314"/>
      <c r="K969" s="314"/>
      <c r="L969" s="314"/>
    </row>
    <row r="970" spans="2:12" ht="15.75" hidden="1" customHeight="1">
      <c r="B970" s="314"/>
      <c r="C970" s="314"/>
      <c r="D970" s="314"/>
      <c r="E970" s="314"/>
      <c r="F970" s="314"/>
      <c r="G970" s="314"/>
      <c r="H970" s="314"/>
      <c r="I970" s="314"/>
      <c r="J970" s="314"/>
      <c r="K970" s="314"/>
      <c r="L970" s="314"/>
    </row>
    <row r="971" spans="2:12" ht="15.75" hidden="1" customHeight="1">
      <c r="B971" s="314"/>
      <c r="C971" s="314"/>
      <c r="D971" s="314"/>
      <c r="E971" s="314"/>
      <c r="F971" s="314"/>
      <c r="G971" s="314"/>
      <c r="H971" s="314"/>
      <c r="I971" s="314"/>
      <c r="J971" s="314"/>
      <c r="K971" s="314"/>
      <c r="L971" s="314"/>
    </row>
    <row r="972" spans="2:12" ht="15.75" hidden="1" customHeight="1">
      <c r="B972" s="314"/>
      <c r="C972" s="314"/>
      <c r="D972" s="314"/>
      <c r="E972" s="314"/>
      <c r="F972" s="314"/>
      <c r="G972" s="314"/>
      <c r="H972" s="314"/>
      <c r="I972" s="314"/>
      <c r="J972" s="314"/>
      <c r="K972" s="314"/>
      <c r="L972" s="314"/>
    </row>
    <row r="973" spans="2:12" ht="15.75" hidden="1" customHeight="1">
      <c r="B973" s="314"/>
      <c r="C973" s="314"/>
      <c r="D973" s="314"/>
      <c r="E973" s="314"/>
      <c r="F973" s="314"/>
      <c r="G973" s="314"/>
      <c r="H973" s="314"/>
      <c r="I973" s="314"/>
      <c r="J973" s="314"/>
      <c r="K973" s="314"/>
      <c r="L973" s="314"/>
    </row>
  </sheetData>
  <mergeCells count="99">
    <mergeCell ref="B86:B91"/>
    <mergeCell ref="C86:K91"/>
    <mergeCell ref="B2:K7"/>
    <mergeCell ref="B61:I61"/>
    <mergeCell ref="B62:I62"/>
    <mergeCell ref="B63:J63"/>
    <mergeCell ref="B64:K70"/>
    <mergeCell ref="B71:K83"/>
    <mergeCell ref="B84:K85"/>
    <mergeCell ref="B57:I57"/>
    <mergeCell ref="B58:J58"/>
    <mergeCell ref="B59:D59"/>
    <mergeCell ref="E59:H59"/>
    <mergeCell ref="I59:K59"/>
    <mergeCell ref="B60:D60"/>
    <mergeCell ref="E60:H60"/>
    <mergeCell ref="I60:K60"/>
    <mergeCell ref="B54:D54"/>
    <mergeCell ref="E54:G56"/>
    <mergeCell ref="H54:H55"/>
    <mergeCell ref="I54:K55"/>
    <mergeCell ref="B55:D55"/>
    <mergeCell ref="B56:D56"/>
    <mergeCell ref="I56:K56"/>
    <mergeCell ref="B50:D50"/>
    <mergeCell ref="E50:G50"/>
    <mergeCell ref="I50:K50"/>
    <mergeCell ref="B51:I51"/>
    <mergeCell ref="B52:J52"/>
    <mergeCell ref="B53:D53"/>
    <mergeCell ref="E53:G53"/>
    <mergeCell ref="I53:K53"/>
    <mergeCell ref="B48:D48"/>
    <mergeCell ref="E48:G48"/>
    <mergeCell ref="I48:K48"/>
    <mergeCell ref="B49:D49"/>
    <mergeCell ref="E49:G49"/>
    <mergeCell ref="I49:K49"/>
    <mergeCell ref="B43:G43"/>
    <mergeCell ref="B44:G44"/>
    <mergeCell ref="I44:K44"/>
    <mergeCell ref="B45:I45"/>
    <mergeCell ref="B46:G46"/>
    <mergeCell ref="B47:D47"/>
    <mergeCell ref="E47:G47"/>
    <mergeCell ref="I47:K47"/>
    <mergeCell ref="B39:H39"/>
    <mergeCell ref="I39:K39"/>
    <mergeCell ref="B40:I40"/>
    <mergeCell ref="B41:G41"/>
    <mergeCell ref="I41:K41"/>
    <mergeCell ref="B42:I42"/>
    <mergeCell ref="B35:K35"/>
    <mergeCell ref="B36:D36"/>
    <mergeCell ref="I36:K36"/>
    <mergeCell ref="B37:D37"/>
    <mergeCell ref="I37:K37"/>
    <mergeCell ref="B38:H38"/>
    <mergeCell ref="I38:J38"/>
    <mergeCell ref="B31:D31"/>
    <mergeCell ref="I31:K31"/>
    <mergeCell ref="B32:K32"/>
    <mergeCell ref="B33:D33"/>
    <mergeCell ref="I33:K33"/>
    <mergeCell ref="B34:D34"/>
    <mergeCell ref="I34:K34"/>
    <mergeCell ref="B27:D27"/>
    <mergeCell ref="I27:K27"/>
    <mergeCell ref="B28:D28"/>
    <mergeCell ref="I28:K28"/>
    <mergeCell ref="B29:K29"/>
    <mergeCell ref="B30:D30"/>
    <mergeCell ref="I30:K30"/>
    <mergeCell ref="B23:K23"/>
    <mergeCell ref="B24:D24"/>
    <mergeCell ref="I24:K24"/>
    <mergeCell ref="B25:D25"/>
    <mergeCell ref="I25:K25"/>
    <mergeCell ref="B26:K26"/>
    <mergeCell ref="B19:H19"/>
    <mergeCell ref="I19:K19"/>
    <mergeCell ref="B20:K20"/>
    <mergeCell ref="B21:D21"/>
    <mergeCell ref="I21:K21"/>
    <mergeCell ref="B22:D22"/>
    <mergeCell ref="I22:K22"/>
    <mergeCell ref="B15:K15"/>
    <mergeCell ref="B16:K16"/>
    <mergeCell ref="B17:D18"/>
    <mergeCell ref="E17:K17"/>
    <mergeCell ref="E18:G18"/>
    <mergeCell ref="I18:K18"/>
    <mergeCell ref="B8:K9"/>
    <mergeCell ref="B10:K10"/>
    <mergeCell ref="B11:K11"/>
    <mergeCell ref="B12:K12"/>
    <mergeCell ref="B13:K13"/>
    <mergeCell ref="B14:F14"/>
    <mergeCell ref="G14:K14"/>
  </mergeCells>
  <printOptions horizontalCentered="1"/>
  <pageMargins left="0.39370078740157483" right="0.39370078740157483" top="0.39370078740157483" bottom="0.39370078740157483" header="0" footer="0"/>
  <pageSetup scale="57" orientation="portrait" r:id="rId1"/>
  <rowBreaks count="2" manualBreakCount="2">
    <brk id="38" min="1" max="10" man="1"/>
    <brk id="62" min="1" max="10"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965"/>
  <sheetViews>
    <sheetView topLeftCell="A70" zoomScale="90" zoomScaleNormal="90" workbookViewId="0">
      <selection activeCell="B15" sqref="B15:K15"/>
    </sheetView>
  </sheetViews>
  <sheetFormatPr baseColWidth="10" defaultColWidth="14.42578125" defaultRowHeight="15" customHeight="1" zeroHeight="1"/>
  <cols>
    <col min="1" max="1" width="3.28515625" style="361" customWidth="1"/>
    <col min="2" max="7" width="17.7109375" style="361" customWidth="1"/>
    <col min="8" max="8" width="21.140625" style="361" customWidth="1"/>
    <col min="9" max="11" width="17.7109375" style="361" customWidth="1"/>
    <col min="12" max="12" width="3.7109375" style="361" customWidth="1"/>
    <col min="13" max="14" width="11.42578125" style="361" customWidth="1"/>
    <col min="15" max="28" width="10.7109375" style="361" customWidth="1"/>
    <col min="29" max="16384" width="14.42578125" style="361"/>
  </cols>
  <sheetData>
    <row r="1" spans="1:28" ht="15" customHeight="1" thickBot="1">
      <c r="A1" s="469"/>
      <c r="B1" s="469"/>
      <c r="C1" s="469"/>
      <c r="D1" s="469"/>
      <c r="E1" s="469"/>
      <c r="F1" s="469"/>
      <c r="G1" s="469"/>
      <c r="H1" s="469"/>
      <c r="I1" s="469"/>
      <c r="J1" s="469"/>
      <c r="K1" s="469"/>
      <c r="L1" s="469"/>
    </row>
    <row r="2" spans="1:28" ht="12.75" customHeight="1">
      <c r="A2" s="469"/>
      <c r="B2" s="362"/>
      <c r="C2" s="363"/>
      <c r="D2" s="363"/>
      <c r="E2" s="363"/>
      <c r="F2" s="363"/>
      <c r="G2" s="363"/>
      <c r="H2" s="363"/>
      <c r="I2" s="363"/>
      <c r="J2" s="363"/>
      <c r="K2" s="364"/>
      <c r="L2" s="472"/>
      <c r="M2" s="365"/>
      <c r="N2" s="365"/>
      <c r="O2" s="365"/>
      <c r="P2" s="365"/>
      <c r="Q2" s="365"/>
      <c r="R2" s="365"/>
      <c r="S2" s="365"/>
      <c r="T2" s="365"/>
      <c r="U2" s="365"/>
      <c r="V2" s="365"/>
      <c r="W2" s="365"/>
      <c r="X2" s="365"/>
      <c r="Y2" s="365"/>
      <c r="Z2" s="365"/>
      <c r="AA2" s="365"/>
      <c r="AB2" s="365"/>
    </row>
    <row r="3" spans="1:28" ht="12.75" customHeight="1">
      <c r="A3" s="469"/>
      <c r="B3" s="366"/>
      <c r="C3" s="367"/>
      <c r="D3" s="367"/>
      <c r="E3" s="367"/>
      <c r="F3" s="367"/>
      <c r="G3" s="367"/>
      <c r="H3" s="367"/>
      <c r="I3" s="367"/>
      <c r="J3" s="367"/>
      <c r="K3" s="368"/>
      <c r="L3" s="472"/>
      <c r="M3" s="365"/>
      <c r="N3" s="365"/>
      <c r="O3" s="365"/>
      <c r="P3" s="365"/>
      <c r="Q3" s="365"/>
      <c r="R3" s="365"/>
      <c r="S3" s="365"/>
      <c r="T3" s="365"/>
      <c r="U3" s="365"/>
      <c r="V3" s="365"/>
      <c r="W3" s="365"/>
      <c r="X3" s="365"/>
      <c r="Y3" s="365"/>
      <c r="Z3" s="365"/>
      <c r="AA3" s="365"/>
      <c r="AB3" s="365"/>
    </row>
    <row r="4" spans="1:28" ht="12.75" customHeight="1">
      <c r="A4" s="469"/>
      <c r="B4" s="366"/>
      <c r="C4" s="367"/>
      <c r="D4" s="367"/>
      <c r="E4" s="367"/>
      <c r="F4" s="367"/>
      <c r="G4" s="367"/>
      <c r="H4" s="367"/>
      <c r="I4" s="367"/>
      <c r="J4" s="367"/>
      <c r="K4" s="368"/>
      <c r="L4" s="472"/>
      <c r="M4" s="365"/>
      <c r="N4" s="365"/>
      <c r="O4" s="365"/>
      <c r="P4" s="365"/>
      <c r="Q4" s="365"/>
      <c r="R4" s="365"/>
      <c r="S4" s="365"/>
      <c r="T4" s="365"/>
      <c r="U4" s="365"/>
      <c r="V4" s="365"/>
      <c r="W4" s="365"/>
      <c r="X4" s="365"/>
      <c r="Y4" s="365"/>
      <c r="Z4" s="365"/>
      <c r="AA4" s="365"/>
      <c r="AB4" s="365"/>
    </row>
    <row r="5" spans="1:28" ht="12.75" customHeight="1">
      <c r="A5" s="469"/>
      <c r="B5" s="366"/>
      <c r="C5" s="367"/>
      <c r="D5" s="367"/>
      <c r="E5" s="367"/>
      <c r="F5" s="367"/>
      <c r="G5" s="367"/>
      <c r="H5" s="367"/>
      <c r="I5" s="367"/>
      <c r="J5" s="367"/>
      <c r="K5" s="368"/>
      <c r="L5" s="472"/>
      <c r="M5" s="365"/>
      <c r="N5" s="365"/>
      <c r="O5" s="365"/>
      <c r="P5" s="365"/>
      <c r="Q5" s="365"/>
      <c r="R5" s="365"/>
      <c r="S5" s="365"/>
      <c r="T5" s="365"/>
      <c r="U5" s="365"/>
      <c r="V5" s="365"/>
      <c r="W5" s="365"/>
      <c r="X5" s="365"/>
      <c r="Y5" s="365"/>
      <c r="Z5" s="365"/>
      <c r="AA5" s="365"/>
      <c r="AB5" s="365"/>
    </row>
    <row r="6" spans="1:28" ht="12.75" customHeight="1">
      <c r="A6" s="469"/>
      <c r="B6" s="366"/>
      <c r="C6" s="367"/>
      <c r="D6" s="367"/>
      <c r="E6" s="367"/>
      <c r="F6" s="367"/>
      <c r="G6" s="367"/>
      <c r="H6" s="367"/>
      <c r="I6" s="367"/>
      <c r="J6" s="367"/>
      <c r="K6" s="368"/>
      <c r="L6" s="472"/>
      <c r="M6" s="365"/>
      <c r="N6" s="365"/>
      <c r="O6" s="365"/>
      <c r="P6" s="365"/>
      <c r="Q6" s="365"/>
      <c r="R6" s="365"/>
      <c r="S6" s="365"/>
      <c r="T6" s="365"/>
      <c r="U6" s="365"/>
      <c r="V6" s="365"/>
      <c r="W6" s="365"/>
      <c r="X6" s="365"/>
      <c r="Y6" s="365"/>
      <c r="Z6" s="365"/>
      <c r="AA6" s="365"/>
      <c r="AB6" s="365"/>
    </row>
    <row r="7" spans="1:28" ht="12.75" customHeight="1">
      <c r="A7" s="469"/>
      <c r="B7" s="366"/>
      <c r="C7" s="367"/>
      <c r="D7" s="367"/>
      <c r="E7" s="367"/>
      <c r="F7" s="367"/>
      <c r="G7" s="367"/>
      <c r="H7" s="367"/>
      <c r="I7" s="367"/>
      <c r="J7" s="367"/>
      <c r="K7" s="368"/>
      <c r="L7" s="472"/>
      <c r="M7" s="365"/>
      <c r="N7" s="365"/>
      <c r="O7" s="365"/>
      <c r="P7" s="365"/>
      <c r="Q7" s="365"/>
      <c r="R7" s="365"/>
      <c r="S7" s="365"/>
      <c r="T7" s="365"/>
      <c r="U7" s="365"/>
      <c r="V7" s="365"/>
      <c r="W7" s="365"/>
      <c r="X7" s="365"/>
      <c r="Y7" s="365"/>
      <c r="Z7" s="365"/>
      <c r="AA7" s="365"/>
      <c r="AB7" s="365"/>
    </row>
    <row r="8" spans="1:28" ht="12" customHeight="1">
      <c r="A8" s="469"/>
      <c r="B8" s="369" t="s">
        <v>0</v>
      </c>
      <c r="C8" s="370"/>
      <c r="D8" s="370"/>
      <c r="E8" s="370"/>
      <c r="F8" s="370"/>
      <c r="G8" s="370"/>
      <c r="H8" s="370"/>
      <c r="I8" s="370"/>
      <c r="J8" s="370"/>
      <c r="K8" s="371"/>
      <c r="L8" s="472"/>
      <c r="M8" s="365"/>
      <c r="N8" s="365"/>
      <c r="O8" s="365"/>
      <c r="P8" s="365"/>
      <c r="Q8" s="365"/>
      <c r="R8" s="365"/>
      <c r="S8" s="365"/>
      <c r="T8" s="365"/>
      <c r="U8" s="365"/>
      <c r="V8" s="365"/>
      <c r="W8" s="365"/>
      <c r="X8" s="365"/>
      <c r="Y8" s="365"/>
      <c r="Z8" s="365"/>
      <c r="AA8" s="365"/>
      <c r="AB8" s="365"/>
    </row>
    <row r="9" spans="1:28" ht="12" customHeight="1">
      <c r="A9" s="469"/>
      <c r="B9" s="372"/>
      <c r="C9" s="370"/>
      <c r="D9" s="370"/>
      <c r="E9" s="370"/>
      <c r="F9" s="370"/>
      <c r="G9" s="370"/>
      <c r="H9" s="370"/>
      <c r="I9" s="370"/>
      <c r="J9" s="370"/>
      <c r="K9" s="371"/>
      <c r="L9" s="472"/>
      <c r="M9" s="365"/>
      <c r="N9" s="365"/>
      <c r="O9" s="365"/>
      <c r="P9" s="365"/>
      <c r="Q9" s="365"/>
      <c r="R9" s="365"/>
      <c r="S9" s="365"/>
      <c r="T9" s="365"/>
      <c r="U9" s="365"/>
      <c r="V9" s="365"/>
      <c r="W9" s="365"/>
      <c r="X9" s="365"/>
      <c r="Y9" s="365"/>
      <c r="Z9" s="365"/>
      <c r="AA9" s="365"/>
      <c r="AB9" s="365"/>
    </row>
    <row r="10" spans="1:28" ht="12" customHeight="1">
      <c r="A10" s="469"/>
      <c r="B10" s="373" t="s">
        <v>1</v>
      </c>
      <c r="C10" s="370"/>
      <c r="D10" s="370"/>
      <c r="E10" s="370"/>
      <c r="F10" s="370"/>
      <c r="G10" s="370"/>
      <c r="H10" s="370"/>
      <c r="I10" s="370"/>
      <c r="J10" s="370"/>
      <c r="K10" s="371"/>
      <c r="L10" s="472"/>
      <c r="M10" s="365"/>
      <c r="N10" s="365"/>
      <c r="O10" s="365"/>
      <c r="P10" s="365"/>
      <c r="Q10" s="365"/>
      <c r="R10" s="365"/>
      <c r="S10" s="365"/>
      <c r="T10" s="365"/>
      <c r="U10" s="365"/>
      <c r="V10" s="365"/>
      <c r="W10" s="365"/>
      <c r="X10" s="365"/>
      <c r="Y10" s="365"/>
      <c r="Z10" s="365"/>
      <c r="AA10" s="365"/>
      <c r="AB10" s="365"/>
    </row>
    <row r="11" spans="1:28" ht="12" customHeight="1">
      <c r="A11" s="469"/>
      <c r="B11" s="369" t="s">
        <v>2</v>
      </c>
      <c r="C11" s="370"/>
      <c r="D11" s="370"/>
      <c r="E11" s="370"/>
      <c r="F11" s="370"/>
      <c r="G11" s="370"/>
      <c r="H11" s="370"/>
      <c r="I11" s="370"/>
      <c r="J11" s="370"/>
      <c r="K11" s="371"/>
      <c r="L11" s="472"/>
      <c r="M11" s="365"/>
      <c r="N11" s="365"/>
      <c r="O11" s="365"/>
      <c r="P11" s="365"/>
      <c r="Q11" s="365"/>
      <c r="R11" s="365"/>
      <c r="S11" s="365"/>
      <c r="T11" s="365"/>
      <c r="U11" s="365"/>
      <c r="V11" s="365"/>
      <c r="W11" s="365"/>
      <c r="X11" s="365"/>
      <c r="Y11" s="365"/>
      <c r="Z11" s="365"/>
      <c r="AA11" s="365"/>
      <c r="AB11" s="365"/>
    </row>
    <row r="12" spans="1:28" ht="12" customHeight="1">
      <c r="A12" s="469"/>
      <c r="B12" s="369" t="s">
        <v>3</v>
      </c>
      <c r="C12" s="370"/>
      <c r="D12" s="370"/>
      <c r="E12" s="370"/>
      <c r="F12" s="370"/>
      <c r="G12" s="370"/>
      <c r="H12" s="370"/>
      <c r="I12" s="370"/>
      <c r="J12" s="370"/>
      <c r="K12" s="371"/>
      <c r="L12" s="472"/>
      <c r="M12" s="365"/>
      <c r="N12" s="365"/>
      <c r="O12" s="365"/>
      <c r="P12" s="365"/>
      <c r="Q12" s="365"/>
      <c r="R12" s="365"/>
      <c r="S12" s="365"/>
      <c r="T12" s="365"/>
      <c r="U12" s="365"/>
      <c r="V12" s="365"/>
      <c r="W12" s="365"/>
      <c r="X12" s="365"/>
      <c r="Y12" s="365"/>
      <c r="Z12" s="365"/>
      <c r="AA12" s="365"/>
      <c r="AB12" s="365"/>
    </row>
    <row r="13" spans="1:28" ht="12" customHeight="1" thickBot="1">
      <c r="A13" s="469"/>
      <c r="B13" s="374" t="s">
        <v>4</v>
      </c>
      <c r="C13" s="370"/>
      <c r="D13" s="370"/>
      <c r="E13" s="370"/>
      <c r="F13" s="370"/>
      <c r="G13" s="370"/>
      <c r="H13" s="370"/>
      <c r="I13" s="370"/>
      <c r="J13" s="370"/>
      <c r="K13" s="371"/>
      <c r="L13" s="472"/>
      <c r="M13" s="365"/>
      <c r="N13" s="365"/>
      <c r="O13" s="365"/>
      <c r="P13" s="365"/>
      <c r="Q13" s="365"/>
      <c r="R13" s="365"/>
      <c r="S13" s="365"/>
      <c r="T13" s="365"/>
      <c r="U13" s="365"/>
      <c r="V13" s="365"/>
      <c r="W13" s="365"/>
      <c r="X13" s="365"/>
      <c r="Y13" s="365"/>
      <c r="Z13" s="365"/>
      <c r="AA13" s="365"/>
      <c r="AB13" s="365"/>
    </row>
    <row r="14" spans="1:28" ht="24" customHeight="1" thickBot="1">
      <c r="A14" s="469"/>
      <c r="B14" s="477" t="s">
        <v>79</v>
      </c>
      <c r="C14" s="478"/>
      <c r="D14" s="478"/>
      <c r="E14" s="478"/>
      <c r="F14" s="479"/>
      <c r="G14" s="477" t="s">
        <v>163</v>
      </c>
      <c r="H14" s="480"/>
      <c r="I14" s="480"/>
      <c r="J14" s="480"/>
      <c r="K14" s="481"/>
      <c r="L14" s="472"/>
      <c r="M14" s="365"/>
      <c r="N14" s="365"/>
      <c r="O14" s="365"/>
      <c r="P14" s="365"/>
      <c r="Q14" s="365"/>
      <c r="R14" s="365"/>
      <c r="S14" s="365"/>
      <c r="T14" s="365"/>
      <c r="U14" s="365"/>
      <c r="V14" s="365"/>
      <c r="W14" s="365"/>
      <c r="X14" s="365"/>
      <c r="Y14" s="365"/>
      <c r="Z14" s="365"/>
      <c r="AA14" s="365"/>
      <c r="AB14" s="365"/>
    </row>
    <row r="15" spans="1:28" ht="91.5" customHeight="1" thickBot="1">
      <c r="A15" s="469"/>
      <c r="B15" s="477" t="s">
        <v>164</v>
      </c>
      <c r="C15" s="480"/>
      <c r="D15" s="480"/>
      <c r="E15" s="480"/>
      <c r="F15" s="480"/>
      <c r="G15" s="480"/>
      <c r="H15" s="480"/>
      <c r="I15" s="480"/>
      <c r="J15" s="480"/>
      <c r="K15" s="481"/>
      <c r="L15" s="472"/>
      <c r="M15" s="365"/>
      <c r="N15" s="365"/>
      <c r="O15" s="365"/>
      <c r="P15" s="365"/>
      <c r="Q15" s="365"/>
      <c r="R15" s="365"/>
      <c r="S15" s="365"/>
      <c r="T15" s="365"/>
      <c r="U15" s="365"/>
      <c r="V15" s="365"/>
      <c r="W15" s="365"/>
      <c r="X15" s="365"/>
      <c r="Y15" s="365"/>
      <c r="Z15" s="365"/>
      <c r="AA15" s="365"/>
      <c r="AB15" s="365"/>
    </row>
    <row r="16" spans="1:28" ht="177.75" customHeight="1" thickBot="1">
      <c r="A16" s="469"/>
      <c r="B16" s="477" t="s">
        <v>165</v>
      </c>
      <c r="C16" s="480"/>
      <c r="D16" s="480"/>
      <c r="E16" s="480"/>
      <c r="F16" s="480"/>
      <c r="G16" s="480"/>
      <c r="H16" s="480"/>
      <c r="I16" s="480"/>
      <c r="J16" s="480"/>
      <c r="K16" s="481"/>
      <c r="L16" s="472"/>
      <c r="M16" s="365"/>
      <c r="N16" s="365"/>
      <c r="O16" s="365"/>
      <c r="P16" s="365"/>
      <c r="Q16" s="365"/>
      <c r="R16" s="365"/>
      <c r="S16" s="365"/>
      <c r="T16" s="365"/>
      <c r="U16" s="365"/>
      <c r="V16" s="365"/>
      <c r="W16" s="365"/>
      <c r="X16" s="365"/>
      <c r="Y16" s="365"/>
      <c r="Z16" s="365"/>
      <c r="AA16" s="365"/>
      <c r="AB16" s="365"/>
    </row>
    <row r="17" spans="1:28" ht="24" customHeight="1">
      <c r="A17" s="469"/>
      <c r="B17" s="482" t="s">
        <v>5</v>
      </c>
      <c r="C17" s="483"/>
      <c r="D17" s="484"/>
      <c r="E17" s="485" t="s">
        <v>7</v>
      </c>
      <c r="F17" s="486"/>
      <c r="G17" s="486"/>
      <c r="H17" s="486"/>
      <c r="I17" s="486"/>
      <c r="J17" s="486"/>
      <c r="K17" s="487"/>
      <c r="L17" s="472"/>
      <c r="M17" s="365"/>
      <c r="N17" s="365"/>
      <c r="O17" s="365"/>
      <c r="P17" s="365"/>
      <c r="Q17" s="365"/>
      <c r="R17" s="365"/>
      <c r="S17" s="365"/>
      <c r="T17" s="365"/>
      <c r="U17" s="365"/>
      <c r="V17" s="365"/>
      <c r="W17" s="365"/>
      <c r="X17" s="365"/>
      <c r="Y17" s="365"/>
      <c r="Z17" s="365"/>
      <c r="AA17" s="365"/>
      <c r="AB17" s="365"/>
    </row>
    <row r="18" spans="1:28" ht="24" customHeight="1">
      <c r="A18" s="469"/>
      <c r="B18" s="380"/>
      <c r="C18" s="381"/>
      <c r="D18" s="382"/>
      <c r="E18" s="377" t="s">
        <v>8</v>
      </c>
      <c r="F18" s="378"/>
      <c r="G18" s="383"/>
      <c r="H18" s="384" t="s">
        <v>166</v>
      </c>
      <c r="I18" s="377" t="s">
        <v>10</v>
      </c>
      <c r="J18" s="378"/>
      <c r="K18" s="379"/>
      <c r="L18" s="472"/>
      <c r="M18" s="365"/>
      <c r="N18" s="365"/>
      <c r="O18" s="365"/>
      <c r="P18" s="365"/>
      <c r="Q18" s="365"/>
      <c r="R18" s="365"/>
      <c r="S18" s="365"/>
      <c r="T18" s="365"/>
      <c r="U18" s="365"/>
      <c r="V18" s="365"/>
      <c r="W18" s="365"/>
      <c r="X18" s="365"/>
      <c r="Y18" s="365"/>
      <c r="Z18" s="365"/>
      <c r="AA18" s="365"/>
      <c r="AB18" s="365"/>
    </row>
    <row r="19" spans="1:28" s="391" customFormat="1" ht="24" customHeight="1">
      <c r="A19" s="470"/>
      <c r="B19" s="385" t="s">
        <v>12</v>
      </c>
      <c r="C19" s="386"/>
      <c r="D19" s="386"/>
      <c r="E19" s="386"/>
      <c r="F19" s="386"/>
      <c r="G19" s="386"/>
      <c r="H19" s="386"/>
      <c r="I19" s="387">
        <v>0.33</v>
      </c>
      <c r="J19" s="388"/>
      <c r="K19" s="389"/>
      <c r="L19" s="473"/>
      <c r="M19" s="390"/>
      <c r="N19" s="390"/>
      <c r="O19" s="390"/>
      <c r="P19" s="390"/>
      <c r="Q19" s="390"/>
      <c r="R19" s="390"/>
      <c r="S19" s="390"/>
      <c r="T19" s="390"/>
      <c r="U19" s="390"/>
      <c r="V19" s="390"/>
      <c r="W19" s="390"/>
      <c r="X19" s="390"/>
      <c r="Y19" s="390"/>
      <c r="Z19" s="390"/>
      <c r="AA19" s="390"/>
      <c r="AB19" s="390"/>
    </row>
    <row r="20" spans="1:28" ht="24" customHeight="1">
      <c r="A20" s="469"/>
      <c r="B20" s="392" t="s">
        <v>13</v>
      </c>
      <c r="C20" s="393"/>
      <c r="D20" s="393"/>
      <c r="E20" s="393"/>
      <c r="F20" s="393"/>
      <c r="G20" s="393"/>
      <c r="H20" s="393"/>
      <c r="I20" s="393"/>
      <c r="J20" s="393"/>
      <c r="K20" s="394"/>
      <c r="L20" s="472"/>
      <c r="M20" s="365"/>
      <c r="N20" s="365"/>
      <c r="O20" s="365"/>
      <c r="P20" s="365"/>
      <c r="Q20" s="365"/>
      <c r="R20" s="365"/>
      <c r="S20" s="365"/>
      <c r="T20" s="365"/>
      <c r="U20" s="365"/>
      <c r="V20" s="365"/>
      <c r="W20" s="365"/>
      <c r="X20" s="365"/>
      <c r="Y20" s="365"/>
      <c r="Z20" s="365"/>
      <c r="AA20" s="365"/>
      <c r="AB20" s="365"/>
    </row>
    <row r="21" spans="1:28" ht="24" customHeight="1">
      <c r="A21" s="469"/>
      <c r="B21" s="395" t="s">
        <v>14</v>
      </c>
      <c r="C21" s="393"/>
      <c r="D21" s="393"/>
      <c r="E21" s="396" t="s">
        <v>15</v>
      </c>
      <c r="F21" s="396" t="s">
        <v>17</v>
      </c>
      <c r="G21" s="396" t="s">
        <v>18</v>
      </c>
      <c r="H21" s="397" t="s">
        <v>19</v>
      </c>
      <c r="I21" s="398"/>
      <c r="J21" s="393"/>
      <c r="K21" s="394"/>
      <c r="L21" s="472"/>
      <c r="M21" s="365"/>
      <c r="N21" s="365"/>
      <c r="O21" s="365"/>
      <c r="P21" s="365"/>
      <c r="Q21" s="365"/>
      <c r="R21" s="365"/>
      <c r="S21" s="365"/>
      <c r="T21" s="365"/>
      <c r="U21" s="365"/>
      <c r="V21" s="365"/>
      <c r="W21" s="365"/>
      <c r="X21" s="365"/>
      <c r="Y21" s="365"/>
      <c r="Z21" s="365"/>
      <c r="AA21" s="365"/>
      <c r="AB21" s="365"/>
    </row>
    <row r="22" spans="1:28" ht="125.25" customHeight="1">
      <c r="A22" s="469"/>
      <c r="B22" s="399" t="s">
        <v>167</v>
      </c>
      <c r="C22" s="375"/>
      <c r="D22" s="375"/>
      <c r="E22" s="400"/>
      <c r="F22" s="401"/>
      <c r="G22" s="401" t="s">
        <v>69</v>
      </c>
      <c r="H22" s="402">
        <v>0</v>
      </c>
      <c r="I22" s="403" t="s">
        <v>168</v>
      </c>
      <c r="J22" s="375"/>
      <c r="K22" s="376"/>
      <c r="L22" s="472"/>
      <c r="M22" s="365"/>
      <c r="N22" s="365"/>
      <c r="O22" s="365"/>
      <c r="P22" s="365"/>
      <c r="Q22" s="365"/>
      <c r="R22" s="365"/>
      <c r="S22" s="365"/>
      <c r="T22" s="365"/>
      <c r="U22" s="365"/>
      <c r="V22" s="365"/>
      <c r="W22" s="365"/>
      <c r="X22" s="365"/>
      <c r="Y22" s="365"/>
      <c r="Z22" s="365"/>
      <c r="AA22" s="365"/>
      <c r="AB22" s="365"/>
    </row>
    <row r="23" spans="1:28" ht="24" customHeight="1">
      <c r="A23" s="469"/>
      <c r="B23" s="392" t="s">
        <v>21</v>
      </c>
      <c r="C23" s="393"/>
      <c r="D23" s="393"/>
      <c r="E23" s="393"/>
      <c r="F23" s="393"/>
      <c r="G23" s="393"/>
      <c r="H23" s="393"/>
      <c r="I23" s="393"/>
      <c r="J23" s="393"/>
      <c r="K23" s="394"/>
      <c r="L23" s="472"/>
      <c r="M23" s="365"/>
      <c r="N23" s="365"/>
      <c r="O23" s="365"/>
      <c r="P23" s="365"/>
      <c r="Q23" s="365"/>
      <c r="R23" s="365"/>
      <c r="S23" s="365"/>
      <c r="T23" s="365"/>
      <c r="U23" s="365"/>
      <c r="V23" s="365"/>
      <c r="W23" s="365"/>
      <c r="X23" s="365"/>
      <c r="Y23" s="365"/>
      <c r="Z23" s="365"/>
      <c r="AA23" s="365"/>
      <c r="AB23" s="365"/>
    </row>
    <row r="24" spans="1:28" ht="24" customHeight="1">
      <c r="A24" s="469"/>
      <c r="B24" s="395" t="s">
        <v>14</v>
      </c>
      <c r="C24" s="393"/>
      <c r="D24" s="393"/>
      <c r="E24" s="396" t="s">
        <v>15</v>
      </c>
      <c r="F24" s="396" t="s">
        <v>17</v>
      </c>
      <c r="G24" s="396" t="s">
        <v>18</v>
      </c>
      <c r="H24" s="397" t="s">
        <v>19</v>
      </c>
      <c r="I24" s="398"/>
      <c r="J24" s="393"/>
      <c r="K24" s="394"/>
      <c r="L24" s="472"/>
      <c r="M24" s="365"/>
      <c r="N24" s="365"/>
      <c r="O24" s="365"/>
      <c r="P24" s="365"/>
      <c r="Q24" s="365"/>
      <c r="R24" s="365"/>
      <c r="S24" s="365"/>
      <c r="T24" s="365"/>
      <c r="U24" s="365"/>
      <c r="V24" s="365"/>
      <c r="W24" s="365"/>
      <c r="X24" s="365"/>
      <c r="Y24" s="365"/>
      <c r="Z24" s="365"/>
      <c r="AA24" s="365"/>
      <c r="AB24" s="365"/>
    </row>
    <row r="25" spans="1:28" ht="142.5" customHeight="1">
      <c r="A25" s="469"/>
      <c r="B25" s="399" t="s">
        <v>169</v>
      </c>
      <c r="C25" s="375"/>
      <c r="D25" s="375"/>
      <c r="E25" s="400"/>
      <c r="F25" s="401"/>
      <c r="G25" s="401" t="s">
        <v>69</v>
      </c>
      <c r="H25" s="402">
        <v>0</v>
      </c>
      <c r="I25" s="403" t="s">
        <v>170</v>
      </c>
      <c r="J25" s="375"/>
      <c r="K25" s="376"/>
      <c r="L25" s="472"/>
      <c r="M25" s="365"/>
      <c r="N25" s="365"/>
      <c r="O25" s="365"/>
      <c r="P25" s="365"/>
      <c r="Q25" s="365"/>
      <c r="R25" s="365"/>
      <c r="S25" s="365"/>
      <c r="T25" s="365"/>
      <c r="U25" s="365"/>
      <c r="V25" s="365"/>
      <c r="W25" s="365"/>
      <c r="X25" s="365"/>
      <c r="Y25" s="365"/>
      <c r="Z25" s="365"/>
      <c r="AA25" s="365"/>
      <c r="AB25" s="365"/>
    </row>
    <row r="26" spans="1:28" ht="24" customHeight="1">
      <c r="A26" s="469"/>
      <c r="B26" s="392" t="s">
        <v>84</v>
      </c>
      <c r="C26" s="393"/>
      <c r="D26" s="393"/>
      <c r="E26" s="393"/>
      <c r="F26" s="393"/>
      <c r="G26" s="393"/>
      <c r="H26" s="393"/>
      <c r="I26" s="393"/>
      <c r="J26" s="393"/>
      <c r="K26" s="394"/>
      <c r="L26" s="472"/>
      <c r="M26" s="365"/>
      <c r="N26" s="365"/>
      <c r="O26" s="365"/>
      <c r="P26" s="365"/>
      <c r="Q26" s="365"/>
      <c r="R26" s="365"/>
      <c r="S26" s="365"/>
      <c r="T26" s="365"/>
      <c r="U26" s="365"/>
      <c r="V26" s="365"/>
      <c r="W26" s="365"/>
      <c r="X26" s="365"/>
      <c r="Y26" s="365"/>
      <c r="Z26" s="365"/>
      <c r="AA26" s="365"/>
      <c r="AB26" s="365"/>
    </row>
    <row r="27" spans="1:28" ht="24" customHeight="1">
      <c r="A27" s="469"/>
      <c r="B27" s="395" t="s">
        <v>14</v>
      </c>
      <c r="C27" s="393"/>
      <c r="D27" s="393"/>
      <c r="E27" s="396" t="s">
        <v>15</v>
      </c>
      <c r="F27" s="396" t="s">
        <v>17</v>
      </c>
      <c r="G27" s="396" t="s">
        <v>18</v>
      </c>
      <c r="H27" s="397" t="s">
        <v>19</v>
      </c>
      <c r="I27" s="398"/>
      <c r="J27" s="393"/>
      <c r="K27" s="394"/>
      <c r="L27" s="472"/>
      <c r="M27" s="365"/>
      <c r="N27" s="365"/>
      <c r="O27" s="365"/>
      <c r="P27" s="365"/>
      <c r="Q27" s="365"/>
      <c r="R27" s="365"/>
      <c r="S27" s="365"/>
      <c r="T27" s="365"/>
      <c r="U27" s="365"/>
      <c r="V27" s="365"/>
      <c r="W27" s="365"/>
      <c r="X27" s="365"/>
      <c r="Y27" s="365"/>
      <c r="Z27" s="365"/>
      <c r="AA27" s="365"/>
      <c r="AB27" s="365"/>
    </row>
    <row r="28" spans="1:28" ht="126" customHeight="1">
      <c r="A28" s="469"/>
      <c r="B28" s="399" t="s">
        <v>171</v>
      </c>
      <c r="C28" s="375"/>
      <c r="D28" s="375"/>
      <c r="E28" s="400"/>
      <c r="F28" s="401"/>
      <c r="G28" s="401" t="s">
        <v>69</v>
      </c>
      <c r="H28" s="402">
        <v>0</v>
      </c>
      <c r="I28" s="403" t="s">
        <v>172</v>
      </c>
      <c r="J28" s="375"/>
      <c r="K28" s="376"/>
      <c r="L28" s="472"/>
      <c r="M28" s="365"/>
      <c r="N28" s="365"/>
      <c r="O28" s="365"/>
      <c r="P28" s="365"/>
      <c r="Q28" s="365"/>
      <c r="R28" s="365"/>
      <c r="S28" s="365"/>
      <c r="T28" s="365"/>
      <c r="U28" s="365"/>
      <c r="V28" s="365"/>
      <c r="W28" s="365"/>
      <c r="X28" s="365"/>
      <c r="Y28" s="365"/>
      <c r="Z28" s="365"/>
      <c r="AA28" s="365"/>
      <c r="AB28" s="365"/>
    </row>
    <row r="29" spans="1:28" ht="24" customHeight="1">
      <c r="A29" s="469"/>
      <c r="B29" s="392" t="s">
        <v>65</v>
      </c>
      <c r="C29" s="393"/>
      <c r="D29" s="393"/>
      <c r="E29" s="393"/>
      <c r="F29" s="393"/>
      <c r="G29" s="393"/>
      <c r="H29" s="393"/>
      <c r="I29" s="393"/>
      <c r="J29" s="393"/>
      <c r="K29" s="394"/>
      <c r="L29" s="472"/>
      <c r="M29" s="365"/>
      <c r="N29" s="365"/>
      <c r="O29" s="365"/>
      <c r="P29" s="365"/>
      <c r="Q29" s="365"/>
      <c r="R29" s="365"/>
      <c r="S29" s="365"/>
      <c r="T29" s="365"/>
      <c r="U29" s="365"/>
      <c r="V29" s="365"/>
      <c r="W29" s="365"/>
      <c r="X29" s="365"/>
      <c r="Y29" s="365"/>
      <c r="Z29" s="365"/>
      <c r="AA29" s="365"/>
      <c r="AB29" s="365"/>
    </row>
    <row r="30" spans="1:28" ht="24" customHeight="1">
      <c r="A30" s="469"/>
      <c r="B30" s="395" t="s">
        <v>14</v>
      </c>
      <c r="C30" s="393"/>
      <c r="D30" s="393"/>
      <c r="E30" s="396" t="s">
        <v>15</v>
      </c>
      <c r="F30" s="396" t="s">
        <v>17</v>
      </c>
      <c r="G30" s="396" t="s">
        <v>18</v>
      </c>
      <c r="H30" s="397" t="s">
        <v>19</v>
      </c>
      <c r="I30" s="398"/>
      <c r="J30" s="393"/>
      <c r="K30" s="394"/>
      <c r="L30" s="472"/>
      <c r="M30" s="365"/>
      <c r="N30" s="365"/>
      <c r="O30" s="365"/>
      <c r="P30" s="365"/>
      <c r="Q30" s="365"/>
      <c r="R30" s="365"/>
      <c r="S30" s="365"/>
      <c r="T30" s="365"/>
      <c r="U30" s="365"/>
      <c r="V30" s="365"/>
      <c r="W30" s="365"/>
      <c r="X30" s="365"/>
      <c r="Y30" s="365"/>
      <c r="Z30" s="365"/>
      <c r="AA30" s="365"/>
      <c r="AB30" s="365"/>
    </row>
    <row r="31" spans="1:28" ht="84.75" customHeight="1">
      <c r="A31" s="469"/>
      <c r="B31" s="399" t="s">
        <v>173</v>
      </c>
      <c r="C31" s="375"/>
      <c r="D31" s="375"/>
      <c r="E31" s="401" t="s">
        <v>69</v>
      </c>
      <c r="F31" s="401"/>
      <c r="G31" s="400"/>
      <c r="H31" s="402">
        <v>1</v>
      </c>
      <c r="I31" s="403" t="s">
        <v>174</v>
      </c>
      <c r="J31" s="375"/>
      <c r="K31" s="376"/>
      <c r="L31" s="472"/>
      <c r="M31" s="365"/>
      <c r="N31" s="365"/>
      <c r="O31" s="365"/>
      <c r="P31" s="365"/>
      <c r="Q31" s="365"/>
      <c r="R31" s="365"/>
      <c r="S31" s="365"/>
      <c r="T31" s="365"/>
      <c r="U31" s="365"/>
      <c r="V31" s="365"/>
      <c r="W31" s="365"/>
      <c r="X31" s="365"/>
      <c r="Y31" s="365"/>
      <c r="Z31" s="365"/>
      <c r="AA31" s="365"/>
      <c r="AB31" s="365"/>
    </row>
    <row r="32" spans="1:28" s="408" customFormat="1" ht="24" customHeight="1">
      <c r="A32" s="471"/>
      <c r="B32" s="404" t="s">
        <v>25</v>
      </c>
      <c r="C32" s="375"/>
      <c r="D32" s="375"/>
      <c r="E32" s="375"/>
      <c r="F32" s="375"/>
      <c r="G32" s="375"/>
      <c r="H32" s="375"/>
      <c r="I32" s="405">
        <f>AVERAGE(H22:H31)</f>
        <v>0.25</v>
      </c>
      <c r="J32" s="375"/>
      <c r="K32" s="406">
        <f>(I32*I19)</f>
        <v>8.2500000000000004E-2</v>
      </c>
      <c r="L32" s="474"/>
      <c r="M32" s="407"/>
      <c r="N32" s="407"/>
      <c r="O32" s="407"/>
      <c r="P32" s="407"/>
      <c r="Q32" s="407"/>
      <c r="R32" s="407"/>
      <c r="S32" s="407"/>
      <c r="T32" s="407"/>
      <c r="U32" s="407"/>
      <c r="V32" s="407"/>
      <c r="W32" s="407"/>
      <c r="X32" s="407"/>
      <c r="Y32" s="407"/>
      <c r="Z32" s="407"/>
      <c r="AA32" s="407"/>
      <c r="AB32" s="407"/>
    </row>
    <row r="33" spans="1:28" s="408" customFormat="1" ht="24" customHeight="1">
      <c r="A33" s="471"/>
      <c r="B33" s="409" t="s">
        <v>27</v>
      </c>
      <c r="C33" s="375"/>
      <c r="D33" s="375"/>
      <c r="E33" s="375"/>
      <c r="F33" s="375"/>
      <c r="G33" s="375"/>
      <c r="H33" s="375"/>
      <c r="I33" s="387">
        <v>0.67</v>
      </c>
      <c r="J33" s="388"/>
      <c r="K33" s="389"/>
      <c r="L33" s="474"/>
      <c r="M33" s="407"/>
      <c r="N33" s="407"/>
      <c r="O33" s="407"/>
      <c r="P33" s="407"/>
      <c r="Q33" s="407"/>
      <c r="R33" s="407"/>
      <c r="S33" s="407"/>
      <c r="T33" s="407"/>
      <c r="U33" s="407"/>
      <c r="V33" s="407"/>
      <c r="W33" s="407"/>
      <c r="X33" s="407"/>
      <c r="Y33" s="407"/>
      <c r="Z33" s="407"/>
      <c r="AA33" s="407"/>
      <c r="AB33" s="407"/>
    </row>
    <row r="34" spans="1:28" s="408" customFormat="1" ht="20.100000000000001" customHeight="1">
      <c r="A34" s="471"/>
      <c r="B34" s="410" t="s">
        <v>28</v>
      </c>
      <c r="C34" s="375"/>
      <c r="D34" s="375"/>
      <c r="E34" s="375"/>
      <c r="F34" s="375"/>
      <c r="G34" s="375"/>
      <c r="H34" s="375"/>
      <c r="I34" s="375"/>
      <c r="J34" s="411"/>
      <c r="K34" s="412">
        <v>0.5</v>
      </c>
      <c r="L34" s="475" t="s">
        <v>30</v>
      </c>
      <c r="M34" s="407"/>
      <c r="N34" s="407"/>
      <c r="O34" s="407"/>
      <c r="P34" s="407"/>
      <c r="Q34" s="407"/>
      <c r="R34" s="407"/>
      <c r="S34" s="407"/>
      <c r="T34" s="407"/>
      <c r="U34" s="407"/>
      <c r="V34" s="407"/>
      <c r="W34" s="407"/>
      <c r="X34" s="407"/>
      <c r="Y34" s="407"/>
      <c r="Z34" s="407"/>
      <c r="AA34" s="407"/>
      <c r="AB34" s="407"/>
    </row>
    <row r="35" spans="1:28" ht="237.75" customHeight="1">
      <c r="A35" s="469"/>
      <c r="B35" s="413" t="s">
        <v>146</v>
      </c>
      <c r="C35" s="375"/>
      <c r="D35" s="375"/>
      <c r="E35" s="375"/>
      <c r="F35" s="375"/>
      <c r="G35" s="414"/>
      <c r="H35" s="415">
        <v>0.72</v>
      </c>
      <c r="I35" s="403" t="s">
        <v>175</v>
      </c>
      <c r="J35" s="375"/>
      <c r="K35" s="376"/>
      <c r="L35" s="472" t="s">
        <v>32</v>
      </c>
      <c r="M35" s="365"/>
      <c r="N35" s="365"/>
      <c r="O35" s="365"/>
      <c r="P35" s="365"/>
      <c r="Q35" s="365"/>
      <c r="R35" s="365"/>
      <c r="S35" s="365"/>
      <c r="T35" s="365"/>
      <c r="U35" s="365"/>
      <c r="V35" s="365"/>
      <c r="W35" s="365"/>
      <c r="X35" s="365"/>
      <c r="Y35" s="365"/>
      <c r="Z35" s="365"/>
      <c r="AA35" s="365"/>
      <c r="AB35" s="365"/>
    </row>
    <row r="36" spans="1:28" ht="20.100000000000001" customHeight="1">
      <c r="A36" s="469"/>
      <c r="B36" s="416" t="s">
        <v>33</v>
      </c>
      <c r="C36" s="375"/>
      <c r="D36" s="375"/>
      <c r="E36" s="375"/>
      <c r="F36" s="375"/>
      <c r="G36" s="375"/>
      <c r="H36" s="375"/>
      <c r="I36" s="375"/>
      <c r="J36" s="417">
        <f>SUM(H35)</f>
        <v>0.72</v>
      </c>
      <c r="K36" s="418">
        <f>+(H35*K34)/100%</f>
        <v>0.36</v>
      </c>
      <c r="L36" s="472"/>
      <c r="M36" s="365"/>
      <c r="N36" s="365"/>
      <c r="O36" s="365"/>
      <c r="P36" s="365"/>
      <c r="Q36" s="365"/>
      <c r="R36" s="365"/>
      <c r="S36" s="365"/>
      <c r="T36" s="365"/>
      <c r="U36" s="365"/>
      <c r="V36" s="365"/>
      <c r="W36" s="365"/>
      <c r="X36" s="365"/>
      <c r="Y36" s="365"/>
      <c r="Z36" s="365"/>
      <c r="AA36" s="365"/>
      <c r="AB36" s="365"/>
    </row>
    <row r="37" spans="1:28" ht="20.100000000000001" customHeight="1">
      <c r="A37" s="469"/>
      <c r="B37" s="410" t="s">
        <v>35</v>
      </c>
      <c r="C37" s="375"/>
      <c r="D37" s="375"/>
      <c r="E37" s="375"/>
      <c r="F37" s="375"/>
      <c r="G37" s="375"/>
      <c r="H37" s="419"/>
      <c r="I37" s="420"/>
      <c r="J37" s="411"/>
      <c r="K37" s="412">
        <v>0.2</v>
      </c>
      <c r="L37" s="472"/>
      <c r="M37" s="421"/>
      <c r="N37" s="365"/>
      <c r="O37" s="365"/>
      <c r="P37" s="365"/>
      <c r="Q37" s="365"/>
      <c r="R37" s="365"/>
      <c r="S37" s="365"/>
      <c r="T37" s="365"/>
      <c r="U37" s="365"/>
      <c r="V37" s="365"/>
      <c r="W37" s="365"/>
      <c r="X37" s="365"/>
      <c r="Y37" s="365"/>
      <c r="Z37" s="365"/>
      <c r="AA37" s="365"/>
      <c r="AB37" s="365"/>
    </row>
    <row r="38" spans="1:28" ht="207" customHeight="1">
      <c r="A38" s="469"/>
      <c r="B38" s="413" t="s">
        <v>176</v>
      </c>
      <c r="C38" s="375"/>
      <c r="D38" s="375"/>
      <c r="E38" s="375"/>
      <c r="F38" s="375"/>
      <c r="G38" s="414"/>
      <c r="H38" s="415">
        <v>0.8</v>
      </c>
      <c r="I38" s="403" t="s">
        <v>177</v>
      </c>
      <c r="J38" s="375"/>
      <c r="K38" s="376"/>
      <c r="L38" s="472" t="s">
        <v>32</v>
      </c>
      <c r="M38" s="365"/>
      <c r="N38" s="365"/>
      <c r="O38" s="365"/>
      <c r="P38" s="365"/>
      <c r="Q38" s="365"/>
      <c r="R38" s="365"/>
      <c r="S38" s="365"/>
      <c r="T38" s="365"/>
      <c r="U38" s="365"/>
      <c r="V38" s="365"/>
      <c r="W38" s="365"/>
      <c r="X38" s="365"/>
      <c r="Y38" s="365"/>
      <c r="Z38" s="365"/>
      <c r="AA38" s="365"/>
      <c r="AB38" s="365"/>
    </row>
    <row r="39" spans="1:28" ht="20.100000000000001" customHeight="1">
      <c r="A39" s="469"/>
      <c r="B39" s="416" t="s">
        <v>75</v>
      </c>
      <c r="C39" s="375"/>
      <c r="D39" s="375"/>
      <c r="E39" s="375"/>
      <c r="F39" s="375"/>
      <c r="G39" s="375"/>
      <c r="H39" s="375"/>
      <c r="I39" s="375"/>
      <c r="J39" s="417">
        <f>SUM(H38)</f>
        <v>0.8</v>
      </c>
      <c r="K39" s="418">
        <f>+(H38*K37)/100%</f>
        <v>0.16000000000000003</v>
      </c>
      <c r="L39" s="472"/>
      <c r="M39" s="365"/>
      <c r="N39" s="365"/>
      <c r="O39" s="365"/>
      <c r="P39" s="365"/>
      <c r="Q39" s="365"/>
      <c r="R39" s="365"/>
      <c r="S39" s="365"/>
      <c r="T39" s="365"/>
      <c r="U39" s="365"/>
      <c r="V39" s="365"/>
      <c r="W39" s="365"/>
      <c r="X39" s="365"/>
      <c r="Y39" s="365"/>
      <c r="Z39" s="365"/>
      <c r="AA39" s="365"/>
      <c r="AB39" s="365"/>
    </row>
    <row r="40" spans="1:28" ht="20.100000000000001" customHeight="1">
      <c r="A40" s="469"/>
      <c r="B40" s="410" t="s">
        <v>38</v>
      </c>
      <c r="C40" s="375"/>
      <c r="D40" s="375"/>
      <c r="E40" s="375"/>
      <c r="F40" s="375"/>
      <c r="G40" s="375"/>
      <c r="H40" s="419"/>
      <c r="I40" s="420"/>
      <c r="J40" s="411"/>
      <c r="K40" s="412">
        <v>0.15</v>
      </c>
      <c r="L40" s="472"/>
      <c r="M40" s="421"/>
      <c r="N40" s="365"/>
      <c r="O40" s="365"/>
      <c r="P40" s="365"/>
      <c r="Q40" s="365"/>
      <c r="R40" s="365"/>
      <c r="S40" s="365"/>
      <c r="T40" s="365"/>
      <c r="U40" s="365"/>
      <c r="V40" s="365"/>
      <c r="W40" s="365"/>
      <c r="X40" s="365"/>
      <c r="Y40" s="365"/>
      <c r="Z40" s="365"/>
      <c r="AA40" s="365"/>
      <c r="AB40" s="365"/>
    </row>
    <row r="41" spans="1:28" ht="36" customHeight="1">
      <c r="A41" s="469"/>
      <c r="B41" s="422" t="s">
        <v>39</v>
      </c>
      <c r="C41" s="423"/>
      <c r="D41" s="424"/>
      <c r="E41" s="425" t="s">
        <v>40</v>
      </c>
      <c r="F41" s="423"/>
      <c r="G41" s="424"/>
      <c r="H41" s="426" t="s">
        <v>41</v>
      </c>
      <c r="I41" s="425" t="s">
        <v>42</v>
      </c>
      <c r="J41" s="423"/>
      <c r="K41" s="427"/>
      <c r="L41" s="472"/>
      <c r="M41" s="365"/>
      <c r="N41" s="365"/>
      <c r="O41" s="365"/>
      <c r="P41" s="365"/>
      <c r="Q41" s="365"/>
      <c r="R41" s="365"/>
      <c r="S41" s="365"/>
      <c r="T41" s="365"/>
      <c r="U41" s="365"/>
      <c r="V41" s="365"/>
      <c r="W41" s="365"/>
      <c r="X41" s="365"/>
      <c r="Y41" s="365"/>
      <c r="Z41" s="365"/>
      <c r="AA41" s="365"/>
      <c r="AB41" s="365"/>
    </row>
    <row r="42" spans="1:28" ht="329.25" customHeight="1">
      <c r="A42" s="469"/>
      <c r="B42" s="413" t="s">
        <v>43</v>
      </c>
      <c r="C42" s="375"/>
      <c r="D42" s="414"/>
      <c r="E42" s="403" t="s">
        <v>178</v>
      </c>
      <c r="F42" s="375"/>
      <c r="G42" s="414"/>
      <c r="H42" s="415">
        <v>0.5</v>
      </c>
      <c r="I42" s="403" t="s">
        <v>179</v>
      </c>
      <c r="J42" s="375"/>
      <c r="K42" s="376"/>
      <c r="L42" s="472"/>
      <c r="M42" s="365"/>
      <c r="N42" s="365"/>
      <c r="O42" s="365"/>
      <c r="P42" s="365"/>
      <c r="Q42" s="365"/>
      <c r="R42" s="365"/>
      <c r="S42" s="365"/>
      <c r="T42" s="365"/>
      <c r="U42" s="365"/>
      <c r="V42" s="365"/>
      <c r="W42" s="365"/>
      <c r="X42" s="365"/>
      <c r="Y42" s="365"/>
      <c r="Z42" s="365"/>
      <c r="AA42" s="365"/>
      <c r="AB42" s="365"/>
    </row>
    <row r="43" spans="1:28" ht="92.25" customHeight="1">
      <c r="A43" s="469"/>
      <c r="B43" s="413" t="s">
        <v>45</v>
      </c>
      <c r="C43" s="375"/>
      <c r="D43" s="414"/>
      <c r="E43" s="403" t="s">
        <v>180</v>
      </c>
      <c r="F43" s="375"/>
      <c r="G43" s="414"/>
      <c r="H43" s="415">
        <v>0</v>
      </c>
      <c r="I43" s="403" t="s">
        <v>181</v>
      </c>
      <c r="J43" s="375"/>
      <c r="K43" s="376"/>
      <c r="L43" s="472"/>
      <c r="M43" s="365"/>
      <c r="N43" s="365"/>
      <c r="O43" s="365"/>
      <c r="P43" s="365"/>
      <c r="Q43" s="365"/>
      <c r="R43" s="365"/>
      <c r="S43" s="365"/>
      <c r="T43" s="365"/>
      <c r="U43" s="365"/>
      <c r="V43" s="365"/>
      <c r="W43" s="365"/>
      <c r="X43" s="365"/>
      <c r="Y43" s="365"/>
      <c r="Z43" s="365"/>
      <c r="AA43" s="365"/>
      <c r="AB43" s="365"/>
    </row>
    <row r="44" spans="1:28" ht="77.25" customHeight="1">
      <c r="A44" s="469"/>
      <c r="B44" s="413" t="s">
        <v>47</v>
      </c>
      <c r="C44" s="375"/>
      <c r="D44" s="414"/>
      <c r="E44" s="403" t="s">
        <v>48</v>
      </c>
      <c r="F44" s="375"/>
      <c r="G44" s="414"/>
      <c r="H44" s="415">
        <v>0</v>
      </c>
      <c r="I44" s="403" t="s">
        <v>182</v>
      </c>
      <c r="J44" s="375"/>
      <c r="K44" s="376"/>
      <c r="L44" s="472"/>
      <c r="M44" s="365"/>
      <c r="N44" s="365"/>
      <c r="O44" s="365"/>
      <c r="P44" s="365"/>
      <c r="Q44" s="365"/>
      <c r="R44" s="365"/>
      <c r="S44" s="365"/>
      <c r="T44" s="365"/>
      <c r="U44" s="365"/>
      <c r="V44" s="365"/>
      <c r="W44" s="365"/>
      <c r="X44" s="365"/>
      <c r="Y44" s="365"/>
      <c r="Z44" s="365"/>
      <c r="AA44" s="365"/>
      <c r="AB44" s="365"/>
    </row>
    <row r="45" spans="1:28" ht="20.100000000000001" customHeight="1">
      <c r="A45" s="469"/>
      <c r="B45" s="416" t="s">
        <v>49</v>
      </c>
      <c r="C45" s="375"/>
      <c r="D45" s="375"/>
      <c r="E45" s="375"/>
      <c r="F45" s="375"/>
      <c r="G45" s="375"/>
      <c r="H45" s="375"/>
      <c r="I45" s="375"/>
      <c r="J45" s="417">
        <f>AVERAGEA(H42:H44)</f>
        <v>0.16666666666666666</v>
      </c>
      <c r="K45" s="418">
        <f>+(J45*K40)/100%</f>
        <v>2.4999999999999998E-2</v>
      </c>
      <c r="L45" s="472"/>
      <c r="M45" s="365"/>
      <c r="N45" s="365"/>
      <c r="O45" s="365"/>
      <c r="P45" s="365"/>
      <c r="Q45" s="365"/>
      <c r="R45" s="365"/>
      <c r="S45" s="365"/>
      <c r="T45" s="365"/>
      <c r="U45" s="365"/>
      <c r="V45" s="365"/>
      <c r="W45" s="365"/>
      <c r="X45" s="365"/>
      <c r="Y45" s="365"/>
      <c r="Z45" s="365"/>
      <c r="AA45" s="365"/>
      <c r="AB45" s="365"/>
    </row>
    <row r="46" spans="1:28" ht="20.100000000000001" customHeight="1">
      <c r="A46" s="469"/>
      <c r="B46" s="410" t="s">
        <v>50</v>
      </c>
      <c r="C46" s="375"/>
      <c r="D46" s="375"/>
      <c r="E46" s="375"/>
      <c r="F46" s="375"/>
      <c r="G46" s="375"/>
      <c r="H46" s="375"/>
      <c r="I46" s="375"/>
      <c r="J46" s="375"/>
      <c r="K46" s="412">
        <v>0.1</v>
      </c>
      <c r="L46" s="472"/>
      <c r="M46" s="365"/>
      <c r="N46" s="365"/>
      <c r="O46" s="365"/>
      <c r="P46" s="365"/>
      <c r="Q46" s="365"/>
      <c r="R46" s="365"/>
      <c r="S46" s="365"/>
      <c r="T46" s="365"/>
      <c r="U46" s="365"/>
      <c r="V46" s="365"/>
      <c r="W46" s="365"/>
      <c r="X46" s="365"/>
      <c r="Y46" s="365"/>
      <c r="Z46" s="365"/>
      <c r="AA46" s="365"/>
      <c r="AB46" s="365"/>
    </row>
    <row r="47" spans="1:28" ht="39" customHeight="1">
      <c r="A47" s="469"/>
      <c r="B47" s="422" t="s">
        <v>39</v>
      </c>
      <c r="C47" s="423"/>
      <c r="D47" s="424"/>
      <c r="E47" s="425" t="s">
        <v>40</v>
      </c>
      <c r="F47" s="423"/>
      <c r="G47" s="424"/>
      <c r="H47" s="428" t="s">
        <v>41</v>
      </c>
      <c r="I47" s="429" t="s">
        <v>42</v>
      </c>
      <c r="J47" s="430"/>
      <c r="K47" s="431"/>
      <c r="L47" s="472"/>
      <c r="M47" s="365"/>
      <c r="N47" s="365"/>
      <c r="O47" s="365"/>
      <c r="P47" s="365"/>
      <c r="Q47" s="365"/>
      <c r="R47" s="365"/>
      <c r="S47" s="365"/>
      <c r="T47" s="365"/>
      <c r="U47" s="365"/>
      <c r="V47" s="365"/>
      <c r="W47" s="365"/>
      <c r="X47" s="365"/>
      <c r="Y47" s="365"/>
      <c r="Z47" s="365"/>
      <c r="AA47" s="365"/>
      <c r="AB47" s="365"/>
    </row>
    <row r="48" spans="1:28" ht="237" customHeight="1">
      <c r="A48" s="469"/>
      <c r="B48" s="413" t="s">
        <v>51</v>
      </c>
      <c r="C48" s="375"/>
      <c r="D48" s="414"/>
      <c r="E48" s="432" t="s">
        <v>183</v>
      </c>
      <c r="F48" s="433"/>
      <c r="G48" s="433"/>
      <c r="H48" s="434">
        <f>4/6</f>
        <v>0.66666666666666663</v>
      </c>
      <c r="I48" s="435" t="s">
        <v>184</v>
      </c>
      <c r="J48" s="435"/>
      <c r="K48" s="436"/>
      <c r="L48" s="472"/>
      <c r="M48" s="365"/>
      <c r="N48" s="365"/>
      <c r="O48" s="365"/>
      <c r="P48" s="365"/>
      <c r="Q48" s="365"/>
      <c r="R48" s="365"/>
      <c r="S48" s="365"/>
      <c r="T48" s="365"/>
      <c r="U48" s="365"/>
      <c r="V48" s="365"/>
      <c r="W48" s="365"/>
      <c r="X48" s="365"/>
      <c r="Y48" s="365"/>
      <c r="Z48" s="365"/>
      <c r="AA48" s="365"/>
      <c r="AB48" s="365"/>
    </row>
    <row r="49" spans="1:28" ht="43.5" customHeight="1">
      <c r="A49" s="469"/>
      <c r="B49" s="413" t="s">
        <v>93</v>
      </c>
      <c r="C49" s="375"/>
      <c r="D49" s="414"/>
      <c r="E49" s="437"/>
      <c r="F49" s="438"/>
      <c r="G49" s="438"/>
      <c r="H49" s="439">
        <v>0</v>
      </c>
      <c r="I49" s="440" t="s">
        <v>185</v>
      </c>
      <c r="J49" s="440"/>
      <c r="K49" s="441"/>
      <c r="L49" s="472"/>
      <c r="M49" s="365"/>
      <c r="N49" s="365"/>
      <c r="O49" s="365"/>
      <c r="P49" s="365"/>
      <c r="Q49" s="365"/>
      <c r="R49" s="365"/>
      <c r="S49" s="365"/>
      <c r="T49" s="365"/>
      <c r="U49" s="365"/>
      <c r="V49" s="365"/>
      <c r="W49" s="365"/>
      <c r="X49" s="365"/>
      <c r="Y49" s="365"/>
      <c r="Z49" s="365"/>
      <c r="AA49" s="365"/>
      <c r="AB49" s="365"/>
    </row>
    <row r="50" spans="1:28" ht="73.5" customHeight="1">
      <c r="A50" s="469"/>
      <c r="B50" s="442" t="s">
        <v>53</v>
      </c>
      <c r="C50" s="375"/>
      <c r="D50" s="414"/>
      <c r="E50" s="443"/>
      <c r="F50" s="444"/>
      <c r="G50" s="445"/>
      <c r="H50" s="446">
        <v>1</v>
      </c>
      <c r="I50" s="443" t="s">
        <v>186</v>
      </c>
      <c r="J50" s="447"/>
      <c r="K50" s="448"/>
      <c r="L50" s="472"/>
      <c r="M50" s="365"/>
      <c r="N50" s="365"/>
      <c r="O50" s="365"/>
      <c r="P50" s="365"/>
      <c r="Q50" s="365"/>
      <c r="R50" s="365"/>
      <c r="S50" s="365"/>
      <c r="T50" s="365"/>
      <c r="U50" s="365"/>
      <c r="V50" s="365"/>
      <c r="W50" s="365"/>
      <c r="X50" s="365"/>
      <c r="Y50" s="365"/>
      <c r="Z50" s="365"/>
      <c r="AA50" s="365"/>
      <c r="AB50" s="365"/>
    </row>
    <row r="51" spans="1:28" ht="20.100000000000001" customHeight="1">
      <c r="A51" s="469"/>
      <c r="B51" s="416" t="s">
        <v>54</v>
      </c>
      <c r="C51" s="375"/>
      <c r="D51" s="375"/>
      <c r="E51" s="375"/>
      <c r="F51" s="375"/>
      <c r="G51" s="375"/>
      <c r="H51" s="375"/>
      <c r="I51" s="375"/>
      <c r="J51" s="417">
        <f>AVERAGEA(H48:H50)</f>
        <v>0.55555555555555547</v>
      </c>
      <c r="K51" s="418">
        <f>+(J51*K46)/100%</f>
        <v>5.5555555555555552E-2</v>
      </c>
      <c r="L51" s="472"/>
      <c r="M51" s="365"/>
      <c r="N51" s="365"/>
      <c r="O51" s="365"/>
      <c r="P51" s="365"/>
      <c r="Q51" s="365"/>
      <c r="R51" s="365"/>
      <c r="S51" s="365"/>
      <c r="T51" s="365"/>
      <c r="U51" s="365"/>
      <c r="V51" s="365"/>
      <c r="W51" s="365"/>
      <c r="X51" s="365"/>
      <c r="Y51" s="365"/>
      <c r="Z51" s="365"/>
      <c r="AA51" s="365"/>
      <c r="AB51" s="365"/>
    </row>
    <row r="52" spans="1:28" ht="20.100000000000001" customHeight="1">
      <c r="A52" s="469"/>
      <c r="B52" s="410" t="s">
        <v>55</v>
      </c>
      <c r="C52" s="375"/>
      <c r="D52" s="375"/>
      <c r="E52" s="375"/>
      <c r="F52" s="375"/>
      <c r="G52" s="375"/>
      <c r="H52" s="375"/>
      <c r="I52" s="375"/>
      <c r="J52" s="375"/>
      <c r="K52" s="412">
        <v>0.05</v>
      </c>
      <c r="L52" s="472"/>
      <c r="M52" s="365"/>
      <c r="N52" s="365"/>
      <c r="O52" s="365"/>
      <c r="P52" s="365"/>
      <c r="Q52" s="365"/>
      <c r="R52" s="365"/>
      <c r="S52" s="365"/>
      <c r="T52" s="365"/>
      <c r="U52" s="365"/>
      <c r="V52" s="365"/>
      <c r="W52" s="365"/>
      <c r="X52" s="365"/>
      <c r="Y52" s="365"/>
      <c r="Z52" s="365"/>
      <c r="AA52" s="365"/>
      <c r="AB52" s="365"/>
    </row>
    <row r="53" spans="1:28" ht="15" customHeight="1">
      <c r="A53" s="469"/>
      <c r="B53" s="422" t="s">
        <v>39</v>
      </c>
      <c r="C53" s="423"/>
      <c r="D53" s="424"/>
      <c r="E53" s="449" t="s">
        <v>56</v>
      </c>
      <c r="F53" s="423"/>
      <c r="G53" s="423"/>
      <c r="H53" s="424"/>
      <c r="I53" s="449" t="s">
        <v>57</v>
      </c>
      <c r="J53" s="423"/>
      <c r="K53" s="427"/>
      <c r="L53" s="472"/>
      <c r="M53" s="365"/>
      <c r="N53" s="365"/>
      <c r="O53" s="365"/>
      <c r="P53" s="365"/>
      <c r="Q53" s="365"/>
      <c r="R53" s="365"/>
      <c r="S53" s="365"/>
      <c r="T53" s="365"/>
      <c r="U53" s="365"/>
      <c r="V53" s="365"/>
      <c r="W53" s="365"/>
      <c r="X53" s="365"/>
      <c r="Y53" s="365"/>
      <c r="Z53" s="365"/>
      <c r="AA53" s="365"/>
      <c r="AB53" s="365"/>
    </row>
    <row r="54" spans="1:28" ht="249" customHeight="1">
      <c r="A54" s="469"/>
      <c r="B54" s="413" t="s">
        <v>187</v>
      </c>
      <c r="C54" s="375"/>
      <c r="D54" s="414"/>
      <c r="E54" s="450">
        <v>0.85</v>
      </c>
      <c r="F54" s="423"/>
      <c r="G54" s="423"/>
      <c r="H54" s="424"/>
      <c r="I54" s="451" t="s">
        <v>188</v>
      </c>
      <c r="J54" s="375"/>
      <c r="K54" s="376"/>
      <c r="L54" s="472"/>
      <c r="M54" s="365"/>
      <c r="N54" s="365"/>
      <c r="O54" s="365"/>
      <c r="P54" s="365"/>
      <c r="Q54" s="365"/>
      <c r="R54" s="365"/>
      <c r="S54" s="365"/>
      <c r="T54" s="365"/>
      <c r="U54" s="365"/>
      <c r="V54" s="365"/>
      <c r="W54" s="365"/>
      <c r="X54" s="365"/>
      <c r="Y54" s="365"/>
      <c r="Z54" s="365"/>
      <c r="AA54" s="365"/>
      <c r="AB54" s="365"/>
    </row>
    <row r="55" spans="1:28" ht="20.100000000000001" customHeight="1">
      <c r="A55" s="469"/>
      <c r="B55" s="416" t="s">
        <v>60</v>
      </c>
      <c r="C55" s="375"/>
      <c r="D55" s="375"/>
      <c r="E55" s="375"/>
      <c r="F55" s="375"/>
      <c r="G55" s="375"/>
      <c r="H55" s="375"/>
      <c r="I55" s="375"/>
      <c r="J55" s="417">
        <f>E54</f>
        <v>0.85</v>
      </c>
      <c r="K55" s="418">
        <f>+(J55*K52)/100%</f>
        <v>4.2500000000000003E-2</v>
      </c>
      <c r="L55" s="476"/>
      <c r="M55" s="452"/>
      <c r="N55" s="452"/>
      <c r="O55" s="365"/>
      <c r="P55" s="365"/>
      <c r="Q55" s="365"/>
      <c r="R55" s="365"/>
      <c r="S55" s="365"/>
      <c r="T55" s="365"/>
      <c r="U55" s="365"/>
      <c r="V55" s="365"/>
      <c r="W55" s="365"/>
      <c r="X55" s="365"/>
      <c r="Y55" s="365"/>
      <c r="Z55" s="365"/>
      <c r="AA55" s="365"/>
      <c r="AB55" s="365"/>
    </row>
    <row r="56" spans="1:28" ht="20.100000000000001" customHeight="1">
      <c r="A56" s="469"/>
      <c r="B56" s="404" t="s">
        <v>58</v>
      </c>
      <c r="C56" s="375"/>
      <c r="D56" s="375"/>
      <c r="E56" s="375"/>
      <c r="F56" s="375"/>
      <c r="G56" s="375"/>
      <c r="H56" s="375"/>
      <c r="I56" s="375"/>
      <c r="J56" s="453">
        <f>+K36+K39+K45+K51+K55</f>
        <v>0.6430555555555556</v>
      </c>
      <c r="K56" s="454">
        <f>J56*I33</f>
        <v>0.43084722222222227</v>
      </c>
      <c r="L56" s="472"/>
      <c r="M56" s="365"/>
      <c r="N56" s="365"/>
      <c r="O56" s="365"/>
      <c r="P56" s="365"/>
      <c r="Q56" s="365"/>
      <c r="R56" s="365"/>
      <c r="S56" s="365"/>
      <c r="T56" s="365"/>
      <c r="U56" s="365"/>
      <c r="V56" s="365"/>
      <c r="W56" s="365"/>
      <c r="X56" s="365"/>
      <c r="Y56" s="365"/>
      <c r="Z56" s="365"/>
      <c r="AA56" s="365"/>
      <c r="AB56" s="365"/>
    </row>
    <row r="57" spans="1:28" ht="24" customHeight="1" thickBot="1">
      <c r="A57" s="469"/>
      <c r="B57" s="488" t="s">
        <v>61</v>
      </c>
      <c r="C57" s="489"/>
      <c r="D57" s="489"/>
      <c r="E57" s="489"/>
      <c r="F57" s="489"/>
      <c r="G57" s="489"/>
      <c r="H57" s="489"/>
      <c r="I57" s="489"/>
      <c r="J57" s="489"/>
      <c r="K57" s="490">
        <f>+K32+K56</f>
        <v>0.51334722222222229</v>
      </c>
      <c r="L57" s="472"/>
      <c r="M57" s="365"/>
      <c r="N57" s="455"/>
      <c r="O57" s="365"/>
      <c r="P57" s="365"/>
      <c r="Q57" s="365"/>
      <c r="R57" s="365"/>
      <c r="S57" s="365"/>
      <c r="T57" s="365"/>
      <c r="U57" s="365"/>
      <c r="V57" s="365"/>
      <c r="W57" s="365"/>
      <c r="X57" s="365"/>
      <c r="Y57" s="365"/>
      <c r="Z57" s="365"/>
      <c r="AA57" s="365"/>
      <c r="AB57" s="365"/>
    </row>
    <row r="58" spans="1:28" ht="61.5" customHeight="1">
      <c r="A58" s="469"/>
      <c r="B58" s="492" t="s">
        <v>189</v>
      </c>
      <c r="C58" s="493"/>
      <c r="D58" s="493"/>
      <c r="E58" s="493"/>
      <c r="F58" s="493"/>
      <c r="G58" s="493"/>
      <c r="H58" s="493"/>
      <c r="I58" s="493"/>
      <c r="J58" s="493"/>
      <c r="K58" s="494"/>
      <c r="L58" s="472"/>
      <c r="M58" s="365"/>
      <c r="N58" s="365"/>
      <c r="O58" s="365"/>
      <c r="P58" s="365"/>
      <c r="Q58" s="365"/>
      <c r="R58" s="365"/>
      <c r="S58" s="365"/>
      <c r="T58" s="365"/>
      <c r="U58" s="365"/>
      <c r="V58" s="365"/>
      <c r="W58" s="365"/>
      <c r="X58" s="365"/>
      <c r="Y58" s="365"/>
      <c r="Z58" s="365"/>
      <c r="AA58" s="365"/>
      <c r="AB58" s="365"/>
    </row>
    <row r="59" spans="1:28" ht="61.5" customHeight="1">
      <c r="A59" s="469"/>
      <c r="B59" s="458"/>
      <c r="C59" s="459"/>
      <c r="D59" s="459"/>
      <c r="E59" s="459"/>
      <c r="F59" s="459"/>
      <c r="G59" s="459"/>
      <c r="H59" s="459"/>
      <c r="I59" s="459"/>
      <c r="J59" s="459"/>
      <c r="K59" s="460"/>
      <c r="L59" s="472"/>
      <c r="M59" s="365"/>
      <c r="N59" s="365"/>
      <c r="O59" s="365"/>
      <c r="P59" s="365"/>
      <c r="Q59" s="365"/>
      <c r="R59" s="365"/>
      <c r="S59" s="365"/>
      <c r="T59" s="365"/>
      <c r="U59" s="365"/>
      <c r="V59" s="365"/>
      <c r="W59" s="365"/>
      <c r="X59" s="365"/>
      <c r="Y59" s="365"/>
      <c r="Z59" s="365"/>
      <c r="AA59" s="365"/>
      <c r="AB59" s="365"/>
    </row>
    <row r="60" spans="1:28" ht="61.5" customHeight="1">
      <c r="A60" s="469"/>
      <c r="B60" s="458"/>
      <c r="C60" s="459"/>
      <c r="D60" s="459"/>
      <c r="E60" s="459"/>
      <c r="F60" s="459"/>
      <c r="G60" s="459"/>
      <c r="H60" s="459"/>
      <c r="I60" s="459"/>
      <c r="J60" s="459"/>
      <c r="K60" s="460"/>
      <c r="L60" s="472"/>
      <c r="M60" s="365"/>
      <c r="N60" s="365"/>
      <c r="O60" s="365"/>
      <c r="P60" s="365"/>
      <c r="Q60" s="365"/>
      <c r="R60" s="365"/>
      <c r="S60" s="365"/>
      <c r="T60" s="365"/>
      <c r="U60" s="365"/>
      <c r="V60" s="365"/>
      <c r="W60" s="365"/>
      <c r="X60" s="365"/>
      <c r="Y60" s="365"/>
      <c r="Z60" s="365"/>
      <c r="AA60" s="365"/>
      <c r="AB60" s="365"/>
    </row>
    <row r="61" spans="1:28" ht="61.5" customHeight="1">
      <c r="A61" s="469"/>
      <c r="B61" s="461"/>
      <c r="C61" s="462"/>
      <c r="D61" s="462"/>
      <c r="E61" s="462"/>
      <c r="F61" s="462"/>
      <c r="G61" s="462"/>
      <c r="H61" s="462"/>
      <c r="I61" s="462"/>
      <c r="J61" s="462"/>
      <c r="K61" s="460"/>
      <c r="L61" s="472"/>
      <c r="M61" s="365"/>
      <c r="N61" s="365"/>
      <c r="O61" s="365"/>
      <c r="P61" s="365"/>
      <c r="Q61" s="365"/>
      <c r="R61" s="365"/>
      <c r="S61" s="365"/>
      <c r="T61" s="365"/>
      <c r="U61" s="365"/>
      <c r="V61" s="365"/>
      <c r="W61" s="365"/>
      <c r="X61" s="365"/>
      <c r="Y61" s="365"/>
      <c r="Z61" s="365"/>
      <c r="AA61" s="365"/>
      <c r="AB61" s="365"/>
    </row>
    <row r="62" spans="1:28" ht="75" customHeight="1" thickBot="1">
      <c r="A62" s="469"/>
      <c r="B62" s="495"/>
      <c r="C62" s="496"/>
      <c r="D62" s="496"/>
      <c r="E62" s="496"/>
      <c r="F62" s="496"/>
      <c r="G62" s="496"/>
      <c r="H62" s="496"/>
      <c r="I62" s="496"/>
      <c r="J62" s="496"/>
      <c r="K62" s="468"/>
      <c r="L62" s="472"/>
      <c r="M62" s="365"/>
      <c r="N62" s="365"/>
      <c r="O62" s="365"/>
      <c r="P62" s="365"/>
      <c r="Q62" s="365"/>
      <c r="R62" s="365"/>
      <c r="S62" s="365"/>
      <c r="T62" s="365"/>
      <c r="U62" s="365"/>
      <c r="V62" s="365"/>
      <c r="W62" s="365"/>
      <c r="X62" s="365"/>
      <c r="Y62" s="365"/>
      <c r="Z62" s="365"/>
      <c r="AA62" s="365"/>
      <c r="AB62" s="365"/>
    </row>
    <row r="63" spans="1:28" ht="22.5" customHeight="1">
      <c r="A63" s="469"/>
      <c r="B63" s="497" t="s">
        <v>190</v>
      </c>
      <c r="C63" s="493"/>
      <c r="D63" s="493"/>
      <c r="E63" s="493"/>
      <c r="F63" s="493"/>
      <c r="G63" s="493"/>
      <c r="H63" s="493"/>
      <c r="I63" s="493"/>
      <c r="J63" s="493"/>
      <c r="K63" s="494"/>
      <c r="L63" s="472"/>
      <c r="M63" s="365"/>
      <c r="N63" s="365"/>
      <c r="O63" s="365"/>
      <c r="P63" s="365"/>
      <c r="Q63" s="365"/>
      <c r="R63" s="365"/>
      <c r="S63" s="365"/>
      <c r="T63" s="365"/>
      <c r="U63" s="365"/>
      <c r="V63" s="365"/>
      <c r="W63" s="365"/>
      <c r="X63" s="365"/>
      <c r="Y63" s="365"/>
      <c r="Z63" s="365"/>
      <c r="AA63" s="365"/>
      <c r="AB63" s="365"/>
    </row>
    <row r="64" spans="1:28" ht="22.5" customHeight="1">
      <c r="A64" s="469"/>
      <c r="B64" s="461"/>
      <c r="C64" s="462"/>
      <c r="D64" s="462"/>
      <c r="E64" s="462"/>
      <c r="F64" s="462"/>
      <c r="G64" s="462"/>
      <c r="H64" s="462"/>
      <c r="I64" s="462"/>
      <c r="J64" s="462"/>
      <c r="K64" s="460"/>
      <c r="L64" s="472"/>
      <c r="M64" s="365"/>
      <c r="N64" s="365"/>
      <c r="O64" s="365"/>
      <c r="P64" s="365"/>
      <c r="Q64" s="365"/>
      <c r="R64" s="365"/>
      <c r="S64" s="365"/>
      <c r="T64" s="365"/>
      <c r="U64" s="365"/>
      <c r="V64" s="365"/>
      <c r="W64" s="365"/>
      <c r="X64" s="365"/>
      <c r="Y64" s="365"/>
      <c r="Z64" s="365"/>
      <c r="AA64" s="365"/>
      <c r="AB64" s="365"/>
    </row>
    <row r="65" spans="1:28" ht="22.5" customHeight="1">
      <c r="A65" s="469"/>
      <c r="B65" s="461"/>
      <c r="C65" s="462"/>
      <c r="D65" s="462"/>
      <c r="E65" s="462"/>
      <c r="F65" s="462"/>
      <c r="G65" s="462"/>
      <c r="H65" s="462"/>
      <c r="I65" s="462"/>
      <c r="J65" s="462"/>
      <c r="K65" s="460"/>
      <c r="L65" s="472"/>
      <c r="M65" s="365"/>
      <c r="N65" s="365"/>
      <c r="O65" s="365"/>
      <c r="P65" s="365"/>
      <c r="Q65" s="365"/>
      <c r="R65" s="365"/>
      <c r="S65" s="365"/>
      <c r="T65" s="365"/>
      <c r="U65" s="365"/>
      <c r="V65" s="365"/>
      <c r="W65" s="365"/>
      <c r="X65" s="365"/>
      <c r="Y65" s="365"/>
      <c r="Z65" s="365"/>
      <c r="AA65" s="365"/>
      <c r="AB65" s="365"/>
    </row>
    <row r="66" spans="1:28" ht="49.5" customHeight="1">
      <c r="A66" s="469"/>
      <c r="B66" s="461"/>
      <c r="C66" s="462"/>
      <c r="D66" s="462"/>
      <c r="E66" s="462"/>
      <c r="F66" s="462"/>
      <c r="G66" s="462"/>
      <c r="H66" s="462"/>
      <c r="I66" s="462"/>
      <c r="J66" s="462"/>
      <c r="K66" s="460"/>
      <c r="L66" s="472"/>
      <c r="M66" s="365"/>
      <c r="N66" s="365"/>
      <c r="O66" s="365"/>
      <c r="P66" s="365"/>
      <c r="Q66" s="365"/>
      <c r="R66" s="365"/>
      <c r="S66" s="365"/>
      <c r="T66" s="365"/>
      <c r="U66" s="365"/>
      <c r="V66" s="365"/>
      <c r="W66" s="365"/>
      <c r="X66" s="365"/>
      <c r="Y66" s="365"/>
      <c r="Z66" s="365"/>
      <c r="AA66" s="365"/>
      <c r="AB66" s="365"/>
    </row>
    <row r="67" spans="1:28" ht="22.5" customHeight="1" thickBot="1">
      <c r="A67" s="469"/>
      <c r="B67" s="495"/>
      <c r="C67" s="467"/>
      <c r="D67" s="467"/>
      <c r="E67" s="467"/>
      <c r="F67" s="467"/>
      <c r="G67" s="467"/>
      <c r="H67" s="467"/>
      <c r="I67" s="467"/>
      <c r="J67" s="467"/>
      <c r="K67" s="468"/>
      <c r="L67" s="472"/>
      <c r="M67" s="365"/>
      <c r="N67" s="365"/>
      <c r="O67" s="365"/>
      <c r="P67" s="365"/>
      <c r="Q67" s="365"/>
      <c r="R67" s="365"/>
      <c r="S67" s="365"/>
      <c r="T67" s="365"/>
      <c r="U67" s="365"/>
      <c r="V67" s="365"/>
      <c r="W67" s="365"/>
      <c r="X67" s="365"/>
      <c r="Y67" s="365"/>
      <c r="Z67" s="365"/>
      <c r="AA67" s="365"/>
      <c r="AB67" s="365"/>
    </row>
    <row r="68" spans="1:28" ht="12.75" customHeight="1">
      <c r="A68" s="469"/>
      <c r="B68" s="500" t="s">
        <v>82</v>
      </c>
      <c r="C68" s="493"/>
      <c r="D68" s="493"/>
      <c r="E68" s="493"/>
      <c r="F68" s="493"/>
      <c r="G68" s="493"/>
      <c r="H68" s="493"/>
      <c r="I68" s="493"/>
      <c r="J68" s="493"/>
      <c r="K68" s="494"/>
      <c r="L68" s="472"/>
      <c r="M68" s="365"/>
      <c r="N68" s="365"/>
      <c r="O68" s="365"/>
      <c r="P68" s="365"/>
      <c r="Q68" s="365"/>
      <c r="R68" s="365"/>
      <c r="S68" s="365"/>
      <c r="T68" s="365"/>
      <c r="U68" s="365"/>
      <c r="V68" s="365"/>
      <c r="W68" s="365"/>
      <c r="X68" s="365"/>
      <c r="Y68" s="365"/>
      <c r="Z68" s="365"/>
      <c r="AA68" s="365"/>
      <c r="AB68" s="365"/>
    </row>
    <row r="69" spans="1:28" ht="12.75" customHeight="1" thickBot="1">
      <c r="A69" s="469"/>
      <c r="B69" s="495"/>
      <c r="C69" s="467"/>
      <c r="D69" s="467"/>
      <c r="E69" s="467"/>
      <c r="F69" s="467"/>
      <c r="G69" s="467"/>
      <c r="H69" s="467"/>
      <c r="I69" s="467"/>
      <c r="J69" s="467"/>
      <c r="K69" s="468"/>
      <c r="L69" s="472"/>
      <c r="M69" s="365"/>
      <c r="N69" s="365"/>
      <c r="O69" s="365"/>
      <c r="P69" s="365"/>
      <c r="Q69" s="365"/>
      <c r="R69" s="365"/>
      <c r="S69" s="365"/>
      <c r="T69" s="365"/>
      <c r="U69" s="365"/>
      <c r="V69" s="365"/>
      <c r="W69" s="365"/>
      <c r="X69" s="365"/>
      <c r="Y69" s="365"/>
      <c r="Z69" s="365"/>
      <c r="AA69" s="365"/>
      <c r="AB69" s="365"/>
    </row>
    <row r="70" spans="1:28" ht="12.75" customHeight="1">
      <c r="A70" s="469"/>
      <c r="B70" s="498" t="s">
        <v>62</v>
      </c>
      <c r="C70" s="499" t="s">
        <v>287</v>
      </c>
      <c r="D70" s="459"/>
      <c r="E70" s="459"/>
      <c r="F70" s="459"/>
      <c r="G70" s="459"/>
      <c r="H70" s="459"/>
      <c r="I70" s="459"/>
      <c r="J70" s="459"/>
      <c r="K70" s="460"/>
      <c r="L70" s="472"/>
      <c r="M70" s="365"/>
      <c r="N70" s="365"/>
      <c r="O70" s="365"/>
      <c r="P70" s="365"/>
      <c r="Q70" s="365"/>
      <c r="R70" s="365"/>
      <c r="S70" s="365"/>
      <c r="T70" s="365"/>
      <c r="U70" s="365"/>
      <c r="V70" s="365"/>
      <c r="W70" s="365"/>
      <c r="X70" s="365"/>
      <c r="Y70" s="365"/>
      <c r="Z70" s="365"/>
      <c r="AA70" s="365"/>
      <c r="AB70" s="365"/>
    </row>
    <row r="71" spans="1:28" ht="12.75" customHeight="1">
      <c r="A71" s="469"/>
      <c r="B71" s="463"/>
      <c r="C71" s="464"/>
      <c r="D71" s="462"/>
      <c r="E71" s="462"/>
      <c r="F71" s="462"/>
      <c r="G71" s="462"/>
      <c r="H71" s="462"/>
      <c r="I71" s="462"/>
      <c r="J71" s="462"/>
      <c r="K71" s="460"/>
      <c r="L71" s="472"/>
      <c r="M71" s="365"/>
      <c r="N71" s="365"/>
      <c r="O71" s="365"/>
      <c r="P71" s="365"/>
      <c r="Q71" s="365"/>
      <c r="R71" s="365"/>
      <c r="S71" s="365"/>
      <c r="T71" s="365"/>
      <c r="U71" s="365"/>
      <c r="V71" s="365"/>
      <c r="W71" s="365"/>
      <c r="X71" s="365"/>
      <c r="Y71" s="365"/>
      <c r="Z71" s="365"/>
      <c r="AA71" s="365"/>
      <c r="AB71" s="365"/>
    </row>
    <row r="72" spans="1:28" ht="12.75" customHeight="1">
      <c r="A72" s="469"/>
      <c r="B72" s="463"/>
      <c r="C72" s="464"/>
      <c r="D72" s="462"/>
      <c r="E72" s="462"/>
      <c r="F72" s="462"/>
      <c r="G72" s="462"/>
      <c r="H72" s="462"/>
      <c r="I72" s="462"/>
      <c r="J72" s="462"/>
      <c r="K72" s="460"/>
      <c r="L72" s="472"/>
      <c r="M72" s="365"/>
      <c r="N72" s="365"/>
      <c r="O72" s="365"/>
      <c r="P72" s="365"/>
      <c r="Q72" s="365"/>
      <c r="R72" s="365"/>
      <c r="S72" s="365"/>
      <c r="T72" s="365"/>
      <c r="U72" s="365"/>
      <c r="V72" s="365"/>
      <c r="W72" s="365"/>
      <c r="X72" s="365"/>
      <c r="Y72" s="365"/>
      <c r="Z72" s="365"/>
      <c r="AA72" s="365"/>
      <c r="AB72" s="365"/>
    </row>
    <row r="73" spans="1:28" ht="12.75" customHeight="1">
      <c r="A73" s="469"/>
      <c r="B73" s="463"/>
      <c r="C73" s="464"/>
      <c r="D73" s="462"/>
      <c r="E73" s="462"/>
      <c r="F73" s="462"/>
      <c r="G73" s="462"/>
      <c r="H73" s="462"/>
      <c r="I73" s="462"/>
      <c r="J73" s="462"/>
      <c r="K73" s="460"/>
      <c r="L73" s="472"/>
      <c r="M73" s="365"/>
      <c r="N73" s="365"/>
      <c r="O73" s="365"/>
      <c r="P73" s="365"/>
      <c r="Q73" s="365"/>
      <c r="R73" s="365"/>
      <c r="S73" s="365"/>
      <c r="T73" s="365"/>
      <c r="U73" s="365"/>
      <c r="V73" s="365"/>
      <c r="W73" s="365"/>
      <c r="X73" s="365"/>
      <c r="Y73" s="365"/>
      <c r="Z73" s="365"/>
      <c r="AA73" s="365"/>
      <c r="AB73" s="365"/>
    </row>
    <row r="74" spans="1:28" ht="12.75" customHeight="1">
      <c r="A74" s="469"/>
      <c r="B74" s="463"/>
      <c r="C74" s="464"/>
      <c r="D74" s="462"/>
      <c r="E74" s="462"/>
      <c r="F74" s="462"/>
      <c r="G74" s="462"/>
      <c r="H74" s="462"/>
      <c r="I74" s="462"/>
      <c r="J74" s="462"/>
      <c r="K74" s="460"/>
      <c r="L74" s="472"/>
      <c r="M74" s="365"/>
      <c r="N74" s="365"/>
      <c r="O74" s="365"/>
      <c r="P74" s="365"/>
      <c r="Q74" s="365"/>
      <c r="R74" s="365"/>
      <c r="S74" s="365"/>
      <c r="T74" s="365"/>
      <c r="U74" s="365"/>
      <c r="V74" s="365"/>
      <c r="W74" s="365"/>
      <c r="X74" s="365"/>
      <c r="Y74" s="365"/>
      <c r="Z74" s="365"/>
      <c r="AA74" s="365"/>
      <c r="AB74" s="365"/>
    </row>
    <row r="75" spans="1:28" ht="12.75" customHeight="1">
      <c r="A75" s="469"/>
      <c r="B75" s="463"/>
      <c r="C75" s="464"/>
      <c r="D75" s="462"/>
      <c r="E75" s="462"/>
      <c r="F75" s="462"/>
      <c r="G75" s="462"/>
      <c r="H75" s="462"/>
      <c r="I75" s="462"/>
      <c r="J75" s="462"/>
      <c r="K75" s="460"/>
      <c r="L75" s="472"/>
      <c r="M75" s="365"/>
      <c r="N75" s="365"/>
      <c r="O75" s="365"/>
      <c r="P75" s="365"/>
      <c r="Q75" s="365"/>
      <c r="R75" s="365"/>
      <c r="S75" s="365"/>
      <c r="T75" s="365"/>
      <c r="U75" s="365"/>
      <c r="V75" s="365"/>
      <c r="W75" s="365"/>
      <c r="X75" s="365"/>
      <c r="Y75" s="365"/>
      <c r="Z75" s="365"/>
      <c r="AA75" s="365"/>
      <c r="AB75" s="365"/>
    </row>
    <row r="76" spans="1:28" ht="12.75" customHeight="1" thickBot="1">
      <c r="A76" s="469"/>
      <c r="B76" s="465"/>
      <c r="C76" s="466"/>
      <c r="D76" s="467"/>
      <c r="E76" s="467"/>
      <c r="F76" s="467"/>
      <c r="G76" s="467"/>
      <c r="H76" s="467"/>
      <c r="I76" s="467"/>
      <c r="J76" s="467"/>
      <c r="K76" s="468"/>
      <c r="L76" s="472"/>
      <c r="M76" s="365"/>
      <c r="N76" s="365"/>
      <c r="O76" s="365"/>
      <c r="P76" s="365"/>
      <c r="Q76" s="365"/>
      <c r="R76" s="365"/>
      <c r="S76" s="365"/>
      <c r="T76" s="365"/>
      <c r="U76" s="365"/>
      <c r="V76" s="365"/>
      <c r="W76" s="365"/>
      <c r="X76" s="365"/>
      <c r="Y76" s="365"/>
      <c r="Z76" s="365"/>
      <c r="AA76" s="365"/>
      <c r="AB76" s="365"/>
    </row>
    <row r="77" spans="1:28" ht="12.75" customHeight="1">
      <c r="A77" s="469"/>
      <c r="B77" s="472"/>
      <c r="C77" s="472"/>
      <c r="D77" s="472"/>
      <c r="E77" s="472"/>
      <c r="F77" s="472"/>
      <c r="G77" s="472"/>
      <c r="H77" s="472"/>
      <c r="I77" s="472"/>
      <c r="J77" s="472"/>
      <c r="K77" s="472"/>
      <c r="L77" s="472"/>
      <c r="M77" s="365"/>
      <c r="N77" s="365"/>
      <c r="O77" s="365"/>
      <c r="P77" s="365"/>
      <c r="Q77" s="365"/>
      <c r="R77" s="365"/>
      <c r="S77" s="365"/>
      <c r="T77" s="365"/>
      <c r="U77" s="365"/>
      <c r="V77" s="365"/>
      <c r="W77" s="365"/>
      <c r="X77" s="365"/>
      <c r="Y77" s="365"/>
      <c r="Z77" s="365"/>
      <c r="AA77" s="365"/>
      <c r="AB77" s="365"/>
    </row>
    <row r="78" spans="1:28" ht="12.75" hidden="1" customHeight="1">
      <c r="B78" s="365"/>
      <c r="C78" s="365"/>
      <c r="D78" s="365"/>
      <c r="E78" s="365"/>
      <c r="F78" s="365"/>
      <c r="G78" s="365"/>
      <c r="H78" s="365"/>
      <c r="I78" s="365"/>
      <c r="J78" s="365"/>
      <c r="K78" s="365"/>
      <c r="L78" s="365"/>
      <c r="M78" s="365"/>
      <c r="N78" s="365"/>
      <c r="O78" s="365"/>
      <c r="P78" s="365"/>
      <c r="Q78" s="365"/>
      <c r="R78" s="365"/>
      <c r="S78" s="365"/>
      <c r="T78" s="365"/>
      <c r="U78" s="365"/>
      <c r="V78" s="365"/>
      <c r="W78" s="365"/>
      <c r="X78" s="365"/>
      <c r="Y78" s="365"/>
      <c r="Z78" s="365"/>
      <c r="AA78" s="365"/>
      <c r="AB78" s="365"/>
    </row>
    <row r="79" spans="1:28" ht="12.75" hidden="1" customHeight="1">
      <c r="B79" s="365"/>
      <c r="C79" s="365"/>
      <c r="D79" s="365"/>
      <c r="E79" s="365"/>
      <c r="F79" s="365"/>
      <c r="G79" s="365"/>
      <c r="H79" s="365"/>
      <c r="I79" s="365"/>
      <c r="J79" s="365"/>
      <c r="K79" s="365"/>
      <c r="L79" s="365"/>
      <c r="M79" s="365"/>
      <c r="N79" s="365"/>
      <c r="O79" s="365"/>
      <c r="P79" s="365"/>
      <c r="Q79" s="365"/>
      <c r="R79" s="365"/>
      <c r="S79" s="365"/>
      <c r="T79" s="365"/>
      <c r="U79" s="365"/>
      <c r="V79" s="365"/>
      <c r="W79" s="365"/>
      <c r="X79" s="365"/>
      <c r="Y79" s="365"/>
      <c r="Z79" s="365"/>
      <c r="AA79" s="365"/>
      <c r="AB79" s="365"/>
    </row>
    <row r="80" spans="1:28" ht="12.75" hidden="1" customHeight="1">
      <c r="B80" s="365"/>
      <c r="C80" s="365"/>
      <c r="D80" s="365"/>
      <c r="E80" s="365"/>
      <c r="F80" s="365"/>
      <c r="G80" s="365"/>
      <c r="H80" s="365"/>
      <c r="I80" s="365"/>
      <c r="J80" s="365"/>
      <c r="K80" s="365"/>
      <c r="L80" s="365"/>
      <c r="M80" s="365"/>
      <c r="N80" s="365"/>
      <c r="O80" s="365"/>
      <c r="P80" s="365"/>
      <c r="Q80" s="365"/>
      <c r="R80" s="365"/>
      <c r="S80" s="365"/>
      <c r="T80" s="365"/>
      <c r="U80" s="365"/>
      <c r="V80" s="365"/>
      <c r="W80" s="365"/>
      <c r="X80" s="365"/>
      <c r="Y80" s="365"/>
      <c r="Z80" s="365"/>
      <c r="AA80" s="365"/>
      <c r="AB80" s="365"/>
    </row>
    <row r="81" spans="2:28" ht="12.75" hidden="1" customHeight="1">
      <c r="B81" s="365"/>
      <c r="C81" s="365"/>
      <c r="D81" s="365"/>
      <c r="E81" s="365"/>
      <c r="F81" s="365"/>
      <c r="G81" s="365"/>
      <c r="H81" s="365"/>
      <c r="I81" s="365"/>
      <c r="J81" s="365"/>
      <c r="K81" s="365"/>
      <c r="L81" s="365"/>
      <c r="M81" s="365"/>
      <c r="N81" s="365"/>
      <c r="O81" s="365"/>
      <c r="P81" s="365"/>
      <c r="Q81" s="365"/>
      <c r="R81" s="365"/>
      <c r="S81" s="365"/>
      <c r="T81" s="365"/>
      <c r="U81" s="365"/>
      <c r="V81" s="365"/>
      <c r="W81" s="365"/>
      <c r="X81" s="365"/>
      <c r="Y81" s="365"/>
      <c r="Z81" s="365"/>
      <c r="AA81" s="365"/>
      <c r="AB81" s="365"/>
    </row>
    <row r="82" spans="2:28" ht="12.75" hidden="1" customHeight="1">
      <c r="B82" s="365"/>
      <c r="C82" s="365"/>
      <c r="D82" s="365"/>
      <c r="E82" s="365"/>
      <c r="F82" s="365"/>
      <c r="G82" s="365"/>
      <c r="H82" s="365"/>
      <c r="I82" s="365"/>
      <c r="J82" s="365"/>
      <c r="K82" s="365"/>
      <c r="L82" s="365"/>
      <c r="M82" s="365"/>
      <c r="N82" s="365"/>
      <c r="O82" s="365"/>
      <c r="P82" s="365"/>
      <c r="Q82" s="365"/>
      <c r="R82" s="365"/>
      <c r="S82" s="365"/>
      <c r="T82" s="365"/>
      <c r="U82" s="365"/>
      <c r="V82" s="365"/>
      <c r="W82" s="365"/>
      <c r="X82" s="365"/>
      <c r="Y82" s="365"/>
      <c r="Z82" s="365"/>
      <c r="AA82" s="365"/>
      <c r="AB82" s="365"/>
    </row>
    <row r="83" spans="2:28" ht="12.75" hidden="1" customHeight="1">
      <c r="B83" s="365"/>
      <c r="C83" s="365"/>
      <c r="D83" s="365"/>
      <c r="E83" s="365"/>
      <c r="F83" s="365"/>
      <c r="G83" s="365"/>
      <c r="H83" s="365"/>
      <c r="I83" s="365"/>
      <c r="J83" s="365"/>
      <c r="K83" s="365"/>
      <c r="L83" s="365"/>
      <c r="M83" s="365"/>
      <c r="N83" s="365"/>
      <c r="O83" s="365"/>
      <c r="P83" s="365"/>
      <c r="Q83" s="365"/>
      <c r="R83" s="365"/>
      <c r="S83" s="365"/>
      <c r="T83" s="365"/>
      <c r="U83" s="365"/>
      <c r="V83" s="365"/>
      <c r="W83" s="365"/>
      <c r="X83" s="365"/>
      <c r="Y83" s="365"/>
      <c r="Z83" s="365"/>
      <c r="AA83" s="365"/>
      <c r="AB83" s="365"/>
    </row>
    <row r="84" spans="2:28" ht="12.75" hidden="1" customHeight="1">
      <c r="B84" s="365"/>
      <c r="C84" s="365"/>
      <c r="D84" s="365"/>
      <c r="E84" s="365"/>
      <c r="F84" s="365"/>
      <c r="G84" s="365"/>
      <c r="H84" s="365"/>
      <c r="I84" s="365"/>
      <c r="J84" s="365"/>
      <c r="K84" s="365"/>
      <c r="L84" s="365"/>
      <c r="M84" s="365"/>
      <c r="N84" s="365"/>
      <c r="O84" s="365"/>
      <c r="P84" s="365"/>
      <c r="Q84" s="365"/>
      <c r="R84" s="365"/>
      <c r="S84" s="365"/>
      <c r="T84" s="365"/>
      <c r="U84" s="365"/>
      <c r="V84" s="365"/>
      <c r="W84" s="365"/>
      <c r="X84" s="365"/>
      <c r="Y84" s="365"/>
      <c r="Z84" s="365"/>
      <c r="AA84" s="365"/>
      <c r="AB84" s="365"/>
    </row>
    <row r="85" spans="2:28" ht="12.75" hidden="1" customHeight="1">
      <c r="B85" s="365"/>
      <c r="C85" s="365"/>
      <c r="D85" s="365"/>
      <c r="E85" s="365"/>
      <c r="F85" s="365"/>
      <c r="G85" s="365"/>
      <c r="H85" s="365"/>
      <c r="I85" s="365"/>
      <c r="J85" s="365"/>
      <c r="K85" s="365"/>
      <c r="L85" s="365"/>
      <c r="M85" s="365"/>
      <c r="N85" s="365"/>
      <c r="O85" s="365"/>
      <c r="P85" s="365"/>
      <c r="Q85" s="365"/>
      <c r="R85" s="365"/>
      <c r="S85" s="365"/>
      <c r="T85" s="365"/>
      <c r="U85" s="365"/>
      <c r="V85" s="365"/>
      <c r="W85" s="365"/>
      <c r="X85" s="365"/>
      <c r="Y85" s="365"/>
      <c r="Z85" s="365"/>
      <c r="AA85" s="365"/>
      <c r="AB85" s="365"/>
    </row>
    <row r="86" spans="2:28" ht="12.75" hidden="1" customHeight="1">
      <c r="B86" s="365"/>
      <c r="C86" s="365"/>
      <c r="D86" s="365"/>
      <c r="E86" s="365"/>
      <c r="F86" s="365"/>
      <c r="G86" s="365"/>
      <c r="H86" s="365"/>
      <c r="I86" s="365"/>
      <c r="J86" s="365"/>
      <c r="K86" s="365"/>
      <c r="L86" s="365"/>
      <c r="M86" s="365"/>
      <c r="N86" s="365"/>
      <c r="O86" s="365"/>
      <c r="P86" s="365"/>
      <c r="Q86" s="365"/>
      <c r="R86" s="365"/>
      <c r="S86" s="365"/>
      <c r="T86" s="365"/>
      <c r="U86" s="365"/>
      <c r="V86" s="365"/>
      <c r="W86" s="365"/>
      <c r="X86" s="365"/>
      <c r="Y86" s="365"/>
      <c r="Z86" s="365"/>
      <c r="AA86" s="365"/>
      <c r="AB86" s="365"/>
    </row>
    <row r="87" spans="2:28" ht="12.75" hidden="1" customHeight="1">
      <c r="B87" s="365"/>
      <c r="C87" s="365"/>
      <c r="D87" s="365"/>
      <c r="E87" s="365"/>
      <c r="F87" s="365"/>
      <c r="G87" s="365"/>
      <c r="H87" s="365"/>
      <c r="I87" s="365"/>
      <c r="J87" s="365"/>
      <c r="K87" s="365"/>
      <c r="L87" s="365"/>
      <c r="M87" s="365"/>
      <c r="N87" s="365"/>
      <c r="O87" s="365"/>
      <c r="P87" s="365"/>
      <c r="Q87" s="365"/>
      <c r="R87" s="365"/>
      <c r="S87" s="365"/>
      <c r="T87" s="365"/>
      <c r="U87" s="365"/>
      <c r="V87" s="365"/>
      <c r="W87" s="365"/>
      <c r="X87" s="365"/>
      <c r="Y87" s="365"/>
      <c r="Z87" s="365"/>
      <c r="AA87" s="365"/>
      <c r="AB87" s="365"/>
    </row>
    <row r="88" spans="2:28" ht="12.75" hidden="1" customHeight="1">
      <c r="B88" s="365"/>
      <c r="C88" s="365"/>
      <c r="D88" s="365"/>
      <c r="E88" s="365"/>
      <c r="F88" s="365"/>
      <c r="G88" s="365"/>
      <c r="H88" s="365"/>
      <c r="I88" s="365"/>
      <c r="J88" s="365"/>
      <c r="K88" s="365"/>
      <c r="L88" s="365"/>
      <c r="M88" s="365"/>
      <c r="N88" s="365"/>
      <c r="O88" s="365"/>
      <c r="P88" s="365"/>
      <c r="Q88" s="365"/>
      <c r="R88" s="365"/>
      <c r="S88" s="365"/>
      <c r="T88" s="365"/>
      <c r="U88" s="365"/>
      <c r="V88" s="365"/>
      <c r="W88" s="365"/>
      <c r="X88" s="365"/>
      <c r="Y88" s="365"/>
      <c r="Z88" s="365"/>
      <c r="AA88" s="365"/>
      <c r="AB88" s="365"/>
    </row>
    <row r="89" spans="2:28" ht="12.75" hidden="1" customHeight="1">
      <c r="B89" s="365"/>
      <c r="C89" s="365"/>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row>
    <row r="90" spans="2:28" ht="12.75" hidden="1" customHeight="1">
      <c r="B90" s="365"/>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365"/>
    </row>
    <row r="91" spans="2:28" ht="12.75" hidden="1" customHeight="1">
      <c r="B91" s="365"/>
      <c r="C91" s="365"/>
      <c r="D91" s="365"/>
      <c r="E91" s="365"/>
      <c r="F91" s="365"/>
      <c r="G91" s="365"/>
      <c r="H91" s="365"/>
      <c r="I91" s="365"/>
      <c r="J91" s="365"/>
      <c r="K91" s="365"/>
      <c r="L91" s="365"/>
      <c r="M91" s="365"/>
      <c r="N91" s="365"/>
      <c r="O91" s="365"/>
      <c r="P91" s="365"/>
      <c r="Q91" s="365"/>
      <c r="R91" s="365"/>
      <c r="S91" s="365"/>
      <c r="T91" s="365"/>
      <c r="U91" s="365"/>
      <c r="V91" s="365"/>
      <c r="W91" s="365"/>
      <c r="X91" s="365"/>
      <c r="Y91" s="365"/>
      <c r="Z91" s="365"/>
      <c r="AA91" s="365"/>
      <c r="AB91" s="365"/>
    </row>
    <row r="92" spans="2:28" ht="12.75" hidden="1" customHeight="1">
      <c r="B92" s="365"/>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row>
    <row r="93" spans="2:28" ht="12.75" hidden="1" customHeight="1">
      <c r="B93" s="365"/>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Z93" s="365"/>
      <c r="AA93" s="365"/>
      <c r="AB93" s="365"/>
    </row>
    <row r="94" spans="2:28" ht="12.75" hidden="1" customHeight="1">
      <c r="B94" s="365"/>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row>
    <row r="95" spans="2:28" ht="12.75" hidden="1" customHeight="1">
      <c r="B95" s="365"/>
      <c r="C95" s="365"/>
      <c r="D95" s="365"/>
      <c r="E95" s="365"/>
      <c r="F95" s="365"/>
      <c r="G95" s="365"/>
      <c r="H95" s="365"/>
      <c r="I95" s="365"/>
      <c r="J95" s="365"/>
      <c r="K95" s="365"/>
      <c r="L95" s="365"/>
      <c r="M95" s="365"/>
      <c r="N95" s="365"/>
      <c r="O95" s="365"/>
      <c r="P95" s="365"/>
      <c r="Q95" s="365"/>
      <c r="R95" s="365"/>
      <c r="S95" s="365"/>
      <c r="T95" s="365"/>
      <c r="U95" s="365"/>
      <c r="V95" s="365"/>
      <c r="W95" s="365"/>
      <c r="X95" s="365"/>
      <c r="Y95" s="365"/>
      <c r="Z95" s="365"/>
      <c r="AA95" s="365"/>
      <c r="AB95" s="365"/>
    </row>
    <row r="96" spans="2:28" ht="12.75" hidden="1" customHeight="1">
      <c r="B96" s="365"/>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row>
    <row r="97" spans="2:28" ht="12.75" hidden="1" customHeight="1">
      <c r="B97" s="365"/>
      <c r="C97" s="365"/>
      <c r="D97" s="365"/>
      <c r="E97" s="365"/>
      <c r="F97" s="365"/>
      <c r="G97" s="365"/>
      <c r="H97" s="365"/>
      <c r="I97" s="365"/>
      <c r="J97" s="365"/>
      <c r="K97" s="365"/>
      <c r="L97" s="365"/>
      <c r="M97" s="365"/>
      <c r="N97" s="365"/>
      <c r="O97" s="365"/>
      <c r="P97" s="365"/>
      <c r="Q97" s="365"/>
      <c r="R97" s="365"/>
      <c r="S97" s="365"/>
      <c r="T97" s="365"/>
      <c r="U97" s="365"/>
      <c r="V97" s="365"/>
      <c r="W97" s="365"/>
      <c r="X97" s="365"/>
      <c r="Y97" s="365"/>
      <c r="Z97" s="365"/>
      <c r="AA97" s="365"/>
      <c r="AB97" s="365"/>
    </row>
    <row r="98" spans="2:28" ht="12.75" hidden="1" customHeight="1">
      <c r="B98" s="365"/>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A98" s="365"/>
      <c r="AB98" s="365"/>
    </row>
    <row r="99" spans="2:28" ht="12.75" hidden="1" customHeight="1">
      <c r="B99" s="365"/>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row>
    <row r="100" spans="2:28" ht="12.75" hidden="1" customHeight="1">
      <c r="B100" s="365"/>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row>
    <row r="101" spans="2:28" ht="12.75" hidden="1" customHeight="1">
      <c r="B101" s="365"/>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365"/>
      <c r="AA101" s="365"/>
      <c r="AB101" s="365"/>
    </row>
    <row r="102" spans="2:28" ht="12.75" hidden="1" customHeight="1">
      <c r="B102" s="365"/>
      <c r="C102" s="365"/>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Z102" s="365"/>
      <c r="AA102" s="365"/>
      <c r="AB102" s="365"/>
    </row>
    <row r="103" spans="2:28" ht="12.75" hidden="1" customHeight="1">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row>
    <row r="104" spans="2:28" ht="12.75" hidden="1" customHeight="1">
      <c r="B104" s="365"/>
      <c r="C104" s="365"/>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row>
    <row r="105" spans="2:28" ht="12.75" hidden="1" customHeight="1">
      <c r="B105" s="365"/>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row>
    <row r="106" spans="2:28" ht="12.75" hidden="1" customHeight="1">
      <c r="B106" s="365"/>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row>
    <row r="107" spans="2:28" ht="12.75" hidden="1" customHeight="1">
      <c r="B107" s="365"/>
      <c r="C107" s="365"/>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row>
    <row r="108" spans="2:28" ht="12.75" hidden="1" customHeight="1">
      <c r="B108" s="365"/>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row>
    <row r="109" spans="2:28" ht="12.75" hidden="1" customHeight="1">
      <c r="B109" s="365"/>
      <c r="C109" s="365"/>
      <c r="D109" s="365"/>
      <c r="E109" s="365"/>
      <c r="F109" s="365"/>
      <c r="G109" s="365"/>
      <c r="H109" s="365"/>
      <c r="I109" s="365"/>
      <c r="J109" s="365"/>
      <c r="K109" s="365"/>
      <c r="L109" s="365"/>
      <c r="M109" s="365"/>
      <c r="N109" s="365"/>
      <c r="O109" s="365"/>
      <c r="P109" s="365"/>
      <c r="Q109" s="365"/>
      <c r="R109" s="365"/>
      <c r="S109" s="365"/>
      <c r="T109" s="365"/>
      <c r="U109" s="365"/>
      <c r="V109" s="365"/>
      <c r="W109" s="365"/>
      <c r="X109" s="365"/>
      <c r="Y109" s="365"/>
      <c r="Z109" s="365"/>
      <c r="AA109" s="365"/>
      <c r="AB109" s="365"/>
    </row>
    <row r="110" spans="2:28" ht="12.75" hidden="1" customHeight="1">
      <c r="B110" s="365"/>
      <c r="C110" s="365"/>
      <c r="D110" s="365"/>
      <c r="E110" s="365"/>
      <c r="F110" s="365"/>
      <c r="G110" s="365"/>
      <c r="H110" s="365"/>
      <c r="I110" s="365"/>
      <c r="J110" s="365"/>
      <c r="K110" s="365"/>
      <c r="L110" s="365"/>
      <c r="M110" s="365"/>
      <c r="N110" s="365"/>
      <c r="O110" s="365"/>
      <c r="P110" s="365"/>
      <c r="Q110" s="365"/>
      <c r="R110" s="365"/>
      <c r="S110" s="365"/>
      <c r="T110" s="365"/>
      <c r="U110" s="365"/>
      <c r="V110" s="365"/>
      <c r="W110" s="365"/>
      <c r="X110" s="365"/>
      <c r="Y110" s="365"/>
      <c r="Z110" s="365"/>
      <c r="AA110" s="365"/>
      <c r="AB110" s="365"/>
    </row>
    <row r="111" spans="2:28" ht="12.75" hidden="1" customHeight="1">
      <c r="B111" s="365"/>
      <c r="C111" s="365"/>
      <c r="D111" s="365"/>
      <c r="E111" s="365"/>
      <c r="F111" s="365"/>
      <c r="G111" s="365"/>
      <c r="H111" s="365"/>
      <c r="I111" s="365"/>
      <c r="J111" s="365"/>
      <c r="K111" s="365"/>
      <c r="L111" s="365"/>
      <c r="M111" s="365"/>
      <c r="N111" s="365"/>
      <c r="O111" s="365"/>
      <c r="P111" s="365"/>
      <c r="Q111" s="365"/>
      <c r="R111" s="365"/>
      <c r="S111" s="365"/>
      <c r="T111" s="365"/>
      <c r="U111" s="365"/>
      <c r="V111" s="365"/>
      <c r="W111" s="365"/>
      <c r="X111" s="365"/>
      <c r="Y111" s="365"/>
      <c r="Z111" s="365"/>
      <c r="AA111" s="365"/>
      <c r="AB111" s="365"/>
    </row>
    <row r="112" spans="2:28" ht="12.75" hidden="1" customHeight="1">
      <c r="B112" s="365"/>
      <c r="C112" s="365"/>
      <c r="D112" s="365"/>
      <c r="E112" s="365"/>
      <c r="F112" s="365"/>
      <c r="G112" s="365"/>
      <c r="H112" s="365"/>
      <c r="I112" s="365"/>
      <c r="J112" s="365"/>
      <c r="K112" s="365"/>
      <c r="L112" s="365"/>
      <c r="M112" s="365"/>
      <c r="N112" s="365"/>
      <c r="O112" s="365"/>
      <c r="P112" s="365"/>
      <c r="Q112" s="365"/>
      <c r="R112" s="365"/>
      <c r="S112" s="365"/>
      <c r="T112" s="365"/>
      <c r="U112" s="365"/>
      <c r="V112" s="365"/>
      <c r="W112" s="365"/>
      <c r="X112" s="365"/>
      <c r="Y112" s="365"/>
      <c r="Z112" s="365"/>
      <c r="AA112" s="365"/>
      <c r="AB112" s="365"/>
    </row>
    <row r="113" spans="2:28" ht="12.75" hidden="1" customHeight="1">
      <c r="B113" s="365"/>
      <c r="C113" s="365"/>
      <c r="D113" s="365"/>
      <c r="E113" s="365"/>
      <c r="F113" s="365"/>
      <c r="G113" s="365"/>
      <c r="H113" s="365"/>
      <c r="I113" s="365"/>
      <c r="J113" s="365"/>
      <c r="K113" s="365"/>
      <c r="L113" s="365"/>
      <c r="M113" s="365"/>
      <c r="N113" s="365"/>
      <c r="O113" s="365"/>
      <c r="P113" s="365"/>
      <c r="Q113" s="365"/>
      <c r="R113" s="365"/>
      <c r="S113" s="365"/>
      <c r="T113" s="365"/>
      <c r="U113" s="365"/>
      <c r="V113" s="365"/>
      <c r="W113" s="365"/>
      <c r="X113" s="365"/>
      <c r="Y113" s="365"/>
      <c r="Z113" s="365"/>
      <c r="AA113" s="365"/>
      <c r="AB113" s="365"/>
    </row>
    <row r="114" spans="2:28" ht="12.75" hidden="1" customHeight="1">
      <c r="B114" s="365"/>
      <c r="C114" s="365"/>
      <c r="D114" s="365"/>
      <c r="E114" s="365"/>
      <c r="F114" s="365"/>
      <c r="G114" s="365"/>
      <c r="H114" s="365"/>
      <c r="I114" s="365"/>
      <c r="J114" s="365"/>
      <c r="K114" s="365"/>
      <c r="L114" s="365"/>
      <c r="M114" s="365"/>
      <c r="N114" s="365"/>
      <c r="O114" s="365"/>
      <c r="P114" s="365"/>
      <c r="Q114" s="365"/>
      <c r="R114" s="365"/>
      <c r="S114" s="365"/>
      <c r="T114" s="365"/>
      <c r="U114" s="365"/>
      <c r="V114" s="365"/>
      <c r="W114" s="365"/>
      <c r="X114" s="365"/>
      <c r="Y114" s="365"/>
      <c r="Z114" s="365"/>
      <c r="AA114" s="365"/>
      <c r="AB114" s="365"/>
    </row>
    <row r="115" spans="2:28" ht="12.75" hidden="1" customHeight="1">
      <c r="B115" s="365"/>
      <c r="C115" s="365"/>
      <c r="D115" s="365"/>
      <c r="E115" s="365"/>
      <c r="F115" s="365"/>
      <c r="G115" s="365"/>
      <c r="H115" s="365"/>
      <c r="I115" s="365"/>
      <c r="J115" s="365"/>
      <c r="K115" s="365"/>
      <c r="L115" s="365"/>
      <c r="M115" s="365"/>
      <c r="N115" s="365"/>
      <c r="O115" s="365"/>
      <c r="P115" s="365"/>
      <c r="Q115" s="365"/>
      <c r="R115" s="365"/>
      <c r="S115" s="365"/>
      <c r="T115" s="365"/>
      <c r="U115" s="365"/>
      <c r="V115" s="365"/>
      <c r="W115" s="365"/>
      <c r="X115" s="365"/>
      <c r="Y115" s="365"/>
      <c r="Z115" s="365"/>
      <c r="AA115" s="365"/>
      <c r="AB115" s="365"/>
    </row>
    <row r="116" spans="2:28" ht="12.75" hidden="1" customHeight="1">
      <c r="B116" s="365"/>
      <c r="C116" s="365"/>
      <c r="D116" s="365"/>
      <c r="E116" s="365"/>
      <c r="F116" s="365"/>
      <c r="G116" s="365"/>
      <c r="H116" s="365"/>
      <c r="I116" s="365"/>
      <c r="J116" s="365"/>
      <c r="K116" s="365"/>
      <c r="L116" s="365"/>
      <c r="M116" s="365"/>
      <c r="N116" s="365"/>
      <c r="O116" s="365"/>
      <c r="P116" s="365"/>
      <c r="Q116" s="365"/>
      <c r="R116" s="365"/>
      <c r="S116" s="365"/>
      <c r="T116" s="365"/>
      <c r="U116" s="365"/>
      <c r="V116" s="365"/>
      <c r="W116" s="365"/>
      <c r="X116" s="365"/>
      <c r="Y116" s="365"/>
      <c r="Z116" s="365"/>
      <c r="AA116" s="365"/>
      <c r="AB116" s="365"/>
    </row>
    <row r="117" spans="2:28" ht="12.75" hidden="1" customHeight="1">
      <c r="B117" s="365"/>
      <c r="C117" s="365"/>
      <c r="D117" s="365"/>
      <c r="E117" s="365"/>
      <c r="F117" s="365"/>
      <c r="G117" s="365"/>
      <c r="H117" s="365"/>
      <c r="I117" s="365"/>
      <c r="J117" s="365"/>
      <c r="K117" s="365"/>
      <c r="L117" s="365"/>
      <c r="M117" s="365"/>
      <c r="N117" s="365"/>
      <c r="O117" s="365"/>
      <c r="P117" s="365"/>
      <c r="Q117" s="365"/>
      <c r="R117" s="365"/>
      <c r="S117" s="365"/>
      <c r="T117" s="365"/>
      <c r="U117" s="365"/>
      <c r="V117" s="365"/>
      <c r="W117" s="365"/>
      <c r="X117" s="365"/>
      <c r="Y117" s="365"/>
      <c r="Z117" s="365"/>
      <c r="AA117" s="365"/>
      <c r="AB117" s="365"/>
    </row>
    <row r="118" spans="2:28" ht="12.75" hidden="1" customHeight="1">
      <c r="B118" s="365"/>
      <c r="C118" s="365"/>
      <c r="D118" s="365"/>
      <c r="E118" s="365"/>
      <c r="F118" s="365"/>
      <c r="G118" s="365"/>
      <c r="H118" s="365"/>
      <c r="I118" s="365"/>
      <c r="J118" s="365"/>
      <c r="K118" s="365"/>
      <c r="L118" s="365"/>
      <c r="M118" s="365"/>
      <c r="N118" s="365"/>
      <c r="O118" s="365"/>
      <c r="P118" s="365"/>
      <c r="Q118" s="365"/>
      <c r="R118" s="365"/>
      <c r="S118" s="365"/>
      <c r="T118" s="365"/>
      <c r="U118" s="365"/>
      <c r="V118" s="365"/>
      <c r="W118" s="365"/>
      <c r="X118" s="365"/>
      <c r="Y118" s="365"/>
      <c r="Z118" s="365"/>
      <c r="AA118" s="365"/>
      <c r="AB118" s="365"/>
    </row>
    <row r="119" spans="2:28" ht="12.75" hidden="1" customHeight="1">
      <c r="B119" s="365"/>
      <c r="C119" s="365"/>
      <c r="D119" s="365"/>
      <c r="E119" s="365"/>
      <c r="F119" s="365"/>
      <c r="G119" s="365"/>
      <c r="H119" s="365"/>
      <c r="I119" s="365"/>
      <c r="J119" s="365"/>
      <c r="K119" s="365"/>
      <c r="L119" s="365"/>
      <c r="M119" s="365"/>
      <c r="N119" s="365"/>
      <c r="O119" s="365"/>
      <c r="P119" s="365"/>
      <c r="Q119" s="365"/>
      <c r="R119" s="365"/>
      <c r="S119" s="365"/>
      <c r="T119" s="365"/>
      <c r="U119" s="365"/>
      <c r="V119" s="365"/>
      <c r="W119" s="365"/>
      <c r="X119" s="365"/>
      <c r="Y119" s="365"/>
      <c r="Z119" s="365"/>
      <c r="AA119" s="365"/>
      <c r="AB119" s="365"/>
    </row>
    <row r="120" spans="2:28" ht="12.75" hidden="1" customHeight="1">
      <c r="B120" s="365"/>
      <c r="C120" s="365"/>
      <c r="D120" s="365"/>
      <c r="E120" s="365"/>
      <c r="F120" s="365"/>
      <c r="G120" s="365"/>
      <c r="H120" s="365"/>
      <c r="I120" s="365"/>
      <c r="J120" s="365"/>
      <c r="K120" s="365"/>
      <c r="L120" s="365"/>
      <c r="M120" s="365"/>
      <c r="N120" s="365"/>
      <c r="O120" s="365"/>
      <c r="P120" s="365"/>
      <c r="Q120" s="365"/>
      <c r="R120" s="365"/>
      <c r="S120" s="365"/>
      <c r="T120" s="365"/>
      <c r="U120" s="365"/>
      <c r="V120" s="365"/>
      <c r="W120" s="365"/>
      <c r="X120" s="365"/>
      <c r="Y120" s="365"/>
      <c r="Z120" s="365"/>
      <c r="AA120" s="365"/>
      <c r="AB120" s="365"/>
    </row>
    <row r="121" spans="2:28" ht="12.75" hidden="1" customHeight="1">
      <c r="B121" s="365"/>
      <c r="C121" s="365"/>
      <c r="D121" s="365"/>
      <c r="E121" s="365"/>
      <c r="F121" s="365"/>
      <c r="G121" s="365"/>
      <c r="H121" s="365"/>
      <c r="I121" s="365"/>
      <c r="J121" s="365"/>
      <c r="K121" s="365"/>
      <c r="L121" s="365"/>
      <c r="M121" s="365"/>
      <c r="N121" s="365"/>
      <c r="O121" s="365"/>
      <c r="P121" s="365"/>
      <c r="Q121" s="365"/>
      <c r="R121" s="365"/>
      <c r="S121" s="365"/>
      <c r="T121" s="365"/>
      <c r="U121" s="365"/>
      <c r="V121" s="365"/>
      <c r="W121" s="365"/>
      <c r="X121" s="365"/>
      <c r="Y121" s="365"/>
      <c r="Z121" s="365"/>
      <c r="AA121" s="365"/>
      <c r="AB121" s="365"/>
    </row>
    <row r="122" spans="2:28" ht="12.75" hidden="1" customHeight="1">
      <c r="B122" s="365"/>
      <c r="C122" s="365"/>
      <c r="D122" s="365"/>
      <c r="E122" s="365"/>
      <c r="F122" s="365"/>
      <c r="G122" s="365"/>
      <c r="H122" s="365"/>
      <c r="I122" s="365"/>
      <c r="J122" s="365"/>
      <c r="K122" s="365"/>
      <c r="L122" s="365"/>
      <c r="M122" s="365"/>
      <c r="N122" s="365"/>
      <c r="O122" s="365"/>
      <c r="P122" s="365"/>
      <c r="Q122" s="365"/>
      <c r="R122" s="365"/>
      <c r="S122" s="365"/>
      <c r="T122" s="365"/>
      <c r="U122" s="365"/>
      <c r="V122" s="365"/>
      <c r="W122" s="365"/>
      <c r="X122" s="365"/>
      <c r="Y122" s="365"/>
      <c r="Z122" s="365"/>
      <c r="AA122" s="365"/>
      <c r="AB122" s="365"/>
    </row>
    <row r="123" spans="2:28" ht="12.75" hidden="1" customHeight="1">
      <c r="B123" s="365"/>
      <c r="C123" s="365"/>
      <c r="D123" s="365"/>
      <c r="E123" s="365"/>
      <c r="F123" s="365"/>
      <c r="G123" s="365"/>
      <c r="H123" s="365"/>
      <c r="I123" s="365"/>
      <c r="J123" s="365"/>
      <c r="K123" s="365"/>
      <c r="L123" s="365"/>
      <c r="M123" s="365"/>
      <c r="N123" s="365"/>
      <c r="O123" s="365"/>
      <c r="P123" s="365"/>
      <c r="Q123" s="365"/>
      <c r="R123" s="365"/>
      <c r="S123" s="365"/>
      <c r="T123" s="365"/>
      <c r="U123" s="365"/>
      <c r="V123" s="365"/>
      <c r="W123" s="365"/>
      <c r="X123" s="365"/>
      <c r="Y123" s="365"/>
      <c r="Z123" s="365"/>
      <c r="AA123" s="365"/>
      <c r="AB123" s="365"/>
    </row>
    <row r="124" spans="2:28" ht="12.75" hidden="1" customHeight="1">
      <c r="B124" s="365"/>
      <c r="C124" s="365"/>
      <c r="D124" s="365"/>
      <c r="E124" s="365"/>
      <c r="F124" s="365"/>
      <c r="G124" s="365"/>
      <c r="H124" s="365"/>
      <c r="I124" s="365"/>
      <c r="J124" s="365"/>
      <c r="K124" s="365"/>
      <c r="L124" s="365"/>
      <c r="M124" s="365"/>
      <c r="N124" s="365"/>
      <c r="O124" s="365"/>
      <c r="P124" s="365"/>
      <c r="Q124" s="365"/>
      <c r="R124" s="365"/>
      <c r="S124" s="365"/>
      <c r="T124" s="365"/>
      <c r="U124" s="365"/>
      <c r="V124" s="365"/>
      <c r="W124" s="365"/>
      <c r="X124" s="365"/>
      <c r="Y124" s="365"/>
      <c r="Z124" s="365"/>
      <c r="AA124" s="365"/>
      <c r="AB124" s="365"/>
    </row>
    <row r="125" spans="2:28" ht="12.75" hidden="1" customHeight="1">
      <c r="B125" s="365"/>
      <c r="C125" s="365"/>
      <c r="D125" s="365"/>
      <c r="E125" s="365"/>
      <c r="F125" s="365"/>
      <c r="G125" s="365"/>
      <c r="H125" s="365"/>
      <c r="I125" s="365"/>
      <c r="J125" s="365"/>
      <c r="K125" s="365"/>
      <c r="L125" s="365"/>
      <c r="M125" s="365"/>
      <c r="N125" s="365"/>
      <c r="O125" s="365"/>
      <c r="P125" s="365"/>
      <c r="Q125" s="365"/>
      <c r="R125" s="365"/>
      <c r="S125" s="365"/>
      <c r="T125" s="365"/>
      <c r="U125" s="365"/>
      <c r="V125" s="365"/>
      <c r="W125" s="365"/>
      <c r="X125" s="365"/>
      <c r="Y125" s="365"/>
      <c r="Z125" s="365"/>
      <c r="AA125" s="365"/>
      <c r="AB125" s="365"/>
    </row>
    <row r="126" spans="2:28" ht="12.75" hidden="1" customHeight="1">
      <c r="B126" s="365"/>
      <c r="C126" s="365"/>
      <c r="D126" s="365"/>
      <c r="E126" s="365"/>
      <c r="F126" s="365"/>
      <c r="G126" s="365"/>
      <c r="H126" s="365"/>
      <c r="I126" s="365"/>
      <c r="J126" s="365"/>
      <c r="K126" s="365"/>
      <c r="L126" s="365"/>
      <c r="M126" s="365"/>
      <c r="N126" s="365"/>
      <c r="O126" s="365"/>
      <c r="P126" s="365"/>
      <c r="Q126" s="365"/>
      <c r="R126" s="365"/>
      <c r="S126" s="365"/>
      <c r="T126" s="365"/>
      <c r="U126" s="365"/>
      <c r="V126" s="365"/>
      <c r="W126" s="365"/>
      <c r="X126" s="365"/>
      <c r="Y126" s="365"/>
      <c r="Z126" s="365"/>
      <c r="AA126" s="365"/>
      <c r="AB126" s="365"/>
    </row>
    <row r="127" spans="2:28" ht="12.75" hidden="1" customHeight="1">
      <c r="B127" s="365"/>
      <c r="C127" s="365"/>
      <c r="D127" s="365"/>
      <c r="E127" s="365"/>
      <c r="F127" s="365"/>
      <c r="G127" s="365"/>
      <c r="H127" s="365"/>
      <c r="I127" s="365"/>
      <c r="J127" s="365"/>
      <c r="K127" s="365"/>
      <c r="L127" s="365"/>
      <c r="M127" s="365"/>
      <c r="N127" s="365"/>
      <c r="O127" s="365"/>
      <c r="P127" s="365"/>
      <c r="Q127" s="365"/>
      <c r="R127" s="365"/>
      <c r="S127" s="365"/>
      <c r="T127" s="365"/>
      <c r="U127" s="365"/>
      <c r="V127" s="365"/>
      <c r="W127" s="365"/>
      <c r="X127" s="365"/>
      <c r="Y127" s="365"/>
      <c r="Z127" s="365"/>
      <c r="AA127" s="365"/>
      <c r="AB127" s="365"/>
    </row>
    <row r="128" spans="2:28" ht="12.75" hidden="1" customHeight="1">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row>
    <row r="129" spans="2:28" ht="12.75" hidden="1" customHeight="1">
      <c r="B129" s="365"/>
      <c r="C129" s="365"/>
      <c r="D129" s="365"/>
      <c r="E129" s="365"/>
      <c r="F129" s="365"/>
      <c r="G129" s="365"/>
      <c r="H129" s="365"/>
      <c r="I129" s="365"/>
      <c r="J129" s="365"/>
      <c r="K129" s="365"/>
      <c r="L129" s="365"/>
      <c r="M129" s="365"/>
      <c r="N129" s="365"/>
      <c r="O129" s="365"/>
      <c r="P129" s="365"/>
      <c r="Q129" s="365"/>
      <c r="R129" s="365"/>
      <c r="S129" s="365"/>
      <c r="T129" s="365"/>
      <c r="U129" s="365"/>
      <c r="V129" s="365"/>
      <c r="W129" s="365"/>
      <c r="X129" s="365"/>
      <c r="Y129" s="365"/>
      <c r="Z129" s="365"/>
      <c r="AA129" s="365"/>
      <c r="AB129" s="365"/>
    </row>
    <row r="130" spans="2:28" ht="12.75" hidden="1" customHeight="1">
      <c r="B130" s="365"/>
      <c r="C130" s="365"/>
      <c r="D130" s="365"/>
      <c r="E130" s="365"/>
      <c r="F130" s="365"/>
      <c r="G130" s="365"/>
      <c r="H130" s="365"/>
      <c r="I130" s="365"/>
      <c r="J130" s="365"/>
      <c r="K130" s="365"/>
      <c r="L130" s="365"/>
      <c r="M130" s="365"/>
      <c r="N130" s="365"/>
      <c r="O130" s="365"/>
      <c r="P130" s="365"/>
      <c r="Q130" s="365"/>
      <c r="R130" s="365"/>
      <c r="S130" s="365"/>
      <c r="T130" s="365"/>
      <c r="U130" s="365"/>
      <c r="V130" s="365"/>
      <c r="W130" s="365"/>
      <c r="X130" s="365"/>
      <c r="Y130" s="365"/>
      <c r="Z130" s="365"/>
      <c r="AA130" s="365"/>
      <c r="AB130" s="365"/>
    </row>
    <row r="131" spans="2:28" ht="12.75" hidden="1" customHeight="1">
      <c r="B131" s="365"/>
      <c r="C131" s="365"/>
      <c r="D131" s="365"/>
      <c r="E131" s="365"/>
      <c r="F131" s="365"/>
      <c r="G131" s="365"/>
      <c r="H131" s="365"/>
      <c r="I131" s="365"/>
      <c r="J131" s="365"/>
      <c r="K131" s="365"/>
      <c r="L131" s="365"/>
      <c r="M131" s="365"/>
      <c r="N131" s="365"/>
      <c r="O131" s="365"/>
      <c r="P131" s="365"/>
      <c r="Q131" s="365"/>
      <c r="R131" s="365"/>
      <c r="S131" s="365"/>
      <c r="T131" s="365"/>
      <c r="U131" s="365"/>
      <c r="V131" s="365"/>
      <c r="W131" s="365"/>
      <c r="X131" s="365"/>
      <c r="Y131" s="365"/>
      <c r="Z131" s="365"/>
      <c r="AA131" s="365"/>
      <c r="AB131" s="365"/>
    </row>
    <row r="132" spans="2:28" ht="12.75" hidden="1" customHeight="1">
      <c r="B132" s="365"/>
      <c r="C132" s="365"/>
      <c r="D132" s="365"/>
      <c r="E132" s="365"/>
      <c r="F132" s="365"/>
      <c r="G132" s="365"/>
      <c r="H132" s="365"/>
      <c r="I132" s="365"/>
      <c r="J132" s="365"/>
      <c r="K132" s="365"/>
      <c r="L132" s="365"/>
      <c r="M132" s="365"/>
      <c r="N132" s="365"/>
      <c r="O132" s="365"/>
      <c r="P132" s="365"/>
      <c r="Q132" s="365"/>
      <c r="R132" s="365"/>
      <c r="S132" s="365"/>
      <c r="T132" s="365"/>
      <c r="U132" s="365"/>
      <c r="V132" s="365"/>
      <c r="W132" s="365"/>
      <c r="X132" s="365"/>
      <c r="Y132" s="365"/>
      <c r="Z132" s="365"/>
      <c r="AA132" s="365"/>
      <c r="AB132" s="365"/>
    </row>
    <row r="133" spans="2:28" ht="12.75" hidden="1" customHeight="1">
      <c r="B133" s="365"/>
      <c r="C133" s="365"/>
      <c r="D133" s="365"/>
      <c r="E133" s="365"/>
      <c r="F133" s="365"/>
      <c r="G133" s="365"/>
      <c r="H133" s="365"/>
      <c r="I133" s="365"/>
      <c r="J133" s="365"/>
      <c r="K133" s="365"/>
      <c r="L133" s="365"/>
      <c r="M133" s="365"/>
      <c r="N133" s="365"/>
      <c r="O133" s="365"/>
      <c r="P133" s="365"/>
      <c r="Q133" s="365"/>
      <c r="R133" s="365"/>
      <c r="S133" s="365"/>
      <c r="T133" s="365"/>
      <c r="U133" s="365"/>
      <c r="V133" s="365"/>
      <c r="W133" s="365"/>
      <c r="X133" s="365"/>
      <c r="Y133" s="365"/>
      <c r="Z133" s="365"/>
      <c r="AA133" s="365"/>
      <c r="AB133" s="365"/>
    </row>
    <row r="134" spans="2:28" ht="12.75" hidden="1" customHeight="1">
      <c r="B134" s="365"/>
      <c r="C134" s="365"/>
      <c r="D134" s="365"/>
      <c r="E134" s="365"/>
      <c r="F134" s="365"/>
      <c r="G134" s="365"/>
      <c r="H134" s="365"/>
      <c r="I134" s="365"/>
      <c r="J134" s="365"/>
      <c r="K134" s="365"/>
      <c r="L134" s="365"/>
      <c r="M134" s="365"/>
      <c r="N134" s="365"/>
      <c r="O134" s="365"/>
      <c r="P134" s="365"/>
      <c r="Q134" s="365"/>
      <c r="R134" s="365"/>
      <c r="S134" s="365"/>
      <c r="T134" s="365"/>
      <c r="U134" s="365"/>
      <c r="V134" s="365"/>
      <c r="W134" s="365"/>
      <c r="X134" s="365"/>
      <c r="Y134" s="365"/>
      <c r="Z134" s="365"/>
      <c r="AA134" s="365"/>
      <c r="AB134" s="365"/>
    </row>
    <row r="135" spans="2:28" ht="12.75" hidden="1" customHeight="1">
      <c r="B135" s="365"/>
      <c r="C135" s="365"/>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row>
    <row r="136" spans="2:28" ht="12.75" hidden="1" customHeight="1">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row>
    <row r="137" spans="2:28" ht="12.75" hidden="1" customHeight="1">
      <c r="B137" s="365"/>
      <c r="C137" s="365"/>
      <c r="D137" s="365"/>
      <c r="E137" s="365"/>
      <c r="F137" s="365"/>
      <c r="G137" s="365"/>
      <c r="H137" s="365"/>
      <c r="I137" s="365"/>
      <c r="J137" s="365"/>
      <c r="K137" s="365"/>
      <c r="L137" s="365"/>
      <c r="M137" s="365"/>
      <c r="N137" s="365"/>
      <c r="O137" s="365"/>
      <c r="P137" s="365"/>
      <c r="Q137" s="365"/>
      <c r="R137" s="365"/>
      <c r="S137" s="365"/>
      <c r="T137" s="365"/>
      <c r="U137" s="365"/>
      <c r="V137" s="365"/>
      <c r="W137" s="365"/>
      <c r="X137" s="365"/>
      <c r="Y137" s="365"/>
      <c r="Z137" s="365"/>
      <c r="AA137" s="365"/>
      <c r="AB137" s="365"/>
    </row>
    <row r="138" spans="2:28" ht="12.75" hidden="1" customHeight="1">
      <c r="B138" s="365"/>
      <c r="C138" s="365"/>
      <c r="D138" s="365"/>
      <c r="E138" s="365"/>
      <c r="F138" s="365"/>
      <c r="G138" s="365"/>
      <c r="H138" s="365"/>
      <c r="I138" s="365"/>
      <c r="J138" s="365"/>
      <c r="K138" s="365"/>
      <c r="L138" s="365"/>
      <c r="M138" s="365"/>
      <c r="N138" s="365"/>
      <c r="O138" s="365"/>
      <c r="P138" s="365"/>
      <c r="Q138" s="365"/>
      <c r="R138" s="365"/>
      <c r="S138" s="365"/>
      <c r="T138" s="365"/>
      <c r="U138" s="365"/>
      <c r="V138" s="365"/>
      <c r="W138" s="365"/>
      <c r="X138" s="365"/>
      <c r="Y138" s="365"/>
      <c r="Z138" s="365"/>
      <c r="AA138" s="365"/>
      <c r="AB138" s="365"/>
    </row>
    <row r="139" spans="2:28" ht="12.75" hidden="1" customHeight="1">
      <c r="B139" s="365"/>
      <c r="C139" s="365"/>
      <c r="D139" s="365"/>
      <c r="E139" s="365"/>
      <c r="F139" s="365"/>
      <c r="G139" s="365"/>
      <c r="H139" s="365"/>
      <c r="I139" s="365"/>
      <c r="J139" s="365"/>
      <c r="K139" s="365"/>
      <c r="L139" s="365"/>
      <c r="M139" s="365"/>
      <c r="N139" s="365"/>
      <c r="O139" s="365"/>
      <c r="P139" s="365"/>
      <c r="Q139" s="365"/>
      <c r="R139" s="365"/>
      <c r="S139" s="365"/>
      <c r="T139" s="365"/>
      <c r="U139" s="365"/>
      <c r="V139" s="365"/>
      <c r="W139" s="365"/>
      <c r="X139" s="365"/>
      <c r="Y139" s="365"/>
      <c r="Z139" s="365"/>
      <c r="AA139" s="365"/>
      <c r="AB139" s="365"/>
    </row>
    <row r="140" spans="2:28" ht="12.75" hidden="1" customHeight="1">
      <c r="B140" s="365"/>
      <c r="C140" s="365"/>
      <c r="D140" s="365"/>
      <c r="E140" s="365"/>
      <c r="F140" s="365"/>
      <c r="G140" s="365"/>
      <c r="H140" s="365"/>
      <c r="I140" s="365"/>
      <c r="J140" s="365"/>
      <c r="K140" s="365"/>
      <c r="L140" s="365"/>
      <c r="M140" s="365"/>
      <c r="N140" s="365"/>
      <c r="O140" s="365"/>
      <c r="P140" s="365"/>
      <c r="Q140" s="365"/>
      <c r="R140" s="365"/>
      <c r="S140" s="365"/>
      <c r="T140" s="365"/>
      <c r="U140" s="365"/>
      <c r="V140" s="365"/>
      <c r="W140" s="365"/>
      <c r="X140" s="365"/>
      <c r="Y140" s="365"/>
      <c r="Z140" s="365"/>
      <c r="AA140" s="365"/>
      <c r="AB140" s="365"/>
    </row>
    <row r="141" spans="2:28" ht="12.75" hidden="1" customHeight="1">
      <c r="B141" s="365"/>
      <c r="C141" s="365"/>
      <c r="D141" s="365"/>
      <c r="E141" s="365"/>
      <c r="F141" s="365"/>
      <c r="G141" s="365"/>
      <c r="H141" s="365"/>
      <c r="I141" s="365"/>
      <c r="J141" s="365"/>
      <c r="K141" s="365"/>
      <c r="L141" s="365"/>
      <c r="M141" s="365"/>
      <c r="N141" s="365"/>
      <c r="O141" s="365"/>
      <c r="P141" s="365"/>
      <c r="Q141" s="365"/>
      <c r="R141" s="365"/>
      <c r="S141" s="365"/>
      <c r="T141" s="365"/>
      <c r="U141" s="365"/>
      <c r="V141" s="365"/>
      <c r="W141" s="365"/>
      <c r="X141" s="365"/>
      <c r="Y141" s="365"/>
      <c r="Z141" s="365"/>
      <c r="AA141" s="365"/>
      <c r="AB141" s="365"/>
    </row>
    <row r="142" spans="2:28" ht="12.75" hidden="1" customHeight="1">
      <c r="B142" s="365"/>
      <c r="C142" s="365"/>
      <c r="D142" s="365"/>
      <c r="E142" s="365"/>
      <c r="F142" s="365"/>
      <c r="G142" s="365"/>
      <c r="H142" s="365"/>
      <c r="I142" s="365"/>
      <c r="J142" s="365"/>
      <c r="K142" s="365"/>
      <c r="L142" s="365"/>
      <c r="M142" s="365"/>
      <c r="N142" s="365"/>
      <c r="O142" s="365"/>
      <c r="P142" s="365"/>
      <c r="Q142" s="365"/>
      <c r="R142" s="365"/>
      <c r="S142" s="365"/>
      <c r="T142" s="365"/>
      <c r="U142" s="365"/>
      <c r="V142" s="365"/>
      <c r="W142" s="365"/>
      <c r="X142" s="365"/>
      <c r="Y142" s="365"/>
      <c r="Z142" s="365"/>
      <c r="AA142" s="365"/>
      <c r="AB142" s="365"/>
    </row>
    <row r="143" spans="2:28" ht="12.75" hidden="1" customHeight="1">
      <c r="B143" s="365"/>
      <c r="C143" s="365"/>
      <c r="D143" s="365"/>
      <c r="E143" s="365"/>
      <c r="F143" s="365"/>
      <c r="G143" s="365"/>
      <c r="H143" s="365"/>
      <c r="I143" s="365"/>
      <c r="J143" s="365"/>
      <c r="K143" s="365"/>
      <c r="L143" s="365"/>
      <c r="M143" s="365"/>
      <c r="N143" s="365"/>
      <c r="O143" s="365"/>
      <c r="P143" s="365"/>
      <c r="Q143" s="365"/>
      <c r="R143" s="365"/>
      <c r="S143" s="365"/>
      <c r="T143" s="365"/>
      <c r="U143" s="365"/>
      <c r="V143" s="365"/>
      <c r="W143" s="365"/>
      <c r="X143" s="365"/>
      <c r="Y143" s="365"/>
      <c r="Z143" s="365"/>
      <c r="AA143" s="365"/>
      <c r="AB143" s="365"/>
    </row>
    <row r="144" spans="2:28" ht="12.75" hidden="1" customHeight="1">
      <c r="B144" s="365"/>
      <c r="C144" s="365"/>
      <c r="D144" s="365"/>
      <c r="E144" s="365"/>
      <c r="F144" s="365"/>
      <c r="G144" s="365"/>
      <c r="H144" s="365"/>
      <c r="I144" s="365"/>
      <c r="J144" s="365"/>
      <c r="K144" s="365"/>
      <c r="L144" s="365"/>
      <c r="M144" s="365"/>
      <c r="N144" s="365"/>
      <c r="O144" s="365"/>
      <c r="P144" s="365"/>
      <c r="Q144" s="365"/>
      <c r="R144" s="365"/>
      <c r="S144" s="365"/>
      <c r="T144" s="365"/>
      <c r="U144" s="365"/>
      <c r="V144" s="365"/>
      <c r="W144" s="365"/>
      <c r="X144" s="365"/>
      <c r="Y144" s="365"/>
      <c r="Z144" s="365"/>
      <c r="AA144" s="365"/>
      <c r="AB144" s="365"/>
    </row>
    <row r="145" spans="2:28" ht="12.75" hidden="1" customHeight="1">
      <c r="B145" s="365"/>
      <c r="C145" s="365"/>
      <c r="D145" s="365"/>
      <c r="E145" s="365"/>
      <c r="F145" s="365"/>
      <c r="G145" s="365"/>
      <c r="H145" s="365"/>
      <c r="I145" s="365"/>
      <c r="J145" s="365"/>
      <c r="K145" s="365"/>
      <c r="L145" s="365"/>
      <c r="M145" s="365"/>
      <c r="N145" s="365"/>
      <c r="O145" s="365"/>
      <c r="P145" s="365"/>
      <c r="Q145" s="365"/>
      <c r="R145" s="365"/>
      <c r="S145" s="365"/>
      <c r="T145" s="365"/>
      <c r="U145" s="365"/>
      <c r="V145" s="365"/>
      <c r="W145" s="365"/>
      <c r="X145" s="365"/>
      <c r="Y145" s="365"/>
      <c r="Z145" s="365"/>
      <c r="AA145" s="365"/>
      <c r="AB145" s="365"/>
    </row>
    <row r="146" spans="2:28" ht="12.75" hidden="1" customHeight="1">
      <c r="B146" s="365"/>
      <c r="C146" s="365"/>
      <c r="D146" s="365"/>
      <c r="E146" s="365"/>
      <c r="F146" s="365"/>
      <c r="G146" s="365"/>
      <c r="H146" s="365"/>
      <c r="I146" s="365"/>
      <c r="J146" s="365"/>
      <c r="K146" s="365"/>
      <c r="L146" s="365"/>
      <c r="M146" s="365"/>
      <c r="N146" s="365"/>
      <c r="O146" s="365"/>
      <c r="P146" s="365"/>
      <c r="Q146" s="365"/>
      <c r="R146" s="365"/>
      <c r="S146" s="365"/>
      <c r="T146" s="365"/>
      <c r="U146" s="365"/>
      <c r="V146" s="365"/>
      <c r="W146" s="365"/>
      <c r="X146" s="365"/>
      <c r="Y146" s="365"/>
      <c r="Z146" s="365"/>
      <c r="AA146" s="365"/>
      <c r="AB146" s="365"/>
    </row>
    <row r="147" spans="2:28" ht="12.75" hidden="1" customHeight="1">
      <c r="B147" s="365"/>
      <c r="C147" s="365"/>
      <c r="D147" s="365"/>
      <c r="E147" s="365"/>
      <c r="F147" s="365"/>
      <c r="G147" s="365"/>
      <c r="H147" s="365"/>
      <c r="I147" s="365"/>
      <c r="J147" s="365"/>
      <c r="K147" s="365"/>
      <c r="L147" s="365"/>
      <c r="M147" s="365"/>
      <c r="N147" s="365"/>
      <c r="O147" s="365"/>
      <c r="P147" s="365"/>
      <c r="Q147" s="365"/>
      <c r="R147" s="365"/>
      <c r="S147" s="365"/>
      <c r="T147" s="365"/>
      <c r="U147" s="365"/>
      <c r="V147" s="365"/>
      <c r="W147" s="365"/>
      <c r="X147" s="365"/>
      <c r="Y147" s="365"/>
      <c r="Z147" s="365"/>
      <c r="AA147" s="365"/>
      <c r="AB147" s="365"/>
    </row>
    <row r="148" spans="2:28" ht="12.75" hidden="1" customHeight="1">
      <c r="B148" s="365"/>
      <c r="C148" s="365"/>
      <c r="D148" s="365"/>
      <c r="E148" s="365"/>
      <c r="F148" s="365"/>
      <c r="G148" s="365"/>
      <c r="H148" s="365"/>
      <c r="I148" s="365"/>
      <c r="J148" s="365"/>
      <c r="K148" s="365"/>
      <c r="L148" s="365"/>
      <c r="M148" s="365"/>
      <c r="N148" s="365"/>
      <c r="O148" s="365"/>
      <c r="P148" s="365"/>
      <c r="Q148" s="365"/>
      <c r="R148" s="365"/>
      <c r="S148" s="365"/>
      <c r="T148" s="365"/>
      <c r="U148" s="365"/>
      <c r="V148" s="365"/>
      <c r="W148" s="365"/>
      <c r="X148" s="365"/>
      <c r="Y148" s="365"/>
      <c r="Z148" s="365"/>
      <c r="AA148" s="365"/>
      <c r="AB148" s="365"/>
    </row>
    <row r="149" spans="2:28" ht="12.75" hidden="1" customHeight="1">
      <c r="B149" s="365"/>
      <c r="C149" s="365"/>
      <c r="D149" s="365"/>
      <c r="E149" s="365"/>
      <c r="F149" s="365"/>
      <c r="G149" s="365"/>
      <c r="H149" s="365"/>
      <c r="I149" s="365"/>
      <c r="J149" s="365"/>
      <c r="K149" s="365"/>
      <c r="L149" s="365"/>
      <c r="M149" s="365"/>
      <c r="N149" s="365"/>
      <c r="O149" s="365"/>
      <c r="P149" s="365"/>
      <c r="Q149" s="365"/>
      <c r="R149" s="365"/>
      <c r="S149" s="365"/>
      <c r="T149" s="365"/>
      <c r="U149" s="365"/>
      <c r="V149" s="365"/>
      <c r="W149" s="365"/>
      <c r="X149" s="365"/>
      <c r="Y149" s="365"/>
      <c r="Z149" s="365"/>
      <c r="AA149" s="365"/>
      <c r="AB149" s="365"/>
    </row>
    <row r="150" spans="2:28" ht="12.75" hidden="1" customHeight="1">
      <c r="B150" s="365"/>
      <c r="C150" s="365"/>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Z150" s="365"/>
      <c r="AA150" s="365"/>
      <c r="AB150" s="365"/>
    </row>
    <row r="151" spans="2:28" ht="12.75" hidden="1" customHeight="1">
      <c r="B151" s="365"/>
      <c r="C151" s="365"/>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row>
    <row r="152" spans="2:28" ht="12.75" hidden="1" customHeight="1">
      <c r="B152" s="365"/>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Z152" s="365"/>
      <c r="AA152" s="365"/>
      <c r="AB152" s="365"/>
    </row>
    <row r="153" spans="2:28" ht="12.75" hidden="1" customHeight="1">
      <c r="B153" s="365"/>
      <c r="C153" s="365"/>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Z153" s="365"/>
      <c r="AA153" s="365"/>
      <c r="AB153" s="365"/>
    </row>
    <row r="154" spans="2:28" ht="12.75" hidden="1" customHeight="1">
      <c r="B154" s="365"/>
      <c r="C154" s="365"/>
      <c r="D154" s="365"/>
      <c r="E154" s="365"/>
      <c r="F154" s="365"/>
      <c r="G154" s="365"/>
      <c r="H154" s="365"/>
      <c r="I154" s="365"/>
      <c r="J154" s="365"/>
      <c r="K154" s="365"/>
      <c r="L154" s="365"/>
      <c r="M154" s="365"/>
      <c r="N154" s="365"/>
      <c r="O154" s="365"/>
      <c r="P154" s="365"/>
      <c r="Q154" s="365"/>
      <c r="R154" s="365"/>
      <c r="S154" s="365"/>
      <c r="T154" s="365"/>
      <c r="U154" s="365"/>
      <c r="V154" s="365"/>
      <c r="W154" s="365"/>
      <c r="X154" s="365"/>
      <c r="Y154" s="365"/>
      <c r="Z154" s="365"/>
      <c r="AA154" s="365"/>
      <c r="AB154" s="365"/>
    </row>
    <row r="155" spans="2:28" ht="12.75" hidden="1" customHeight="1">
      <c r="B155" s="365"/>
      <c r="C155" s="365"/>
      <c r="D155" s="365"/>
      <c r="E155" s="365"/>
      <c r="F155" s="365"/>
      <c r="G155" s="365"/>
      <c r="H155" s="365"/>
      <c r="I155" s="365"/>
      <c r="J155" s="365"/>
      <c r="K155" s="365"/>
      <c r="L155" s="365"/>
      <c r="M155" s="365"/>
      <c r="N155" s="365"/>
      <c r="O155" s="365"/>
      <c r="P155" s="365"/>
      <c r="Q155" s="365"/>
      <c r="R155" s="365"/>
      <c r="S155" s="365"/>
      <c r="T155" s="365"/>
      <c r="U155" s="365"/>
      <c r="V155" s="365"/>
      <c r="W155" s="365"/>
      <c r="X155" s="365"/>
      <c r="Y155" s="365"/>
      <c r="Z155" s="365"/>
      <c r="AA155" s="365"/>
      <c r="AB155" s="365"/>
    </row>
    <row r="156" spans="2:28" ht="12.75" hidden="1" customHeight="1">
      <c r="B156" s="365"/>
      <c r="C156" s="365"/>
      <c r="D156" s="365"/>
      <c r="E156" s="365"/>
      <c r="F156" s="365"/>
      <c r="G156" s="365"/>
      <c r="H156" s="365"/>
      <c r="I156" s="365"/>
      <c r="J156" s="365"/>
      <c r="K156" s="365"/>
      <c r="L156" s="365"/>
      <c r="M156" s="365"/>
      <c r="N156" s="365"/>
      <c r="O156" s="365"/>
      <c r="P156" s="365"/>
      <c r="Q156" s="365"/>
      <c r="R156" s="365"/>
      <c r="S156" s="365"/>
      <c r="T156" s="365"/>
      <c r="U156" s="365"/>
      <c r="V156" s="365"/>
      <c r="W156" s="365"/>
      <c r="X156" s="365"/>
      <c r="Y156" s="365"/>
      <c r="Z156" s="365"/>
      <c r="AA156" s="365"/>
      <c r="AB156" s="365"/>
    </row>
    <row r="157" spans="2:28" ht="12.75" hidden="1" customHeight="1">
      <c r="B157" s="365"/>
      <c r="C157" s="365"/>
      <c r="D157" s="365"/>
      <c r="E157" s="365"/>
      <c r="F157" s="365"/>
      <c r="G157" s="365"/>
      <c r="H157" s="365"/>
      <c r="I157" s="365"/>
      <c r="J157" s="365"/>
      <c r="K157" s="365"/>
      <c r="L157" s="365"/>
      <c r="M157" s="365"/>
      <c r="N157" s="365"/>
      <c r="O157" s="365"/>
      <c r="P157" s="365"/>
      <c r="Q157" s="365"/>
      <c r="R157" s="365"/>
      <c r="S157" s="365"/>
      <c r="T157" s="365"/>
      <c r="U157" s="365"/>
      <c r="V157" s="365"/>
      <c r="W157" s="365"/>
      <c r="X157" s="365"/>
      <c r="Y157" s="365"/>
      <c r="Z157" s="365"/>
      <c r="AA157" s="365"/>
      <c r="AB157" s="365"/>
    </row>
    <row r="158" spans="2:28" ht="12.75" hidden="1" customHeight="1">
      <c r="B158" s="365"/>
      <c r="C158" s="365"/>
      <c r="D158" s="365"/>
      <c r="E158" s="365"/>
      <c r="F158" s="365"/>
      <c r="G158" s="365"/>
      <c r="H158" s="365"/>
      <c r="I158" s="365"/>
      <c r="J158" s="365"/>
      <c r="K158" s="365"/>
      <c r="L158" s="365"/>
      <c r="M158" s="365"/>
      <c r="N158" s="365"/>
      <c r="O158" s="365"/>
      <c r="P158" s="365"/>
      <c r="Q158" s="365"/>
      <c r="R158" s="365"/>
      <c r="S158" s="365"/>
      <c r="T158" s="365"/>
      <c r="U158" s="365"/>
      <c r="V158" s="365"/>
      <c r="W158" s="365"/>
      <c r="X158" s="365"/>
      <c r="Y158" s="365"/>
      <c r="Z158" s="365"/>
      <c r="AA158" s="365"/>
      <c r="AB158" s="365"/>
    </row>
    <row r="159" spans="2:28" ht="12.75" hidden="1" customHeight="1">
      <c r="B159" s="365"/>
      <c r="C159" s="365"/>
      <c r="D159" s="365"/>
      <c r="E159" s="365"/>
      <c r="F159" s="365"/>
      <c r="G159" s="365"/>
      <c r="H159" s="365"/>
      <c r="I159" s="365"/>
      <c r="J159" s="365"/>
      <c r="K159" s="365"/>
      <c r="L159" s="365"/>
      <c r="M159" s="365"/>
      <c r="N159" s="365"/>
      <c r="O159" s="365"/>
      <c r="P159" s="365"/>
      <c r="Q159" s="365"/>
      <c r="R159" s="365"/>
      <c r="S159" s="365"/>
      <c r="T159" s="365"/>
      <c r="U159" s="365"/>
      <c r="V159" s="365"/>
      <c r="W159" s="365"/>
      <c r="X159" s="365"/>
      <c r="Y159" s="365"/>
      <c r="Z159" s="365"/>
      <c r="AA159" s="365"/>
      <c r="AB159" s="365"/>
    </row>
    <row r="160" spans="2:28" ht="12.75" hidden="1" customHeight="1">
      <c r="B160" s="365"/>
      <c r="C160" s="365"/>
      <c r="D160" s="365"/>
      <c r="E160" s="365"/>
      <c r="F160" s="365"/>
      <c r="G160" s="365"/>
      <c r="H160" s="365"/>
      <c r="I160" s="365"/>
      <c r="J160" s="365"/>
      <c r="K160" s="365"/>
      <c r="L160" s="365"/>
      <c r="M160" s="365"/>
      <c r="N160" s="365"/>
      <c r="O160" s="365"/>
      <c r="P160" s="365"/>
      <c r="Q160" s="365"/>
      <c r="R160" s="365"/>
      <c r="S160" s="365"/>
      <c r="T160" s="365"/>
      <c r="U160" s="365"/>
      <c r="V160" s="365"/>
      <c r="W160" s="365"/>
      <c r="X160" s="365"/>
      <c r="Y160" s="365"/>
      <c r="Z160" s="365"/>
      <c r="AA160" s="365"/>
      <c r="AB160" s="365"/>
    </row>
    <row r="161" spans="2:28" ht="12.75" hidden="1" customHeight="1">
      <c r="B161" s="365"/>
      <c r="C161" s="365"/>
      <c r="D161" s="365"/>
      <c r="E161" s="365"/>
      <c r="F161" s="365"/>
      <c r="G161" s="365"/>
      <c r="H161" s="365"/>
      <c r="I161" s="365"/>
      <c r="J161" s="365"/>
      <c r="K161" s="365"/>
      <c r="L161" s="365"/>
      <c r="M161" s="365"/>
      <c r="N161" s="365"/>
      <c r="O161" s="365"/>
      <c r="P161" s="365"/>
      <c r="Q161" s="365"/>
      <c r="R161" s="365"/>
      <c r="S161" s="365"/>
      <c r="T161" s="365"/>
      <c r="U161" s="365"/>
      <c r="V161" s="365"/>
      <c r="W161" s="365"/>
      <c r="X161" s="365"/>
      <c r="Y161" s="365"/>
      <c r="Z161" s="365"/>
      <c r="AA161" s="365"/>
      <c r="AB161" s="365"/>
    </row>
    <row r="162" spans="2:28" ht="12.75" hidden="1" customHeight="1">
      <c r="B162" s="365"/>
      <c r="C162" s="365"/>
      <c r="D162" s="365"/>
      <c r="E162" s="365"/>
      <c r="F162" s="365"/>
      <c r="G162" s="365"/>
      <c r="H162" s="365"/>
      <c r="I162" s="365"/>
      <c r="J162" s="365"/>
      <c r="K162" s="365"/>
      <c r="L162" s="365"/>
      <c r="M162" s="365"/>
      <c r="N162" s="365"/>
      <c r="O162" s="365"/>
      <c r="P162" s="365"/>
      <c r="Q162" s="365"/>
      <c r="R162" s="365"/>
      <c r="S162" s="365"/>
      <c r="T162" s="365"/>
      <c r="U162" s="365"/>
      <c r="V162" s="365"/>
      <c r="W162" s="365"/>
      <c r="X162" s="365"/>
      <c r="Y162" s="365"/>
      <c r="Z162" s="365"/>
      <c r="AA162" s="365"/>
      <c r="AB162" s="365"/>
    </row>
    <row r="163" spans="2:28" ht="12.75" hidden="1" customHeight="1">
      <c r="B163" s="365"/>
      <c r="C163" s="365"/>
      <c r="D163" s="365"/>
      <c r="E163" s="365"/>
      <c r="F163" s="365"/>
      <c r="G163" s="365"/>
      <c r="H163" s="365"/>
      <c r="I163" s="365"/>
      <c r="J163" s="365"/>
      <c r="K163" s="365"/>
      <c r="L163" s="365"/>
      <c r="M163" s="365"/>
      <c r="N163" s="365"/>
      <c r="O163" s="365"/>
      <c r="P163" s="365"/>
      <c r="Q163" s="365"/>
      <c r="R163" s="365"/>
      <c r="S163" s="365"/>
      <c r="T163" s="365"/>
      <c r="U163" s="365"/>
      <c r="V163" s="365"/>
      <c r="W163" s="365"/>
      <c r="X163" s="365"/>
      <c r="Y163" s="365"/>
      <c r="Z163" s="365"/>
      <c r="AA163" s="365"/>
      <c r="AB163" s="365"/>
    </row>
    <row r="164" spans="2:28" ht="12.75" hidden="1" customHeight="1">
      <c r="B164" s="365"/>
      <c r="C164" s="365"/>
      <c r="D164" s="365"/>
      <c r="E164" s="365"/>
      <c r="F164" s="365"/>
      <c r="G164" s="365"/>
      <c r="H164" s="365"/>
      <c r="I164" s="365"/>
      <c r="J164" s="365"/>
      <c r="K164" s="365"/>
      <c r="L164" s="365"/>
      <c r="M164" s="365"/>
      <c r="N164" s="365"/>
      <c r="O164" s="365"/>
      <c r="P164" s="365"/>
      <c r="Q164" s="365"/>
      <c r="R164" s="365"/>
      <c r="S164" s="365"/>
      <c r="T164" s="365"/>
      <c r="U164" s="365"/>
      <c r="V164" s="365"/>
      <c r="W164" s="365"/>
      <c r="X164" s="365"/>
      <c r="Y164" s="365"/>
      <c r="Z164" s="365"/>
      <c r="AA164" s="365"/>
      <c r="AB164" s="365"/>
    </row>
    <row r="165" spans="2:28" ht="12.75" hidden="1" customHeight="1">
      <c r="B165" s="365"/>
      <c r="C165" s="365"/>
      <c r="D165" s="365"/>
      <c r="E165" s="365"/>
      <c r="F165" s="365"/>
      <c r="G165" s="365"/>
      <c r="H165" s="365"/>
      <c r="I165" s="365"/>
      <c r="J165" s="365"/>
      <c r="K165" s="365"/>
      <c r="L165" s="365"/>
      <c r="M165" s="365"/>
      <c r="N165" s="365"/>
      <c r="O165" s="365"/>
      <c r="P165" s="365"/>
      <c r="Q165" s="365"/>
      <c r="R165" s="365"/>
      <c r="S165" s="365"/>
      <c r="T165" s="365"/>
      <c r="U165" s="365"/>
      <c r="V165" s="365"/>
      <c r="W165" s="365"/>
      <c r="X165" s="365"/>
      <c r="Y165" s="365"/>
      <c r="Z165" s="365"/>
      <c r="AA165" s="365"/>
      <c r="AB165" s="365"/>
    </row>
    <row r="166" spans="2:28" ht="12.75" hidden="1" customHeight="1">
      <c r="B166" s="365"/>
      <c r="C166" s="365"/>
      <c r="D166" s="365"/>
      <c r="E166" s="365"/>
      <c r="F166" s="365"/>
      <c r="G166" s="365"/>
      <c r="H166" s="365"/>
      <c r="I166" s="365"/>
      <c r="J166" s="365"/>
      <c r="K166" s="365"/>
      <c r="L166" s="365"/>
      <c r="M166" s="365"/>
      <c r="N166" s="365"/>
      <c r="O166" s="365"/>
      <c r="P166" s="365"/>
      <c r="Q166" s="365"/>
      <c r="R166" s="365"/>
      <c r="S166" s="365"/>
      <c r="T166" s="365"/>
      <c r="U166" s="365"/>
      <c r="V166" s="365"/>
      <c r="W166" s="365"/>
      <c r="X166" s="365"/>
      <c r="Y166" s="365"/>
      <c r="Z166" s="365"/>
      <c r="AA166" s="365"/>
      <c r="AB166" s="365"/>
    </row>
    <row r="167" spans="2:28" ht="12.75" hidden="1" customHeight="1">
      <c r="B167" s="365"/>
      <c r="C167" s="365"/>
      <c r="D167" s="365"/>
      <c r="E167" s="365"/>
      <c r="F167" s="365"/>
      <c r="G167" s="365"/>
      <c r="H167" s="365"/>
      <c r="I167" s="365"/>
      <c r="J167" s="365"/>
      <c r="K167" s="365"/>
      <c r="L167" s="365"/>
      <c r="M167" s="365"/>
      <c r="N167" s="365"/>
      <c r="O167" s="365"/>
      <c r="P167" s="365"/>
      <c r="Q167" s="365"/>
      <c r="R167" s="365"/>
      <c r="S167" s="365"/>
      <c r="T167" s="365"/>
      <c r="U167" s="365"/>
      <c r="V167" s="365"/>
      <c r="W167" s="365"/>
      <c r="X167" s="365"/>
      <c r="Y167" s="365"/>
      <c r="Z167" s="365"/>
      <c r="AA167" s="365"/>
      <c r="AB167" s="365"/>
    </row>
    <row r="168" spans="2:28" ht="12.75" hidden="1" customHeight="1">
      <c r="B168" s="365"/>
      <c r="C168" s="365"/>
      <c r="D168" s="365"/>
      <c r="E168" s="365"/>
      <c r="F168" s="365"/>
      <c r="G168" s="365"/>
      <c r="H168" s="365"/>
      <c r="I168" s="365"/>
      <c r="J168" s="365"/>
      <c r="K168" s="365"/>
      <c r="L168" s="365"/>
      <c r="M168" s="365"/>
      <c r="N168" s="365"/>
      <c r="O168" s="365"/>
      <c r="P168" s="365"/>
      <c r="Q168" s="365"/>
      <c r="R168" s="365"/>
      <c r="S168" s="365"/>
      <c r="T168" s="365"/>
      <c r="U168" s="365"/>
      <c r="V168" s="365"/>
      <c r="W168" s="365"/>
      <c r="X168" s="365"/>
      <c r="Y168" s="365"/>
      <c r="Z168" s="365"/>
      <c r="AA168" s="365"/>
      <c r="AB168" s="365"/>
    </row>
    <row r="169" spans="2:28" ht="12.75" hidden="1" customHeight="1">
      <c r="B169" s="365"/>
      <c r="C169" s="365"/>
      <c r="D169" s="365"/>
      <c r="E169" s="365"/>
      <c r="F169" s="365"/>
      <c r="G169" s="365"/>
      <c r="H169" s="365"/>
      <c r="I169" s="365"/>
      <c r="J169" s="365"/>
      <c r="K169" s="365"/>
      <c r="L169" s="365"/>
      <c r="M169" s="365"/>
      <c r="N169" s="365"/>
      <c r="O169" s="365"/>
      <c r="P169" s="365"/>
      <c r="Q169" s="365"/>
      <c r="R169" s="365"/>
      <c r="S169" s="365"/>
      <c r="T169" s="365"/>
      <c r="U169" s="365"/>
      <c r="V169" s="365"/>
      <c r="W169" s="365"/>
      <c r="X169" s="365"/>
      <c r="Y169" s="365"/>
      <c r="Z169" s="365"/>
      <c r="AA169" s="365"/>
      <c r="AB169" s="365"/>
    </row>
    <row r="170" spans="2:28" ht="12.75" hidden="1" customHeight="1">
      <c r="B170" s="365"/>
      <c r="C170" s="365"/>
      <c r="D170" s="365"/>
      <c r="E170" s="365"/>
      <c r="F170" s="365"/>
      <c r="G170" s="365"/>
      <c r="H170" s="365"/>
      <c r="I170" s="365"/>
      <c r="J170" s="365"/>
      <c r="K170" s="365"/>
      <c r="L170" s="365"/>
      <c r="M170" s="365"/>
      <c r="N170" s="365"/>
      <c r="O170" s="365"/>
      <c r="P170" s="365"/>
      <c r="Q170" s="365"/>
      <c r="R170" s="365"/>
      <c r="S170" s="365"/>
      <c r="T170" s="365"/>
      <c r="U170" s="365"/>
      <c r="V170" s="365"/>
      <c r="W170" s="365"/>
      <c r="X170" s="365"/>
      <c r="Y170" s="365"/>
      <c r="Z170" s="365"/>
      <c r="AA170" s="365"/>
      <c r="AB170" s="365"/>
    </row>
    <row r="171" spans="2:28" ht="12.75" hidden="1" customHeight="1">
      <c r="B171" s="365"/>
      <c r="C171" s="365"/>
      <c r="D171" s="365"/>
      <c r="E171" s="365"/>
      <c r="F171" s="365"/>
      <c r="G171" s="365"/>
      <c r="H171" s="365"/>
      <c r="I171" s="365"/>
      <c r="J171" s="365"/>
      <c r="K171" s="365"/>
      <c r="L171" s="365"/>
      <c r="M171" s="365"/>
      <c r="N171" s="365"/>
      <c r="O171" s="365"/>
      <c r="P171" s="365"/>
      <c r="Q171" s="365"/>
      <c r="R171" s="365"/>
      <c r="S171" s="365"/>
      <c r="T171" s="365"/>
      <c r="U171" s="365"/>
      <c r="V171" s="365"/>
      <c r="W171" s="365"/>
      <c r="X171" s="365"/>
      <c r="Y171" s="365"/>
      <c r="Z171" s="365"/>
      <c r="AA171" s="365"/>
      <c r="AB171" s="365"/>
    </row>
    <row r="172" spans="2:28" ht="12.75" hidden="1" customHeight="1">
      <c r="B172" s="365"/>
      <c r="C172" s="365"/>
      <c r="D172" s="365"/>
      <c r="E172" s="365"/>
      <c r="F172" s="365"/>
      <c r="G172" s="365"/>
      <c r="H172" s="365"/>
      <c r="I172" s="365"/>
      <c r="J172" s="365"/>
      <c r="K172" s="365"/>
      <c r="L172" s="365"/>
      <c r="M172" s="365"/>
      <c r="N172" s="365"/>
      <c r="O172" s="365"/>
      <c r="P172" s="365"/>
      <c r="Q172" s="365"/>
      <c r="R172" s="365"/>
      <c r="S172" s="365"/>
      <c r="T172" s="365"/>
      <c r="U172" s="365"/>
      <c r="V172" s="365"/>
      <c r="W172" s="365"/>
      <c r="X172" s="365"/>
      <c r="Y172" s="365"/>
      <c r="Z172" s="365"/>
      <c r="AA172" s="365"/>
      <c r="AB172" s="365"/>
    </row>
    <row r="173" spans="2:28" ht="12.75" hidden="1" customHeight="1">
      <c r="B173" s="365"/>
      <c r="C173" s="365"/>
      <c r="D173" s="365"/>
      <c r="E173" s="365"/>
      <c r="F173" s="365"/>
      <c r="G173" s="365"/>
      <c r="H173" s="365"/>
      <c r="I173" s="365"/>
      <c r="J173" s="365"/>
      <c r="K173" s="365"/>
      <c r="L173" s="365"/>
      <c r="M173" s="365"/>
      <c r="N173" s="365"/>
      <c r="O173" s="365"/>
      <c r="P173" s="365"/>
      <c r="Q173" s="365"/>
      <c r="R173" s="365"/>
      <c r="S173" s="365"/>
      <c r="T173" s="365"/>
      <c r="U173" s="365"/>
      <c r="V173" s="365"/>
      <c r="W173" s="365"/>
      <c r="X173" s="365"/>
      <c r="Y173" s="365"/>
      <c r="Z173" s="365"/>
      <c r="AA173" s="365"/>
      <c r="AB173" s="365"/>
    </row>
    <row r="174" spans="2:28" ht="12.75" hidden="1" customHeight="1">
      <c r="B174" s="365"/>
      <c r="C174" s="365"/>
      <c r="D174" s="365"/>
      <c r="E174" s="365"/>
      <c r="F174" s="365"/>
      <c r="G174" s="365"/>
      <c r="H174" s="365"/>
      <c r="I174" s="365"/>
      <c r="J174" s="365"/>
      <c r="K174" s="365"/>
      <c r="L174" s="365"/>
      <c r="M174" s="365"/>
      <c r="N174" s="365"/>
      <c r="O174" s="365"/>
      <c r="P174" s="365"/>
      <c r="Q174" s="365"/>
      <c r="R174" s="365"/>
      <c r="S174" s="365"/>
      <c r="T174" s="365"/>
      <c r="U174" s="365"/>
      <c r="V174" s="365"/>
      <c r="W174" s="365"/>
      <c r="X174" s="365"/>
      <c r="Y174" s="365"/>
      <c r="Z174" s="365"/>
      <c r="AA174" s="365"/>
      <c r="AB174" s="365"/>
    </row>
    <row r="175" spans="2:28" ht="12.75" hidden="1" customHeight="1">
      <c r="B175" s="365"/>
      <c r="C175" s="365"/>
      <c r="D175" s="365"/>
      <c r="E175" s="365"/>
      <c r="F175" s="365"/>
      <c r="G175" s="365"/>
      <c r="H175" s="365"/>
      <c r="I175" s="365"/>
      <c r="J175" s="365"/>
      <c r="K175" s="365"/>
      <c r="L175" s="365"/>
      <c r="M175" s="365"/>
      <c r="N175" s="365"/>
      <c r="O175" s="365"/>
      <c r="P175" s="365"/>
      <c r="Q175" s="365"/>
      <c r="R175" s="365"/>
      <c r="S175" s="365"/>
      <c r="T175" s="365"/>
      <c r="U175" s="365"/>
      <c r="V175" s="365"/>
      <c r="W175" s="365"/>
      <c r="X175" s="365"/>
      <c r="Y175" s="365"/>
      <c r="Z175" s="365"/>
      <c r="AA175" s="365"/>
      <c r="AB175" s="365"/>
    </row>
    <row r="176" spans="2:28" ht="12.75" hidden="1" customHeight="1">
      <c r="B176" s="365"/>
      <c r="C176" s="365"/>
      <c r="D176" s="365"/>
      <c r="E176" s="365"/>
      <c r="F176" s="365"/>
      <c r="G176" s="365"/>
      <c r="H176" s="365"/>
      <c r="I176" s="365"/>
      <c r="J176" s="365"/>
      <c r="K176" s="365"/>
      <c r="L176" s="365"/>
      <c r="M176" s="365"/>
      <c r="N176" s="365"/>
      <c r="O176" s="365"/>
      <c r="P176" s="365"/>
      <c r="Q176" s="365"/>
      <c r="R176" s="365"/>
      <c r="S176" s="365"/>
      <c r="T176" s="365"/>
      <c r="U176" s="365"/>
      <c r="V176" s="365"/>
      <c r="W176" s="365"/>
      <c r="X176" s="365"/>
      <c r="Y176" s="365"/>
      <c r="Z176" s="365"/>
      <c r="AA176" s="365"/>
      <c r="AB176" s="365"/>
    </row>
    <row r="177" spans="2:28" ht="12.75" hidden="1" customHeight="1">
      <c r="B177" s="365"/>
      <c r="C177" s="365"/>
      <c r="D177" s="365"/>
      <c r="E177" s="365"/>
      <c r="F177" s="365"/>
      <c r="G177" s="365"/>
      <c r="H177" s="365"/>
      <c r="I177" s="365"/>
      <c r="J177" s="365"/>
      <c r="K177" s="365"/>
      <c r="L177" s="365"/>
      <c r="M177" s="365"/>
      <c r="N177" s="365"/>
      <c r="O177" s="365"/>
      <c r="P177" s="365"/>
      <c r="Q177" s="365"/>
      <c r="R177" s="365"/>
      <c r="S177" s="365"/>
      <c r="T177" s="365"/>
      <c r="U177" s="365"/>
      <c r="V177" s="365"/>
      <c r="W177" s="365"/>
      <c r="X177" s="365"/>
      <c r="Y177" s="365"/>
      <c r="Z177" s="365"/>
      <c r="AA177" s="365"/>
      <c r="AB177" s="365"/>
    </row>
    <row r="178" spans="2:28" ht="12.75" hidden="1" customHeight="1">
      <c r="B178" s="365"/>
      <c r="C178" s="365"/>
      <c r="D178" s="365"/>
      <c r="E178" s="365"/>
      <c r="F178" s="365"/>
      <c r="G178" s="365"/>
      <c r="H178" s="365"/>
      <c r="I178" s="365"/>
      <c r="J178" s="365"/>
      <c r="K178" s="365"/>
      <c r="L178" s="365"/>
      <c r="M178" s="365"/>
      <c r="N178" s="365"/>
      <c r="O178" s="365"/>
      <c r="P178" s="365"/>
      <c r="Q178" s="365"/>
      <c r="R178" s="365"/>
      <c r="S178" s="365"/>
      <c r="T178" s="365"/>
      <c r="U178" s="365"/>
      <c r="V178" s="365"/>
      <c r="W178" s="365"/>
      <c r="X178" s="365"/>
      <c r="Y178" s="365"/>
      <c r="Z178" s="365"/>
      <c r="AA178" s="365"/>
      <c r="AB178" s="365"/>
    </row>
    <row r="179" spans="2:28" ht="12.75" hidden="1" customHeight="1">
      <c r="B179" s="365"/>
      <c r="C179" s="365"/>
      <c r="D179" s="365"/>
      <c r="E179" s="365"/>
      <c r="F179" s="365"/>
      <c r="G179" s="365"/>
      <c r="H179" s="365"/>
      <c r="I179" s="365"/>
      <c r="J179" s="365"/>
      <c r="K179" s="365"/>
      <c r="L179" s="365"/>
      <c r="M179" s="365"/>
      <c r="N179" s="365"/>
      <c r="O179" s="365"/>
      <c r="P179" s="365"/>
      <c r="Q179" s="365"/>
      <c r="R179" s="365"/>
      <c r="S179" s="365"/>
      <c r="T179" s="365"/>
      <c r="U179" s="365"/>
      <c r="V179" s="365"/>
      <c r="W179" s="365"/>
      <c r="X179" s="365"/>
      <c r="Y179" s="365"/>
      <c r="Z179" s="365"/>
      <c r="AA179" s="365"/>
      <c r="AB179" s="365"/>
    </row>
    <row r="180" spans="2:28" ht="12.75" hidden="1" customHeight="1">
      <c r="B180" s="365"/>
      <c r="C180" s="365"/>
      <c r="D180" s="365"/>
      <c r="E180" s="365"/>
      <c r="F180" s="365"/>
      <c r="G180" s="365"/>
      <c r="H180" s="365"/>
      <c r="I180" s="365"/>
      <c r="J180" s="365"/>
      <c r="K180" s="365"/>
      <c r="L180" s="365"/>
      <c r="M180" s="365"/>
      <c r="N180" s="365"/>
      <c r="O180" s="365"/>
      <c r="P180" s="365"/>
      <c r="Q180" s="365"/>
      <c r="R180" s="365"/>
      <c r="S180" s="365"/>
      <c r="T180" s="365"/>
      <c r="U180" s="365"/>
      <c r="V180" s="365"/>
      <c r="W180" s="365"/>
      <c r="X180" s="365"/>
      <c r="Y180" s="365"/>
      <c r="Z180" s="365"/>
      <c r="AA180" s="365"/>
      <c r="AB180" s="365"/>
    </row>
    <row r="181" spans="2:28" ht="12.75" hidden="1" customHeight="1">
      <c r="B181" s="365"/>
      <c r="C181" s="365"/>
      <c r="D181" s="365"/>
      <c r="E181" s="365"/>
      <c r="F181" s="365"/>
      <c r="G181" s="365"/>
      <c r="H181" s="365"/>
      <c r="I181" s="365"/>
      <c r="J181" s="365"/>
      <c r="K181" s="365"/>
      <c r="L181" s="365"/>
      <c r="M181" s="365"/>
      <c r="N181" s="365"/>
      <c r="O181" s="365"/>
      <c r="P181" s="365"/>
      <c r="Q181" s="365"/>
      <c r="R181" s="365"/>
      <c r="S181" s="365"/>
      <c r="T181" s="365"/>
      <c r="U181" s="365"/>
      <c r="V181" s="365"/>
      <c r="W181" s="365"/>
      <c r="X181" s="365"/>
      <c r="Y181" s="365"/>
      <c r="Z181" s="365"/>
      <c r="AA181" s="365"/>
      <c r="AB181" s="365"/>
    </row>
    <row r="182" spans="2:28" ht="12.75" hidden="1" customHeight="1">
      <c r="B182" s="365"/>
      <c r="C182" s="365"/>
      <c r="D182" s="365"/>
      <c r="E182" s="365"/>
      <c r="F182" s="365"/>
      <c r="G182" s="365"/>
      <c r="H182" s="365"/>
      <c r="I182" s="365"/>
      <c r="J182" s="365"/>
      <c r="K182" s="365"/>
      <c r="L182" s="365"/>
      <c r="M182" s="365"/>
      <c r="N182" s="365"/>
      <c r="O182" s="365"/>
      <c r="P182" s="365"/>
      <c r="Q182" s="365"/>
      <c r="R182" s="365"/>
      <c r="S182" s="365"/>
      <c r="T182" s="365"/>
      <c r="U182" s="365"/>
      <c r="V182" s="365"/>
      <c r="W182" s="365"/>
      <c r="X182" s="365"/>
      <c r="Y182" s="365"/>
      <c r="Z182" s="365"/>
      <c r="AA182" s="365"/>
      <c r="AB182" s="365"/>
    </row>
    <row r="183" spans="2:28" ht="12.75" hidden="1" customHeight="1">
      <c r="B183" s="365"/>
      <c r="C183" s="365"/>
      <c r="D183" s="365"/>
      <c r="E183" s="365"/>
      <c r="F183" s="365"/>
      <c r="G183" s="365"/>
      <c r="H183" s="365"/>
      <c r="I183" s="365"/>
      <c r="J183" s="365"/>
      <c r="K183" s="365"/>
      <c r="L183" s="365"/>
      <c r="M183" s="365"/>
      <c r="N183" s="365"/>
      <c r="O183" s="365"/>
      <c r="P183" s="365"/>
      <c r="Q183" s="365"/>
      <c r="R183" s="365"/>
      <c r="S183" s="365"/>
      <c r="T183" s="365"/>
      <c r="U183" s="365"/>
      <c r="V183" s="365"/>
      <c r="W183" s="365"/>
      <c r="X183" s="365"/>
      <c r="Y183" s="365"/>
      <c r="Z183" s="365"/>
      <c r="AA183" s="365"/>
      <c r="AB183" s="365"/>
    </row>
    <row r="184" spans="2:28" ht="12.75" hidden="1" customHeight="1">
      <c r="B184" s="365"/>
      <c r="C184" s="365"/>
      <c r="D184" s="365"/>
      <c r="E184" s="365"/>
      <c r="F184" s="365"/>
      <c r="G184" s="365"/>
      <c r="H184" s="365"/>
      <c r="I184" s="365"/>
      <c r="J184" s="365"/>
      <c r="K184" s="365"/>
      <c r="L184" s="365"/>
      <c r="M184" s="365"/>
      <c r="N184" s="365"/>
      <c r="O184" s="365"/>
      <c r="P184" s="365"/>
      <c r="Q184" s="365"/>
      <c r="R184" s="365"/>
      <c r="S184" s="365"/>
      <c r="T184" s="365"/>
      <c r="U184" s="365"/>
      <c r="V184" s="365"/>
      <c r="W184" s="365"/>
      <c r="X184" s="365"/>
      <c r="Y184" s="365"/>
      <c r="Z184" s="365"/>
      <c r="AA184" s="365"/>
      <c r="AB184" s="365"/>
    </row>
    <row r="185" spans="2:28" ht="12.75" hidden="1" customHeight="1">
      <c r="B185" s="365"/>
      <c r="C185" s="365"/>
      <c r="D185" s="365"/>
      <c r="E185" s="365"/>
      <c r="F185" s="365"/>
      <c r="G185" s="365"/>
      <c r="H185" s="365"/>
      <c r="I185" s="365"/>
      <c r="J185" s="365"/>
      <c r="K185" s="365"/>
      <c r="L185" s="365"/>
      <c r="M185" s="365"/>
      <c r="N185" s="365"/>
      <c r="O185" s="365"/>
      <c r="P185" s="365"/>
      <c r="Q185" s="365"/>
      <c r="R185" s="365"/>
      <c r="S185" s="365"/>
      <c r="T185" s="365"/>
      <c r="U185" s="365"/>
      <c r="V185" s="365"/>
      <c r="W185" s="365"/>
      <c r="X185" s="365"/>
      <c r="Y185" s="365"/>
      <c r="Z185" s="365"/>
      <c r="AA185" s="365"/>
      <c r="AB185" s="365"/>
    </row>
    <row r="186" spans="2:28" ht="12.75" hidden="1" customHeight="1">
      <c r="B186" s="365"/>
      <c r="C186" s="365"/>
      <c r="D186" s="365"/>
      <c r="E186" s="365"/>
      <c r="F186" s="365"/>
      <c r="G186" s="365"/>
      <c r="H186" s="365"/>
      <c r="I186" s="365"/>
      <c r="J186" s="365"/>
      <c r="K186" s="365"/>
      <c r="L186" s="365"/>
      <c r="M186" s="365"/>
      <c r="N186" s="365"/>
      <c r="O186" s="365"/>
      <c r="P186" s="365"/>
      <c r="Q186" s="365"/>
      <c r="R186" s="365"/>
      <c r="S186" s="365"/>
      <c r="T186" s="365"/>
      <c r="U186" s="365"/>
      <c r="V186" s="365"/>
      <c r="W186" s="365"/>
      <c r="X186" s="365"/>
      <c r="Y186" s="365"/>
      <c r="Z186" s="365"/>
      <c r="AA186" s="365"/>
      <c r="AB186" s="365"/>
    </row>
    <row r="187" spans="2:28" ht="12.75" hidden="1" customHeight="1">
      <c r="B187" s="365"/>
      <c r="C187" s="365"/>
      <c r="D187" s="365"/>
      <c r="E187" s="365"/>
      <c r="F187" s="365"/>
      <c r="G187" s="365"/>
      <c r="H187" s="365"/>
      <c r="I187" s="365"/>
      <c r="J187" s="365"/>
      <c r="K187" s="365"/>
      <c r="L187" s="365"/>
      <c r="M187" s="365"/>
      <c r="N187" s="365"/>
      <c r="O187" s="365"/>
      <c r="P187" s="365"/>
      <c r="Q187" s="365"/>
      <c r="R187" s="365"/>
      <c r="S187" s="365"/>
      <c r="T187" s="365"/>
      <c r="U187" s="365"/>
      <c r="V187" s="365"/>
      <c r="W187" s="365"/>
      <c r="X187" s="365"/>
      <c r="Y187" s="365"/>
      <c r="Z187" s="365"/>
      <c r="AA187" s="365"/>
      <c r="AB187" s="365"/>
    </row>
    <row r="188" spans="2:28" ht="12.75" hidden="1" customHeight="1">
      <c r="B188" s="365"/>
      <c r="C188" s="365"/>
      <c r="D188" s="365"/>
      <c r="E188" s="365"/>
      <c r="F188" s="365"/>
      <c r="G188" s="365"/>
      <c r="H188" s="365"/>
      <c r="I188" s="365"/>
      <c r="J188" s="365"/>
      <c r="K188" s="365"/>
      <c r="L188" s="365"/>
      <c r="M188" s="365"/>
      <c r="N188" s="365"/>
      <c r="O188" s="365"/>
      <c r="P188" s="365"/>
      <c r="Q188" s="365"/>
      <c r="R188" s="365"/>
      <c r="S188" s="365"/>
      <c r="T188" s="365"/>
      <c r="U188" s="365"/>
      <c r="V188" s="365"/>
      <c r="W188" s="365"/>
      <c r="X188" s="365"/>
      <c r="Y188" s="365"/>
      <c r="Z188" s="365"/>
      <c r="AA188" s="365"/>
      <c r="AB188" s="365"/>
    </row>
    <row r="189" spans="2:28" ht="12.75" hidden="1" customHeight="1">
      <c r="B189" s="365"/>
      <c r="C189" s="365"/>
      <c r="D189" s="365"/>
      <c r="E189" s="365"/>
      <c r="F189" s="365"/>
      <c r="G189" s="365"/>
      <c r="H189" s="365"/>
      <c r="I189" s="365"/>
      <c r="J189" s="365"/>
      <c r="K189" s="365"/>
      <c r="L189" s="365"/>
      <c r="M189" s="365"/>
      <c r="N189" s="365"/>
      <c r="O189" s="365"/>
      <c r="P189" s="365"/>
      <c r="Q189" s="365"/>
      <c r="R189" s="365"/>
      <c r="S189" s="365"/>
      <c r="T189" s="365"/>
      <c r="U189" s="365"/>
      <c r="V189" s="365"/>
      <c r="W189" s="365"/>
      <c r="X189" s="365"/>
      <c r="Y189" s="365"/>
      <c r="Z189" s="365"/>
      <c r="AA189" s="365"/>
      <c r="AB189" s="365"/>
    </row>
    <row r="190" spans="2:28" ht="12.75" hidden="1" customHeight="1">
      <c r="B190" s="365"/>
      <c r="C190" s="365"/>
      <c r="D190" s="365"/>
      <c r="E190" s="365"/>
      <c r="F190" s="365"/>
      <c r="G190" s="365"/>
      <c r="H190" s="365"/>
      <c r="I190" s="365"/>
      <c r="J190" s="365"/>
      <c r="K190" s="365"/>
      <c r="L190" s="365"/>
      <c r="M190" s="365"/>
      <c r="N190" s="365"/>
      <c r="O190" s="365"/>
      <c r="P190" s="365"/>
      <c r="Q190" s="365"/>
      <c r="R190" s="365"/>
      <c r="S190" s="365"/>
      <c r="T190" s="365"/>
      <c r="U190" s="365"/>
      <c r="V190" s="365"/>
      <c r="W190" s="365"/>
      <c r="X190" s="365"/>
      <c r="Y190" s="365"/>
      <c r="Z190" s="365"/>
      <c r="AA190" s="365"/>
      <c r="AB190" s="365"/>
    </row>
    <row r="191" spans="2:28" ht="12.75" hidden="1" customHeight="1">
      <c r="B191" s="365"/>
      <c r="C191" s="365"/>
      <c r="D191" s="365"/>
      <c r="E191" s="365"/>
      <c r="F191" s="365"/>
      <c r="G191" s="365"/>
      <c r="H191" s="365"/>
      <c r="I191" s="365"/>
      <c r="J191" s="365"/>
      <c r="K191" s="365"/>
      <c r="L191" s="365"/>
      <c r="M191" s="365"/>
      <c r="N191" s="365"/>
      <c r="O191" s="365"/>
      <c r="P191" s="365"/>
      <c r="Q191" s="365"/>
      <c r="R191" s="365"/>
      <c r="S191" s="365"/>
      <c r="T191" s="365"/>
      <c r="U191" s="365"/>
      <c r="V191" s="365"/>
      <c r="W191" s="365"/>
      <c r="X191" s="365"/>
      <c r="Y191" s="365"/>
      <c r="Z191" s="365"/>
      <c r="AA191" s="365"/>
      <c r="AB191" s="365"/>
    </row>
    <row r="192" spans="2:28" ht="12.75" hidden="1" customHeight="1">
      <c r="B192" s="365"/>
      <c r="C192" s="365"/>
      <c r="D192" s="365"/>
      <c r="E192" s="365"/>
      <c r="F192" s="365"/>
      <c r="G192" s="365"/>
      <c r="H192" s="365"/>
      <c r="I192" s="365"/>
      <c r="J192" s="365"/>
      <c r="K192" s="365"/>
      <c r="L192" s="365"/>
      <c r="M192" s="365"/>
      <c r="N192" s="365"/>
      <c r="O192" s="365"/>
      <c r="P192" s="365"/>
      <c r="Q192" s="365"/>
      <c r="R192" s="365"/>
      <c r="S192" s="365"/>
      <c r="T192" s="365"/>
      <c r="U192" s="365"/>
      <c r="V192" s="365"/>
      <c r="W192" s="365"/>
      <c r="X192" s="365"/>
      <c r="Y192" s="365"/>
      <c r="Z192" s="365"/>
      <c r="AA192" s="365"/>
      <c r="AB192" s="365"/>
    </row>
    <row r="193" spans="2:28" ht="12.75" hidden="1" customHeight="1">
      <c r="B193" s="365"/>
      <c r="C193" s="365"/>
      <c r="D193" s="365"/>
      <c r="E193" s="365"/>
      <c r="F193" s="365"/>
      <c r="G193" s="365"/>
      <c r="H193" s="365"/>
      <c r="I193" s="365"/>
      <c r="J193" s="365"/>
      <c r="K193" s="365"/>
      <c r="L193" s="365"/>
      <c r="M193" s="365"/>
      <c r="N193" s="365"/>
      <c r="O193" s="365"/>
      <c r="P193" s="365"/>
      <c r="Q193" s="365"/>
      <c r="R193" s="365"/>
      <c r="S193" s="365"/>
      <c r="T193" s="365"/>
      <c r="U193" s="365"/>
      <c r="V193" s="365"/>
      <c r="W193" s="365"/>
      <c r="X193" s="365"/>
      <c r="Y193" s="365"/>
      <c r="Z193" s="365"/>
      <c r="AA193" s="365"/>
      <c r="AB193" s="365"/>
    </row>
    <row r="194" spans="2:28" ht="12.75" hidden="1" customHeight="1">
      <c r="B194" s="365"/>
      <c r="C194" s="365"/>
      <c r="D194" s="365"/>
      <c r="E194" s="365"/>
      <c r="F194" s="365"/>
      <c r="G194" s="365"/>
      <c r="H194" s="365"/>
      <c r="I194" s="365"/>
      <c r="J194" s="365"/>
      <c r="K194" s="365"/>
      <c r="L194" s="365"/>
      <c r="M194" s="365"/>
      <c r="N194" s="365"/>
      <c r="O194" s="365"/>
      <c r="P194" s="365"/>
      <c r="Q194" s="365"/>
      <c r="R194" s="365"/>
      <c r="S194" s="365"/>
      <c r="T194" s="365"/>
      <c r="U194" s="365"/>
      <c r="V194" s="365"/>
      <c r="W194" s="365"/>
      <c r="X194" s="365"/>
      <c r="Y194" s="365"/>
      <c r="Z194" s="365"/>
      <c r="AA194" s="365"/>
      <c r="AB194" s="365"/>
    </row>
    <row r="195" spans="2:28" ht="12.75" hidden="1" customHeight="1">
      <c r="B195" s="365"/>
      <c r="C195" s="365"/>
      <c r="D195" s="365"/>
      <c r="E195" s="365"/>
      <c r="F195" s="365"/>
      <c r="G195" s="365"/>
      <c r="H195" s="365"/>
      <c r="I195" s="365"/>
      <c r="J195" s="365"/>
      <c r="K195" s="365"/>
      <c r="L195" s="365"/>
      <c r="M195" s="365"/>
      <c r="N195" s="365"/>
      <c r="O195" s="365"/>
      <c r="P195" s="365"/>
      <c r="Q195" s="365"/>
      <c r="R195" s="365"/>
      <c r="S195" s="365"/>
      <c r="T195" s="365"/>
      <c r="U195" s="365"/>
      <c r="V195" s="365"/>
      <c r="W195" s="365"/>
      <c r="X195" s="365"/>
      <c r="Y195" s="365"/>
      <c r="Z195" s="365"/>
      <c r="AA195" s="365"/>
      <c r="AB195" s="365"/>
    </row>
    <row r="196" spans="2:28" ht="12.75" hidden="1" customHeight="1">
      <c r="B196" s="365"/>
      <c r="C196" s="365"/>
      <c r="D196" s="365"/>
      <c r="E196" s="365"/>
      <c r="F196" s="365"/>
      <c r="G196" s="365"/>
      <c r="H196" s="365"/>
      <c r="I196" s="365"/>
      <c r="J196" s="365"/>
      <c r="K196" s="365"/>
      <c r="L196" s="365"/>
      <c r="M196" s="365"/>
      <c r="N196" s="365"/>
      <c r="O196" s="365"/>
      <c r="P196" s="365"/>
      <c r="Q196" s="365"/>
      <c r="R196" s="365"/>
      <c r="S196" s="365"/>
      <c r="T196" s="365"/>
      <c r="U196" s="365"/>
      <c r="V196" s="365"/>
      <c r="W196" s="365"/>
      <c r="X196" s="365"/>
      <c r="Y196" s="365"/>
      <c r="Z196" s="365"/>
      <c r="AA196" s="365"/>
      <c r="AB196" s="365"/>
    </row>
    <row r="197" spans="2:28" ht="12.75" hidden="1" customHeight="1">
      <c r="B197" s="365"/>
      <c r="C197" s="365"/>
      <c r="D197" s="365"/>
      <c r="E197" s="365"/>
      <c r="F197" s="365"/>
      <c r="G197" s="365"/>
      <c r="H197" s="365"/>
      <c r="I197" s="365"/>
      <c r="J197" s="365"/>
      <c r="K197" s="365"/>
      <c r="L197" s="365"/>
      <c r="M197" s="365"/>
      <c r="N197" s="365"/>
      <c r="O197" s="365"/>
      <c r="P197" s="365"/>
      <c r="Q197" s="365"/>
      <c r="R197" s="365"/>
      <c r="S197" s="365"/>
      <c r="T197" s="365"/>
      <c r="U197" s="365"/>
      <c r="V197" s="365"/>
      <c r="W197" s="365"/>
      <c r="X197" s="365"/>
      <c r="Y197" s="365"/>
      <c r="Z197" s="365"/>
      <c r="AA197" s="365"/>
      <c r="AB197" s="365"/>
    </row>
    <row r="198" spans="2:28" ht="12.75" hidden="1" customHeight="1">
      <c r="B198" s="365"/>
      <c r="C198" s="365"/>
      <c r="D198" s="365"/>
      <c r="E198" s="365"/>
      <c r="F198" s="365"/>
      <c r="G198" s="365"/>
      <c r="H198" s="365"/>
      <c r="I198" s="365"/>
      <c r="J198" s="365"/>
      <c r="K198" s="365"/>
      <c r="L198" s="365"/>
      <c r="M198" s="365"/>
      <c r="N198" s="365"/>
      <c r="O198" s="365"/>
      <c r="P198" s="365"/>
      <c r="Q198" s="365"/>
      <c r="R198" s="365"/>
      <c r="S198" s="365"/>
      <c r="T198" s="365"/>
      <c r="U198" s="365"/>
      <c r="V198" s="365"/>
      <c r="W198" s="365"/>
      <c r="X198" s="365"/>
      <c r="Y198" s="365"/>
      <c r="Z198" s="365"/>
      <c r="AA198" s="365"/>
      <c r="AB198" s="365"/>
    </row>
    <row r="199" spans="2:28" ht="12.75" hidden="1" customHeight="1">
      <c r="B199" s="365"/>
      <c r="C199" s="365"/>
      <c r="D199" s="365"/>
      <c r="E199" s="365"/>
      <c r="F199" s="365"/>
      <c r="G199" s="365"/>
      <c r="H199" s="365"/>
      <c r="I199" s="365"/>
      <c r="J199" s="365"/>
      <c r="K199" s="365"/>
      <c r="L199" s="365"/>
      <c r="M199" s="365"/>
      <c r="N199" s="365"/>
      <c r="O199" s="365"/>
      <c r="P199" s="365"/>
      <c r="Q199" s="365"/>
      <c r="R199" s="365"/>
      <c r="S199" s="365"/>
      <c r="T199" s="365"/>
      <c r="U199" s="365"/>
      <c r="V199" s="365"/>
      <c r="W199" s="365"/>
      <c r="X199" s="365"/>
      <c r="Y199" s="365"/>
      <c r="Z199" s="365"/>
      <c r="AA199" s="365"/>
      <c r="AB199" s="365"/>
    </row>
    <row r="200" spans="2:28" ht="12.75" hidden="1" customHeight="1">
      <c r="B200" s="365"/>
      <c r="C200" s="365"/>
      <c r="D200" s="365"/>
      <c r="E200" s="365"/>
      <c r="F200" s="365"/>
      <c r="G200" s="365"/>
      <c r="H200" s="365"/>
      <c r="I200" s="365"/>
      <c r="J200" s="365"/>
      <c r="K200" s="365"/>
      <c r="L200" s="365"/>
      <c r="M200" s="365"/>
      <c r="N200" s="365"/>
      <c r="O200" s="365"/>
      <c r="P200" s="365"/>
      <c r="Q200" s="365"/>
      <c r="R200" s="365"/>
      <c r="S200" s="365"/>
      <c r="T200" s="365"/>
      <c r="U200" s="365"/>
      <c r="V200" s="365"/>
      <c r="W200" s="365"/>
      <c r="X200" s="365"/>
      <c r="Y200" s="365"/>
      <c r="Z200" s="365"/>
      <c r="AA200" s="365"/>
      <c r="AB200" s="365"/>
    </row>
    <row r="201" spans="2:28" ht="12.75" hidden="1" customHeight="1">
      <c r="B201" s="365"/>
      <c r="C201" s="365"/>
      <c r="D201" s="365"/>
      <c r="E201" s="365"/>
      <c r="F201" s="365"/>
      <c r="G201" s="365"/>
      <c r="H201" s="365"/>
      <c r="I201" s="365"/>
      <c r="J201" s="365"/>
      <c r="K201" s="365"/>
      <c r="L201" s="365"/>
      <c r="M201" s="365"/>
      <c r="N201" s="365"/>
      <c r="O201" s="365"/>
      <c r="P201" s="365"/>
      <c r="Q201" s="365"/>
      <c r="R201" s="365"/>
      <c r="S201" s="365"/>
      <c r="T201" s="365"/>
      <c r="U201" s="365"/>
      <c r="V201" s="365"/>
      <c r="W201" s="365"/>
      <c r="X201" s="365"/>
      <c r="Y201" s="365"/>
      <c r="Z201" s="365"/>
      <c r="AA201" s="365"/>
      <c r="AB201" s="365"/>
    </row>
    <row r="202" spans="2:28" ht="12.75" hidden="1" customHeight="1">
      <c r="B202" s="365"/>
      <c r="C202" s="365"/>
      <c r="D202" s="365"/>
      <c r="E202" s="365"/>
      <c r="F202" s="365"/>
      <c r="G202" s="365"/>
      <c r="H202" s="365"/>
      <c r="I202" s="365"/>
      <c r="J202" s="365"/>
      <c r="K202" s="365"/>
      <c r="L202" s="365"/>
      <c r="M202" s="365"/>
      <c r="N202" s="365"/>
      <c r="O202" s="365"/>
      <c r="P202" s="365"/>
      <c r="Q202" s="365"/>
      <c r="R202" s="365"/>
      <c r="S202" s="365"/>
      <c r="T202" s="365"/>
      <c r="U202" s="365"/>
      <c r="V202" s="365"/>
      <c r="W202" s="365"/>
      <c r="X202" s="365"/>
      <c r="Y202" s="365"/>
      <c r="Z202" s="365"/>
      <c r="AA202" s="365"/>
      <c r="AB202" s="365"/>
    </row>
    <row r="203" spans="2:28" ht="12.75" hidden="1" customHeight="1">
      <c r="B203" s="365"/>
      <c r="C203" s="365"/>
      <c r="D203" s="365"/>
      <c r="E203" s="365"/>
      <c r="F203" s="365"/>
      <c r="G203" s="365"/>
      <c r="H203" s="365"/>
      <c r="I203" s="365"/>
      <c r="J203" s="365"/>
      <c r="K203" s="365"/>
      <c r="L203" s="365"/>
      <c r="M203" s="365"/>
      <c r="N203" s="365"/>
      <c r="O203" s="365"/>
      <c r="P203" s="365"/>
      <c r="Q203" s="365"/>
      <c r="R203" s="365"/>
      <c r="S203" s="365"/>
      <c r="T203" s="365"/>
      <c r="U203" s="365"/>
      <c r="V203" s="365"/>
      <c r="W203" s="365"/>
      <c r="X203" s="365"/>
      <c r="Y203" s="365"/>
      <c r="Z203" s="365"/>
      <c r="AA203" s="365"/>
      <c r="AB203" s="365"/>
    </row>
    <row r="204" spans="2:28" ht="12.75" hidden="1" customHeight="1">
      <c r="B204" s="365"/>
      <c r="C204" s="365"/>
      <c r="D204" s="365"/>
      <c r="E204" s="365"/>
      <c r="F204" s="365"/>
      <c r="G204" s="365"/>
      <c r="H204" s="365"/>
      <c r="I204" s="365"/>
      <c r="J204" s="365"/>
      <c r="K204" s="365"/>
      <c r="L204" s="365"/>
      <c r="M204" s="365"/>
      <c r="N204" s="365"/>
      <c r="O204" s="365"/>
      <c r="P204" s="365"/>
      <c r="Q204" s="365"/>
      <c r="R204" s="365"/>
      <c r="S204" s="365"/>
      <c r="T204" s="365"/>
      <c r="U204" s="365"/>
      <c r="V204" s="365"/>
      <c r="W204" s="365"/>
      <c r="X204" s="365"/>
      <c r="Y204" s="365"/>
      <c r="Z204" s="365"/>
      <c r="AA204" s="365"/>
      <c r="AB204" s="365"/>
    </row>
    <row r="205" spans="2:28" ht="12.75" hidden="1" customHeight="1">
      <c r="B205" s="365"/>
      <c r="C205" s="365"/>
      <c r="D205" s="365"/>
      <c r="E205" s="365"/>
      <c r="F205" s="365"/>
      <c r="G205" s="365"/>
      <c r="H205" s="365"/>
      <c r="I205" s="365"/>
      <c r="J205" s="365"/>
      <c r="K205" s="365"/>
      <c r="L205" s="365"/>
      <c r="M205" s="365"/>
      <c r="N205" s="365"/>
      <c r="O205" s="365"/>
      <c r="P205" s="365"/>
      <c r="Q205" s="365"/>
      <c r="R205" s="365"/>
      <c r="S205" s="365"/>
      <c r="T205" s="365"/>
      <c r="U205" s="365"/>
      <c r="V205" s="365"/>
      <c r="W205" s="365"/>
      <c r="X205" s="365"/>
      <c r="Y205" s="365"/>
      <c r="Z205" s="365"/>
      <c r="AA205" s="365"/>
      <c r="AB205" s="365"/>
    </row>
    <row r="206" spans="2:28" ht="12.75" hidden="1" customHeight="1">
      <c r="B206" s="365"/>
      <c r="C206" s="365"/>
      <c r="D206" s="365"/>
      <c r="E206" s="365"/>
      <c r="F206" s="365"/>
      <c r="G206" s="365"/>
      <c r="H206" s="365"/>
      <c r="I206" s="365"/>
      <c r="J206" s="365"/>
      <c r="K206" s="365"/>
      <c r="L206" s="365"/>
      <c r="M206" s="365"/>
      <c r="N206" s="365"/>
      <c r="O206" s="365"/>
      <c r="P206" s="365"/>
      <c r="Q206" s="365"/>
      <c r="R206" s="365"/>
      <c r="S206" s="365"/>
      <c r="T206" s="365"/>
      <c r="U206" s="365"/>
      <c r="V206" s="365"/>
      <c r="W206" s="365"/>
      <c r="X206" s="365"/>
      <c r="Y206" s="365"/>
      <c r="Z206" s="365"/>
      <c r="AA206" s="365"/>
      <c r="AB206" s="365"/>
    </row>
    <row r="207" spans="2:28" ht="12.75" hidden="1" customHeight="1">
      <c r="B207" s="365"/>
      <c r="C207" s="365"/>
      <c r="D207" s="365"/>
      <c r="E207" s="365"/>
      <c r="F207" s="365"/>
      <c r="G207" s="365"/>
      <c r="H207" s="365"/>
      <c r="I207" s="365"/>
      <c r="J207" s="365"/>
      <c r="K207" s="365"/>
      <c r="L207" s="365"/>
      <c r="M207" s="365"/>
      <c r="N207" s="365"/>
      <c r="O207" s="365"/>
      <c r="P207" s="365"/>
      <c r="Q207" s="365"/>
      <c r="R207" s="365"/>
      <c r="S207" s="365"/>
      <c r="T207" s="365"/>
      <c r="U207" s="365"/>
      <c r="V207" s="365"/>
      <c r="W207" s="365"/>
      <c r="X207" s="365"/>
      <c r="Y207" s="365"/>
      <c r="Z207" s="365"/>
      <c r="AA207" s="365"/>
      <c r="AB207" s="365"/>
    </row>
    <row r="208" spans="2:28" ht="12.75" hidden="1" customHeight="1">
      <c r="B208" s="365"/>
      <c r="C208" s="365"/>
      <c r="D208" s="365"/>
      <c r="E208" s="365"/>
      <c r="F208" s="365"/>
      <c r="G208" s="365"/>
      <c r="H208" s="365"/>
      <c r="I208" s="365"/>
      <c r="J208" s="365"/>
      <c r="K208" s="365"/>
      <c r="L208" s="365"/>
      <c r="M208" s="365"/>
      <c r="N208" s="365"/>
      <c r="O208" s="365"/>
      <c r="P208" s="365"/>
      <c r="Q208" s="365"/>
      <c r="R208" s="365"/>
      <c r="S208" s="365"/>
      <c r="T208" s="365"/>
      <c r="U208" s="365"/>
      <c r="V208" s="365"/>
      <c r="W208" s="365"/>
      <c r="X208" s="365"/>
      <c r="Y208" s="365"/>
      <c r="Z208" s="365"/>
      <c r="AA208" s="365"/>
      <c r="AB208" s="365"/>
    </row>
    <row r="209" spans="2:28" ht="12.75" hidden="1" customHeight="1">
      <c r="B209" s="365"/>
      <c r="C209" s="365"/>
      <c r="D209" s="365"/>
      <c r="E209" s="365"/>
      <c r="F209" s="365"/>
      <c r="G209" s="365"/>
      <c r="H209" s="365"/>
      <c r="I209" s="365"/>
      <c r="J209" s="365"/>
      <c r="K209" s="365"/>
      <c r="L209" s="365"/>
      <c r="M209" s="365"/>
      <c r="N209" s="365"/>
      <c r="O209" s="365"/>
      <c r="P209" s="365"/>
      <c r="Q209" s="365"/>
      <c r="R209" s="365"/>
      <c r="S209" s="365"/>
      <c r="T209" s="365"/>
      <c r="U209" s="365"/>
      <c r="V209" s="365"/>
      <c r="W209" s="365"/>
      <c r="X209" s="365"/>
      <c r="Y209" s="365"/>
      <c r="Z209" s="365"/>
      <c r="AA209" s="365"/>
      <c r="AB209" s="365"/>
    </row>
    <row r="210" spans="2:28" ht="12.75" hidden="1" customHeight="1">
      <c r="B210" s="365"/>
      <c r="C210" s="365"/>
      <c r="D210" s="365"/>
      <c r="E210" s="365"/>
      <c r="F210" s="365"/>
      <c r="G210" s="365"/>
      <c r="H210" s="365"/>
      <c r="I210" s="365"/>
      <c r="J210" s="365"/>
      <c r="K210" s="365"/>
      <c r="L210" s="365"/>
      <c r="M210" s="365"/>
      <c r="N210" s="365"/>
      <c r="O210" s="365"/>
      <c r="P210" s="365"/>
      <c r="Q210" s="365"/>
      <c r="R210" s="365"/>
      <c r="S210" s="365"/>
      <c r="T210" s="365"/>
      <c r="U210" s="365"/>
      <c r="V210" s="365"/>
      <c r="W210" s="365"/>
      <c r="X210" s="365"/>
      <c r="Y210" s="365"/>
      <c r="Z210" s="365"/>
      <c r="AA210" s="365"/>
      <c r="AB210" s="365"/>
    </row>
    <row r="211" spans="2:28" ht="12.75" hidden="1" customHeight="1">
      <c r="B211" s="365"/>
      <c r="C211" s="365"/>
      <c r="D211" s="365"/>
      <c r="E211" s="365"/>
      <c r="F211" s="365"/>
      <c r="G211" s="365"/>
      <c r="H211" s="365"/>
      <c r="I211" s="365"/>
      <c r="J211" s="365"/>
      <c r="K211" s="365"/>
      <c r="L211" s="365"/>
      <c r="M211" s="365"/>
      <c r="N211" s="365"/>
      <c r="O211" s="365"/>
      <c r="P211" s="365"/>
      <c r="Q211" s="365"/>
      <c r="R211" s="365"/>
      <c r="S211" s="365"/>
      <c r="T211" s="365"/>
      <c r="U211" s="365"/>
      <c r="V211" s="365"/>
      <c r="W211" s="365"/>
      <c r="X211" s="365"/>
      <c r="Y211" s="365"/>
      <c r="Z211" s="365"/>
      <c r="AA211" s="365"/>
      <c r="AB211" s="365"/>
    </row>
    <row r="212" spans="2:28" ht="12.75" hidden="1" customHeight="1">
      <c r="B212" s="365"/>
      <c r="C212" s="365"/>
      <c r="D212" s="365"/>
      <c r="E212" s="365"/>
      <c r="F212" s="365"/>
      <c r="G212" s="365"/>
      <c r="H212" s="365"/>
      <c r="I212" s="365"/>
      <c r="J212" s="365"/>
      <c r="K212" s="365"/>
      <c r="L212" s="365"/>
      <c r="M212" s="365"/>
      <c r="N212" s="365"/>
      <c r="O212" s="365"/>
      <c r="P212" s="365"/>
      <c r="Q212" s="365"/>
      <c r="R212" s="365"/>
      <c r="S212" s="365"/>
      <c r="T212" s="365"/>
      <c r="U212" s="365"/>
      <c r="V212" s="365"/>
      <c r="W212" s="365"/>
      <c r="X212" s="365"/>
      <c r="Y212" s="365"/>
      <c r="Z212" s="365"/>
      <c r="AA212" s="365"/>
      <c r="AB212" s="365"/>
    </row>
    <row r="213" spans="2:28" ht="12.75" hidden="1" customHeight="1">
      <c r="B213" s="365"/>
      <c r="C213" s="365"/>
      <c r="D213" s="365"/>
      <c r="E213" s="365"/>
      <c r="F213" s="365"/>
      <c r="G213" s="365"/>
      <c r="H213" s="365"/>
      <c r="I213" s="365"/>
      <c r="J213" s="365"/>
      <c r="K213" s="365"/>
      <c r="L213" s="365"/>
      <c r="M213" s="365"/>
      <c r="N213" s="365"/>
      <c r="O213" s="365"/>
      <c r="P213" s="365"/>
      <c r="Q213" s="365"/>
      <c r="R213" s="365"/>
      <c r="S213" s="365"/>
      <c r="T213" s="365"/>
      <c r="U213" s="365"/>
      <c r="V213" s="365"/>
      <c r="W213" s="365"/>
      <c r="X213" s="365"/>
      <c r="Y213" s="365"/>
      <c r="Z213" s="365"/>
      <c r="AA213" s="365"/>
      <c r="AB213" s="365"/>
    </row>
    <row r="214" spans="2:28" ht="12.75" hidden="1" customHeight="1">
      <c r="B214" s="365"/>
      <c r="C214" s="365"/>
      <c r="D214" s="365"/>
      <c r="E214" s="365"/>
      <c r="F214" s="365"/>
      <c r="G214" s="365"/>
      <c r="H214" s="365"/>
      <c r="I214" s="365"/>
      <c r="J214" s="365"/>
      <c r="K214" s="365"/>
      <c r="L214" s="365"/>
      <c r="M214" s="365"/>
      <c r="N214" s="365"/>
      <c r="O214" s="365"/>
      <c r="P214" s="365"/>
      <c r="Q214" s="365"/>
      <c r="R214" s="365"/>
      <c r="S214" s="365"/>
      <c r="T214" s="365"/>
      <c r="U214" s="365"/>
      <c r="V214" s="365"/>
      <c r="W214" s="365"/>
      <c r="X214" s="365"/>
      <c r="Y214" s="365"/>
      <c r="Z214" s="365"/>
      <c r="AA214" s="365"/>
      <c r="AB214" s="365"/>
    </row>
    <row r="215" spans="2:28" ht="12.75" hidden="1" customHeight="1">
      <c r="B215" s="365"/>
      <c r="C215" s="365"/>
      <c r="D215" s="365"/>
      <c r="E215" s="365"/>
      <c r="F215" s="365"/>
      <c r="G215" s="365"/>
      <c r="H215" s="365"/>
      <c r="I215" s="365"/>
      <c r="J215" s="365"/>
      <c r="K215" s="365"/>
      <c r="L215" s="365"/>
      <c r="M215" s="365"/>
      <c r="N215" s="365"/>
      <c r="O215" s="365"/>
      <c r="P215" s="365"/>
      <c r="Q215" s="365"/>
      <c r="R215" s="365"/>
      <c r="S215" s="365"/>
      <c r="T215" s="365"/>
      <c r="U215" s="365"/>
      <c r="V215" s="365"/>
      <c r="W215" s="365"/>
      <c r="X215" s="365"/>
      <c r="Y215" s="365"/>
      <c r="Z215" s="365"/>
      <c r="AA215" s="365"/>
      <c r="AB215" s="365"/>
    </row>
    <row r="216" spans="2:28" ht="12.75" hidden="1" customHeight="1">
      <c r="B216" s="365"/>
      <c r="C216" s="365"/>
      <c r="D216" s="365"/>
      <c r="E216" s="365"/>
      <c r="F216" s="365"/>
      <c r="G216" s="365"/>
      <c r="H216" s="365"/>
      <c r="I216" s="365"/>
      <c r="J216" s="365"/>
      <c r="K216" s="365"/>
      <c r="L216" s="365"/>
      <c r="M216" s="365"/>
      <c r="N216" s="365"/>
      <c r="O216" s="365"/>
      <c r="P216" s="365"/>
      <c r="Q216" s="365"/>
      <c r="R216" s="365"/>
      <c r="S216" s="365"/>
      <c r="T216" s="365"/>
      <c r="U216" s="365"/>
      <c r="V216" s="365"/>
      <c r="W216" s="365"/>
      <c r="X216" s="365"/>
      <c r="Y216" s="365"/>
      <c r="Z216" s="365"/>
      <c r="AA216" s="365"/>
      <c r="AB216" s="365"/>
    </row>
    <row r="217" spans="2:28" ht="12.75" hidden="1" customHeight="1">
      <c r="B217" s="365"/>
      <c r="C217" s="365"/>
      <c r="D217" s="365"/>
      <c r="E217" s="365"/>
      <c r="F217" s="365"/>
      <c r="G217" s="365"/>
      <c r="H217" s="365"/>
      <c r="I217" s="365"/>
      <c r="J217" s="365"/>
      <c r="K217" s="365"/>
      <c r="L217" s="365"/>
      <c r="M217" s="365"/>
      <c r="N217" s="365"/>
      <c r="O217" s="365"/>
      <c r="P217" s="365"/>
      <c r="Q217" s="365"/>
      <c r="R217" s="365"/>
      <c r="S217" s="365"/>
      <c r="T217" s="365"/>
      <c r="U217" s="365"/>
      <c r="V217" s="365"/>
      <c r="W217" s="365"/>
      <c r="X217" s="365"/>
      <c r="Y217" s="365"/>
      <c r="Z217" s="365"/>
      <c r="AA217" s="365"/>
      <c r="AB217" s="365"/>
    </row>
    <row r="218" spans="2:28" ht="12.75" hidden="1" customHeight="1">
      <c r="B218" s="365"/>
      <c r="C218" s="365"/>
      <c r="D218" s="365"/>
      <c r="E218" s="365"/>
      <c r="F218" s="365"/>
      <c r="G218" s="365"/>
      <c r="H218" s="365"/>
      <c r="I218" s="365"/>
      <c r="J218" s="365"/>
      <c r="K218" s="365"/>
      <c r="L218" s="365"/>
      <c r="M218" s="365"/>
      <c r="N218" s="365"/>
      <c r="O218" s="365"/>
      <c r="P218" s="365"/>
      <c r="Q218" s="365"/>
      <c r="R218" s="365"/>
      <c r="S218" s="365"/>
      <c r="T218" s="365"/>
      <c r="U218" s="365"/>
      <c r="V218" s="365"/>
      <c r="W218" s="365"/>
      <c r="X218" s="365"/>
      <c r="Y218" s="365"/>
      <c r="Z218" s="365"/>
      <c r="AA218" s="365"/>
      <c r="AB218" s="365"/>
    </row>
    <row r="219" spans="2:28" ht="12.75" hidden="1" customHeight="1">
      <c r="B219" s="365"/>
      <c r="C219" s="365"/>
      <c r="D219" s="365"/>
      <c r="E219" s="365"/>
      <c r="F219" s="365"/>
      <c r="G219" s="365"/>
      <c r="H219" s="365"/>
      <c r="I219" s="365"/>
      <c r="J219" s="365"/>
      <c r="K219" s="365"/>
      <c r="L219" s="365"/>
      <c r="M219" s="365"/>
      <c r="N219" s="365"/>
      <c r="O219" s="365"/>
      <c r="P219" s="365"/>
      <c r="Q219" s="365"/>
      <c r="R219" s="365"/>
      <c r="S219" s="365"/>
      <c r="T219" s="365"/>
      <c r="U219" s="365"/>
      <c r="V219" s="365"/>
      <c r="W219" s="365"/>
      <c r="X219" s="365"/>
      <c r="Y219" s="365"/>
      <c r="Z219" s="365"/>
      <c r="AA219" s="365"/>
      <c r="AB219" s="365"/>
    </row>
    <row r="220" spans="2:28" ht="12.75" hidden="1" customHeight="1">
      <c r="B220" s="365"/>
      <c r="C220" s="365"/>
      <c r="D220" s="365"/>
      <c r="E220" s="365"/>
      <c r="F220" s="365"/>
      <c r="G220" s="365"/>
      <c r="H220" s="365"/>
      <c r="I220" s="365"/>
      <c r="J220" s="365"/>
      <c r="K220" s="365"/>
      <c r="L220" s="365"/>
      <c r="M220" s="365"/>
      <c r="N220" s="365"/>
      <c r="O220" s="365"/>
      <c r="P220" s="365"/>
      <c r="Q220" s="365"/>
      <c r="R220" s="365"/>
      <c r="S220" s="365"/>
      <c r="T220" s="365"/>
      <c r="U220" s="365"/>
      <c r="V220" s="365"/>
      <c r="W220" s="365"/>
      <c r="X220" s="365"/>
      <c r="Y220" s="365"/>
      <c r="Z220" s="365"/>
      <c r="AA220" s="365"/>
      <c r="AB220" s="365"/>
    </row>
    <row r="221" spans="2:28" ht="12.75" hidden="1" customHeight="1">
      <c r="B221" s="365"/>
      <c r="C221" s="365"/>
      <c r="D221" s="365"/>
      <c r="E221" s="365"/>
      <c r="F221" s="365"/>
      <c r="G221" s="365"/>
      <c r="H221" s="365"/>
      <c r="I221" s="365"/>
      <c r="J221" s="365"/>
      <c r="K221" s="365"/>
      <c r="L221" s="365"/>
      <c r="M221" s="365"/>
      <c r="N221" s="365"/>
      <c r="O221" s="365"/>
      <c r="P221" s="365"/>
      <c r="Q221" s="365"/>
      <c r="R221" s="365"/>
      <c r="S221" s="365"/>
      <c r="T221" s="365"/>
      <c r="U221" s="365"/>
      <c r="V221" s="365"/>
      <c r="W221" s="365"/>
      <c r="X221" s="365"/>
      <c r="Y221" s="365"/>
      <c r="Z221" s="365"/>
      <c r="AA221" s="365"/>
      <c r="AB221" s="365"/>
    </row>
    <row r="222" spans="2:28" ht="12.75" hidden="1" customHeight="1">
      <c r="B222" s="365"/>
      <c r="C222" s="365"/>
      <c r="D222" s="365"/>
      <c r="E222" s="365"/>
      <c r="F222" s="365"/>
      <c r="G222" s="365"/>
      <c r="H222" s="365"/>
      <c r="I222" s="365"/>
      <c r="J222" s="365"/>
      <c r="K222" s="365"/>
      <c r="L222" s="365"/>
      <c r="M222" s="365"/>
      <c r="N222" s="365"/>
      <c r="O222" s="365"/>
      <c r="P222" s="365"/>
      <c r="Q222" s="365"/>
      <c r="R222" s="365"/>
      <c r="S222" s="365"/>
      <c r="T222" s="365"/>
      <c r="U222" s="365"/>
      <c r="V222" s="365"/>
      <c r="W222" s="365"/>
      <c r="X222" s="365"/>
      <c r="Y222" s="365"/>
      <c r="Z222" s="365"/>
      <c r="AA222" s="365"/>
      <c r="AB222" s="365"/>
    </row>
    <row r="223" spans="2:28" ht="12.75" hidden="1" customHeight="1">
      <c r="B223" s="365"/>
      <c r="C223" s="365"/>
      <c r="D223" s="365"/>
      <c r="E223" s="365"/>
      <c r="F223" s="365"/>
      <c r="G223" s="365"/>
      <c r="H223" s="365"/>
      <c r="I223" s="365"/>
      <c r="J223" s="365"/>
      <c r="K223" s="365"/>
      <c r="L223" s="365"/>
      <c r="M223" s="365"/>
      <c r="N223" s="365"/>
      <c r="O223" s="365"/>
      <c r="P223" s="365"/>
      <c r="Q223" s="365"/>
      <c r="R223" s="365"/>
      <c r="S223" s="365"/>
      <c r="T223" s="365"/>
      <c r="U223" s="365"/>
      <c r="V223" s="365"/>
      <c r="W223" s="365"/>
      <c r="X223" s="365"/>
      <c r="Y223" s="365"/>
      <c r="Z223" s="365"/>
      <c r="AA223" s="365"/>
      <c r="AB223" s="365"/>
    </row>
    <row r="224" spans="2:28" ht="12.75" hidden="1" customHeight="1">
      <c r="B224" s="365"/>
      <c r="C224" s="365"/>
      <c r="D224" s="365"/>
      <c r="E224" s="365"/>
      <c r="F224" s="365"/>
      <c r="G224" s="365"/>
      <c r="H224" s="365"/>
      <c r="I224" s="365"/>
      <c r="J224" s="365"/>
      <c r="K224" s="365"/>
      <c r="L224" s="365"/>
      <c r="M224" s="365"/>
      <c r="N224" s="365"/>
      <c r="O224" s="365"/>
      <c r="P224" s="365"/>
      <c r="Q224" s="365"/>
      <c r="R224" s="365"/>
      <c r="S224" s="365"/>
      <c r="T224" s="365"/>
      <c r="U224" s="365"/>
      <c r="V224" s="365"/>
      <c r="W224" s="365"/>
      <c r="X224" s="365"/>
      <c r="Y224" s="365"/>
      <c r="Z224" s="365"/>
      <c r="AA224" s="365"/>
      <c r="AB224" s="365"/>
    </row>
    <row r="225" spans="2:28" ht="12.75" hidden="1" customHeight="1">
      <c r="B225" s="365"/>
      <c r="C225" s="365"/>
      <c r="D225" s="365"/>
      <c r="E225" s="365"/>
      <c r="F225" s="365"/>
      <c r="G225" s="365"/>
      <c r="H225" s="365"/>
      <c r="I225" s="365"/>
      <c r="J225" s="365"/>
      <c r="K225" s="365"/>
      <c r="L225" s="365"/>
      <c r="M225" s="365"/>
      <c r="N225" s="365"/>
      <c r="O225" s="365"/>
      <c r="P225" s="365"/>
      <c r="Q225" s="365"/>
      <c r="R225" s="365"/>
      <c r="S225" s="365"/>
      <c r="T225" s="365"/>
      <c r="U225" s="365"/>
      <c r="V225" s="365"/>
      <c r="W225" s="365"/>
      <c r="X225" s="365"/>
      <c r="Y225" s="365"/>
      <c r="Z225" s="365"/>
      <c r="AA225" s="365"/>
      <c r="AB225" s="365"/>
    </row>
    <row r="226" spans="2:28" ht="12.75" hidden="1" customHeight="1">
      <c r="B226" s="365"/>
      <c r="C226" s="365"/>
      <c r="D226" s="365"/>
      <c r="E226" s="365"/>
      <c r="F226" s="365"/>
      <c r="G226" s="365"/>
      <c r="H226" s="365"/>
      <c r="I226" s="365"/>
      <c r="J226" s="365"/>
      <c r="K226" s="365"/>
      <c r="L226" s="365"/>
      <c r="M226" s="365"/>
      <c r="N226" s="365"/>
      <c r="O226" s="365"/>
      <c r="P226" s="365"/>
      <c r="Q226" s="365"/>
      <c r="R226" s="365"/>
      <c r="S226" s="365"/>
      <c r="T226" s="365"/>
      <c r="U226" s="365"/>
      <c r="V226" s="365"/>
      <c r="W226" s="365"/>
      <c r="X226" s="365"/>
      <c r="Y226" s="365"/>
      <c r="Z226" s="365"/>
      <c r="AA226" s="365"/>
      <c r="AB226" s="365"/>
    </row>
    <row r="227" spans="2:28" ht="12.75" hidden="1" customHeight="1">
      <c r="B227" s="365"/>
      <c r="C227" s="365"/>
      <c r="D227" s="365"/>
      <c r="E227" s="365"/>
      <c r="F227" s="365"/>
      <c r="G227" s="365"/>
      <c r="H227" s="365"/>
      <c r="I227" s="365"/>
      <c r="J227" s="365"/>
      <c r="K227" s="365"/>
      <c r="L227" s="365"/>
      <c r="M227" s="365"/>
      <c r="N227" s="365"/>
      <c r="O227" s="365"/>
      <c r="P227" s="365"/>
      <c r="Q227" s="365"/>
      <c r="R227" s="365"/>
      <c r="S227" s="365"/>
      <c r="T227" s="365"/>
      <c r="U227" s="365"/>
      <c r="V227" s="365"/>
      <c r="W227" s="365"/>
      <c r="X227" s="365"/>
      <c r="Y227" s="365"/>
      <c r="Z227" s="365"/>
      <c r="AA227" s="365"/>
      <c r="AB227" s="365"/>
    </row>
    <row r="228" spans="2:28" ht="12.75" hidden="1" customHeight="1">
      <c r="B228" s="365"/>
      <c r="C228" s="365"/>
      <c r="D228" s="365"/>
      <c r="E228" s="365"/>
      <c r="F228" s="365"/>
      <c r="G228" s="365"/>
      <c r="H228" s="365"/>
      <c r="I228" s="365"/>
      <c r="J228" s="365"/>
      <c r="K228" s="365"/>
      <c r="L228" s="365"/>
      <c r="M228" s="365"/>
      <c r="N228" s="365"/>
      <c r="O228" s="365"/>
      <c r="P228" s="365"/>
      <c r="Q228" s="365"/>
      <c r="R228" s="365"/>
      <c r="S228" s="365"/>
      <c r="T228" s="365"/>
      <c r="U228" s="365"/>
      <c r="V228" s="365"/>
      <c r="W228" s="365"/>
      <c r="X228" s="365"/>
      <c r="Y228" s="365"/>
      <c r="Z228" s="365"/>
      <c r="AA228" s="365"/>
      <c r="AB228" s="365"/>
    </row>
    <row r="229" spans="2:28" ht="12.75" hidden="1" customHeight="1">
      <c r="B229" s="365"/>
      <c r="C229" s="365"/>
      <c r="D229" s="365"/>
      <c r="E229" s="365"/>
      <c r="F229" s="365"/>
      <c r="G229" s="365"/>
      <c r="H229" s="365"/>
      <c r="I229" s="365"/>
      <c r="J229" s="365"/>
      <c r="K229" s="365"/>
      <c r="L229" s="365"/>
      <c r="M229" s="365"/>
      <c r="N229" s="365"/>
      <c r="O229" s="365"/>
      <c r="P229" s="365"/>
      <c r="Q229" s="365"/>
      <c r="R229" s="365"/>
      <c r="S229" s="365"/>
      <c r="T229" s="365"/>
      <c r="U229" s="365"/>
      <c r="V229" s="365"/>
      <c r="W229" s="365"/>
      <c r="X229" s="365"/>
      <c r="Y229" s="365"/>
      <c r="Z229" s="365"/>
      <c r="AA229" s="365"/>
      <c r="AB229" s="365"/>
    </row>
    <row r="230" spans="2:28" ht="12.75" hidden="1" customHeight="1">
      <c r="B230" s="365"/>
      <c r="C230" s="365"/>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row>
    <row r="231" spans="2:28" ht="12.75" hidden="1" customHeight="1">
      <c r="B231" s="365"/>
      <c r="C231" s="365"/>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row>
    <row r="232" spans="2:28" ht="12.75" hidden="1" customHeight="1">
      <c r="B232" s="365"/>
      <c r="C232" s="365"/>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row>
    <row r="233" spans="2:28" ht="12.75" hidden="1" customHeight="1">
      <c r="B233" s="365"/>
      <c r="C233" s="365"/>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row>
    <row r="234" spans="2:28" ht="12.75" hidden="1" customHeight="1">
      <c r="B234" s="365"/>
      <c r="C234" s="365"/>
      <c r="D234" s="365"/>
      <c r="E234" s="365"/>
      <c r="F234" s="365"/>
      <c r="G234" s="365"/>
      <c r="H234" s="365"/>
      <c r="I234" s="365"/>
      <c r="J234" s="365"/>
      <c r="K234" s="365"/>
      <c r="L234" s="365"/>
      <c r="M234" s="365"/>
      <c r="N234" s="365"/>
      <c r="O234" s="365"/>
      <c r="P234" s="365"/>
      <c r="Q234" s="365"/>
      <c r="R234" s="365"/>
      <c r="S234" s="365"/>
      <c r="T234" s="365"/>
      <c r="U234" s="365"/>
      <c r="V234" s="365"/>
      <c r="W234" s="365"/>
      <c r="X234" s="365"/>
      <c r="Y234" s="365"/>
      <c r="Z234" s="365"/>
      <c r="AA234" s="365"/>
      <c r="AB234" s="365"/>
    </row>
    <row r="235" spans="2:28" ht="12.75" hidden="1" customHeight="1">
      <c r="B235" s="365"/>
      <c r="C235" s="365"/>
      <c r="D235" s="365"/>
      <c r="E235" s="365"/>
      <c r="F235" s="365"/>
      <c r="G235" s="365"/>
      <c r="H235" s="365"/>
      <c r="I235" s="365"/>
      <c r="J235" s="365"/>
      <c r="K235" s="365"/>
      <c r="L235" s="365"/>
      <c r="M235" s="365"/>
      <c r="N235" s="365"/>
      <c r="O235" s="365"/>
      <c r="P235" s="365"/>
      <c r="Q235" s="365"/>
      <c r="R235" s="365"/>
      <c r="S235" s="365"/>
      <c r="T235" s="365"/>
      <c r="U235" s="365"/>
      <c r="V235" s="365"/>
      <c r="W235" s="365"/>
      <c r="X235" s="365"/>
      <c r="Y235" s="365"/>
      <c r="Z235" s="365"/>
      <c r="AA235" s="365"/>
      <c r="AB235" s="365"/>
    </row>
    <row r="236" spans="2:28" ht="12.75" hidden="1" customHeight="1">
      <c r="B236" s="365"/>
      <c r="C236" s="365"/>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row>
    <row r="237" spans="2:28" ht="12.75" hidden="1" customHeight="1">
      <c r="B237" s="365"/>
      <c r="C237" s="365"/>
      <c r="D237" s="365"/>
      <c r="E237" s="365"/>
      <c r="F237" s="365"/>
      <c r="G237" s="365"/>
      <c r="H237" s="365"/>
      <c r="I237" s="365"/>
      <c r="J237" s="365"/>
      <c r="K237" s="365"/>
      <c r="L237" s="365"/>
      <c r="M237" s="365"/>
      <c r="N237" s="365"/>
      <c r="O237" s="365"/>
      <c r="P237" s="365"/>
      <c r="Q237" s="365"/>
      <c r="R237" s="365"/>
      <c r="S237" s="365"/>
      <c r="T237" s="365"/>
      <c r="U237" s="365"/>
      <c r="V237" s="365"/>
      <c r="W237" s="365"/>
      <c r="X237" s="365"/>
      <c r="Y237" s="365"/>
      <c r="Z237" s="365"/>
      <c r="AA237" s="365"/>
      <c r="AB237" s="365"/>
    </row>
    <row r="238" spans="2:28" ht="12.75" hidden="1" customHeight="1">
      <c r="B238" s="365"/>
      <c r="C238" s="365"/>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row>
    <row r="239" spans="2:28" ht="12.75" hidden="1" customHeight="1">
      <c r="B239" s="365"/>
      <c r="C239" s="365"/>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row>
    <row r="240" spans="2:28" ht="12.75" hidden="1" customHeight="1">
      <c r="B240" s="365"/>
      <c r="C240" s="365"/>
      <c r="D240" s="365"/>
      <c r="E240" s="365"/>
      <c r="F240" s="365"/>
      <c r="G240" s="365"/>
      <c r="H240" s="365"/>
      <c r="I240" s="365"/>
      <c r="J240" s="365"/>
      <c r="K240" s="365"/>
      <c r="L240" s="365"/>
      <c r="M240" s="365"/>
      <c r="N240" s="365"/>
      <c r="O240" s="365"/>
      <c r="P240" s="365"/>
      <c r="Q240" s="365"/>
      <c r="R240" s="365"/>
      <c r="S240" s="365"/>
      <c r="T240" s="365"/>
      <c r="U240" s="365"/>
      <c r="V240" s="365"/>
      <c r="W240" s="365"/>
      <c r="X240" s="365"/>
      <c r="Y240" s="365"/>
      <c r="Z240" s="365"/>
      <c r="AA240" s="365"/>
      <c r="AB240" s="365"/>
    </row>
    <row r="241" spans="2:28" ht="12.75" hidden="1" customHeight="1">
      <c r="B241" s="365"/>
      <c r="C241" s="365"/>
      <c r="D241" s="365"/>
      <c r="E241" s="365"/>
      <c r="F241" s="365"/>
      <c r="G241" s="365"/>
      <c r="H241" s="365"/>
      <c r="I241" s="365"/>
      <c r="J241" s="365"/>
      <c r="K241" s="365"/>
      <c r="L241" s="365"/>
      <c r="M241" s="365"/>
      <c r="N241" s="365"/>
      <c r="O241" s="365"/>
      <c r="P241" s="365"/>
      <c r="Q241" s="365"/>
      <c r="R241" s="365"/>
      <c r="S241" s="365"/>
      <c r="T241" s="365"/>
      <c r="U241" s="365"/>
      <c r="V241" s="365"/>
      <c r="W241" s="365"/>
      <c r="X241" s="365"/>
      <c r="Y241" s="365"/>
      <c r="Z241" s="365"/>
      <c r="AA241" s="365"/>
      <c r="AB241" s="365"/>
    </row>
    <row r="242" spans="2:28" ht="12.75" hidden="1" customHeight="1">
      <c r="B242" s="365"/>
      <c r="C242" s="365"/>
      <c r="D242" s="365"/>
      <c r="E242" s="365"/>
      <c r="F242" s="365"/>
      <c r="G242" s="365"/>
      <c r="H242" s="365"/>
      <c r="I242" s="365"/>
      <c r="J242" s="365"/>
      <c r="K242" s="365"/>
      <c r="L242" s="365"/>
      <c r="M242" s="365"/>
      <c r="N242" s="365"/>
      <c r="O242" s="365"/>
      <c r="P242" s="365"/>
      <c r="Q242" s="365"/>
      <c r="R242" s="365"/>
      <c r="S242" s="365"/>
      <c r="T242" s="365"/>
      <c r="U242" s="365"/>
      <c r="V242" s="365"/>
      <c r="W242" s="365"/>
      <c r="X242" s="365"/>
      <c r="Y242" s="365"/>
      <c r="Z242" s="365"/>
      <c r="AA242" s="365"/>
      <c r="AB242" s="365"/>
    </row>
    <row r="243" spans="2:28" ht="12.75" hidden="1" customHeight="1">
      <c r="B243" s="365"/>
      <c r="C243" s="365"/>
      <c r="D243" s="365"/>
      <c r="E243" s="365"/>
      <c r="F243" s="365"/>
      <c r="G243" s="365"/>
      <c r="H243" s="365"/>
      <c r="I243" s="365"/>
      <c r="J243" s="365"/>
      <c r="K243" s="365"/>
      <c r="L243" s="365"/>
      <c r="M243" s="365"/>
      <c r="N243" s="365"/>
      <c r="O243" s="365"/>
      <c r="P243" s="365"/>
      <c r="Q243" s="365"/>
      <c r="R243" s="365"/>
      <c r="S243" s="365"/>
      <c r="T243" s="365"/>
      <c r="U243" s="365"/>
      <c r="V243" s="365"/>
      <c r="W243" s="365"/>
      <c r="X243" s="365"/>
      <c r="Y243" s="365"/>
      <c r="Z243" s="365"/>
      <c r="AA243" s="365"/>
      <c r="AB243" s="365"/>
    </row>
    <row r="244" spans="2:28" ht="12.75" hidden="1" customHeight="1">
      <c r="B244" s="365"/>
      <c r="C244" s="365"/>
      <c r="D244" s="365"/>
      <c r="E244" s="365"/>
      <c r="F244" s="365"/>
      <c r="G244" s="365"/>
      <c r="H244" s="365"/>
      <c r="I244" s="365"/>
      <c r="J244" s="365"/>
      <c r="K244" s="365"/>
      <c r="L244" s="365"/>
      <c r="M244" s="365"/>
      <c r="N244" s="365"/>
      <c r="O244" s="365"/>
      <c r="P244" s="365"/>
      <c r="Q244" s="365"/>
      <c r="R244" s="365"/>
      <c r="S244" s="365"/>
      <c r="T244" s="365"/>
      <c r="U244" s="365"/>
      <c r="V244" s="365"/>
      <c r="W244" s="365"/>
      <c r="X244" s="365"/>
      <c r="Y244" s="365"/>
      <c r="Z244" s="365"/>
      <c r="AA244" s="365"/>
      <c r="AB244" s="365"/>
    </row>
    <row r="245" spans="2:28" ht="12.75" hidden="1" customHeight="1">
      <c r="B245" s="365"/>
      <c r="C245" s="365"/>
      <c r="D245" s="365"/>
      <c r="E245" s="365"/>
      <c r="F245" s="365"/>
      <c r="G245" s="365"/>
      <c r="H245" s="365"/>
      <c r="I245" s="365"/>
      <c r="J245" s="365"/>
      <c r="K245" s="365"/>
      <c r="L245" s="365"/>
      <c r="M245" s="365"/>
      <c r="N245" s="365"/>
      <c r="O245" s="365"/>
      <c r="P245" s="365"/>
      <c r="Q245" s="365"/>
      <c r="R245" s="365"/>
      <c r="S245" s="365"/>
      <c r="T245" s="365"/>
      <c r="U245" s="365"/>
      <c r="V245" s="365"/>
      <c r="W245" s="365"/>
      <c r="X245" s="365"/>
      <c r="Y245" s="365"/>
      <c r="Z245" s="365"/>
      <c r="AA245" s="365"/>
      <c r="AB245" s="365"/>
    </row>
    <row r="246" spans="2:28" ht="12.75" hidden="1" customHeight="1">
      <c r="B246" s="365"/>
      <c r="C246" s="365"/>
      <c r="D246" s="365"/>
      <c r="E246" s="365"/>
      <c r="F246" s="365"/>
      <c r="G246" s="365"/>
      <c r="H246" s="365"/>
      <c r="I246" s="365"/>
      <c r="J246" s="365"/>
      <c r="K246" s="365"/>
      <c r="L246" s="365"/>
      <c r="M246" s="365"/>
      <c r="N246" s="365"/>
      <c r="O246" s="365"/>
      <c r="P246" s="365"/>
      <c r="Q246" s="365"/>
      <c r="R246" s="365"/>
      <c r="S246" s="365"/>
      <c r="T246" s="365"/>
      <c r="U246" s="365"/>
      <c r="V246" s="365"/>
      <c r="W246" s="365"/>
      <c r="X246" s="365"/>
      <c r="Y246" s="365"/>
      <c r="Z246" s="365"/>
      <c r="AA246" s="365"/>
      <c r="AB246" s="365"/>
    </row>
    <row r="247" spans="2:28" ht="12.75" hidden="1" customHeight="1">
      <c r="B247" s="365"/>
      <c r="C247" s="365"/>
      <c r="D247" s="365"/>
      <c r="E247" s="365"/>
      <c r="F247" s="365"/>
      <c r="G247" s="365"/>
      <c r="H247" s="365"/>
      <c r="I247" s="365"/>
      <c r="J247" s="365"/>
      <c r="K247" s="365"/>
      <c r="L247" s="365"/>
      <c r="M247" s="365"/>
      <c r="N247" s="365"/>
      <c r="O247" s="365"/>
      <c r="P247" s="365"/>
      <c r="Q247" s="365"/>
      <c r="R247" s="365"/>
      <c r="S247" s="365"/>
      <c r="T247" s="365"/>
      <c r="U247" s="365"/>
      <c r="V247" s="365"/>
      <c r="W247" s="365"/>
      <c r="X247" s="365"/>
      <c r="Y247" s="365"/>
      <c r="Z247" s="365"/>
      <c r="AA247" s="365"/>
      <c r="AB247" s="365"/>
    </row>
    <row r="248" spans="2:28" ht="12.75" hidden="1" customHeight="1">
      <c r="B248" s="365"/>
      <c r="C248" s="365"/>
      <c r="D248" s="365"/>
      <c r="E248" s="365"/>
      <c r="F248" s="365"/>
      <c r="G248" s="365"/>
      <c r="H248" s="365"/>
      <c r="I248" s="365"/>
      <c r="J248" s="365"/>
      <c r="K248" s="365"/>
      <c r="L248" s="365"/>
      <c r="M248" s="365"/>
      <c r="N248" s="365"/>
      <c r="O248" s="365"/>
      <c r="P248" s="365"/>
      <c r="Q248" s="365"/>
      <c r="R248" s="365"/>
      <c r="S248" s="365"/>
      <c r="T248" s="365"/>
      <c r="U248" s="365"/>
      <c r="V248" s="365"/>
      <c r="W248" s="365"/>
      <c r="X248" s="365"/>
      <c r="Y248" s="365"/>
      <c r="Z248" s="365"/>
      <c r="AA248" s="365"/>
      <c r="AB248" s="365"/>
    </row>
    <row r="249" spans="2:28" ht="12.75" hidden="1" customHeight="1">
      <c r="B249" s="365"/>
      <c r="C249" s="365"/>
      <c r="D249" s="365"/>
      <c r="E249" s="365"/>
      <c r="F249" s="365"/>
      <c r="G249" s="365"/>
      <c r="H249" s="365"/>
      <c r="I249" s="365"/>
      <c r="J249" s="365"/>
      <c r="K249" s="365"/>
      <c r="L249" s="365"/>
      <c r="M249" s="365"/>
      <c r="N249" s="365"/>
      <c r="O249" s="365"/>
      <c r="P249" s="365"/>
      <c r="Q249" s="365"/>
      <c r="R249" s="365"/>
      <c r="S249" s="365"/>
      <c r="T249" s="365"/>
      <c r="U249" s="365"/>
      <c r="V249" s="365"/>
      <c r="W249" s="365"/>
      <c r="X249" s="365"/>
      <c r="Y249" s="365"/>
      <c r="Z249" s="365"/>
      <c r="AA249" s="365"/>
      <c r="AB249" s="365"/>
    </row>
    <row r="250" spans="2:28" ht="12.75" hidden="1" customHeight="1">
      <c r="B250" s="365"/>
      <c r="C250" s="365"/>
      <c r="D250" s="365"/>
      <c r="E250" s="365"/>
      <c r="F250" s="365"/>
      <c r="G250" s="365"/>
      <c r="H250" s="365"/>
      <c r="I250" s="365"/>
      <c r="J250" s="365"/>
      <c r="K250" s="365"/>
      <c r="L250" s="365"/>
      <c r="M250" s="365"/>
      <c r="N250" s="365"/>
      <c r="O250" s="365"/>
      <c r="P250" s="365"/>
      <c r="Q250" s="365"/>
      <c r="R250" s="365"/>
      <c r="S250" s="365"/>
      <c r="T250" s="365"/>
      <c r="U250" s="365"/>
      <c r="V250" s="365"/>
      <c r="W250" s="365"/>
      <c r="X250" s="365"/>
      <c r="Y250" s="365"/>
      <c r="Z250" s="365"/>
      <c r="AA250" s="365"/>
      <c r="AB250" s="365"/>
    </row>
    <row r="251" spans="2:28" ht="12.75" hidden="1" customHeight="1">
      <c r="B251" s="365"/>
      <c r="C251" s="365"/>
      <c r="D251" s="365"/>
      <c r="E251" s="365"/>
      <c r="F251" s="365"/>
      <c r="G251" s="365"/>
      <c r="H251" s="365"/>
      <c r="I251" s="365"/>
      <c r="J251" s="365"/>
      <c r="K251" s="365"/>
      <c r="L251" s="365"/>
      <c r="M251" s="365"/>
      <c r="N251" s="365"/>
      <c r="O251" s="365"/>
      <c r="P251" s="365"/>
      <c r="Q251" s="365"/>
      <c r="R251" s="365"/>
      <c r="S251" s="365"/>
      <c r="T251" s="365"/>
      <c r="U251" s="365"/>
      <c r="V251" s="365"/>
      <c r="W251" s="365"/>
      <c r="X251" s="365"/>
      <c r="Y251" s="365"/>
      <c r="Z251" s="365"/>
      <c r="AA251" s="365"/>
      <c r="AB251" s="365"/>
    </row>
    <row r="252" spans="2:28" ht="12.75" hidden="1" customHeight="1">
      <c r="B252" s="365"/>
      <c r="C252" s="365"/>
      <c r="D252" s="365"/>
      <c r="E252" s="365"/>
      <c r="F252" s="365"/>
      <c r="G252" s="365"/>
      <c r="H252" s="365"/>
      <c r="I252" s="365"/>
      <c r="J252" s="365"/>
      <c r="K252" s="365"/>
      <c r="L252" s="365"/>
      <c r="M252" s="365"/>
      <c r="N252" s="365"/>
      <c r="O252" s="365"/>
      <c r="P252" s="365"/>
      <c r="Q252" s="365"/>
      <c r="R252" s="365"/>
      <c r="S252" s="365"/>
      <c r="T252" s="365"/>
      <c r="U252" s="365"/>
      <c r="V252" s="365"/>
      <c r="W252" s="365"/>
      <c r="X252" s="365"/>
      <c r="Y252" s="365"/>
      <c r="Z252" s="365"/>
      <c r="AA252" s="365"/>
      <c r="AB252" s="365"/>
    </row>
    <row r="253" spans="2:28" ht="12.75" hidden="1" customHeight="1">
      <c r="B253" s="365"/>
      <c r="C253" s="365"/>
      <c r="D253" s="365"/>
      <c r="E253" s="365"/>
      <c r="F253" s="365"/>
      <c r="G253" s="365"/>
      <c r="H253" s="365"/>
      <c r="I253" s="365"/>
      <c r="J253" s="365"/>
      <c r="K253" s="365"/>
      <c r="L253" s="365"/>
      <c r="M253" s="365"/>
      <c r="N253" s="365"/>
      <c r="O253" s="365"/>
      <c r="P253" s="365"/>
      <c r="Q253" s="365"/>
      <c r="R253" s="365"/>
      <c r="S253" s="365"/>
      <c r="T253" s="365"/>
      <c r="U253" s="365"/>
      <c r="V253" s="365"/>
      <c r="W253" s="365"/>
      <c r="X253" s="365"/>
      <c r="Y253" s="365"/>
      <c r="Z253" s="365"/>
      <c r="AA253" s="365"/>
      <c r="AB253" s="365"/>
    </row>
    <row r="254" spans="2:28" ht="12.75" hidden="1" customHeight="1">
      <c r="B254" s="365"/>
      <c r="C254" s="365"/>
      <c r="D254" s="365"/>
      <c r="E254" s="365"/>
      <c r="F254" s="365"/>
      <c r="G254" s="365"/>
      <c r="H254" s="365"/>
      <c r="I254" s="365"/>
      <c r="J254" s="365"/>
      <c r="K254" s="365"/>
      <c r="L254" s="365"/>
      <c r="M254" s="365"/>
      <c r="N254" s="365"/>
      <c r="O254" s="365"/>
      <c r="P254" s="365"/>
      <c r="Q254" s="365"/>
      <c r="R254" s="365"/>
      <c r="S254" s="365"/>
      <c r="T254" s="365"/>
      <c r="U254" s="365"/>
      <c r="V254" s="365"/>
      <c r="W254" s="365"/>
      <c r="X254" s="365"/>
      <c r="Y254" s="365"/>
      <c r="Z254" s="365"/>
      <c r="AA254" s="365"/>
      <c r="AB254" s="365"/>
    </row>
    <row r="255" spans="2:28" ht="12.75" hidden="1" customHeight="1">
      <c r="B255" s="365"/>
      <c r="C255" s="365"/>
      <c r="D255" s="365"/>
      <c r="E255" s="365"/>
      <c r="F255" s="365"/>
      <c r="G255" s="365"/>
      <c r="H255" s="365"/>
      <c r="I255" s="365"/>
      <c r="J255" s="365"/>
      <c r="K255" s="365"/>
      <c r="L255" s="365"/>
      <c r="M255" s="365"/>
      <c r="N255" s="365"/>
      <c r="O255" s="365"/>
      <c r="P255" s="365"/>
      <c r="Q255" s="365"/>
      <c r="R255" s="365"/>
      <c r="S255" s="365"/>
      <c r="T255" s="365"/>
      <c r="U255" s="365"/>
      <c r="V255" s="365"/>
      <c r="W255" s="365"/>
      <c r="X255" s="365"/>
      <c r="Y255" s="365"/>
      <c r="Z255" s="365"/>
      <c r="AA255" s="365"/>
      <c r="AB255" s="365"/>
    </row>
    <row r="256" spans="2:28" ht="12.75" hidden="1" customHeight="1">
      <c r="B256" s="365"/>
      <c r="C256" s="365"/>
      <c r="D256" s="365"/>
      <c r="E256" s="365"/>
      <c r="F256" s="365"/>
      <c r="G256" s="365"/>
      <c r="H256" s="365"/>
      <c r="I256" s="365"/>
      <c r="J256" s="365"/>
      <c r="K256" s="365"/>
      <c r="L256" s="365"/>
      <c r="M256" s="365"/>
      <c r="N256" s="365"/>
      <c r="O256" s="365"/>
      <c r="P256" s="365"/>
      <c r="Q256" s="365"/>
      <c r="R256" s="365"/>
      <c r="S256" s="365"/>
      <c r="T256" s="365"/>
      <c r="U256" s="365"/>
      <c r="V256" s="365"/>
      <c r="W256" s="365"/>
      <c r="X256" s="365"/>
      <c r="Y256" s="365"/>
      <c r="Z256" s="365"/>
      <c r="AA256" s="365"/>
      <c r="AB256" s="365"/>
    </row>
    <row r="257" spans="2:28" ht="12.75" hidden="1" customHeight="1">
      <c r="B257" s="365"/>
      <c r="C257" s="365"/>
      <c r="D257" s="365"/>
      <c r="E257" s="365"/>
      <c r="F257" s="365"/>
      <c r="G257" s="365"/>
      <c r="H257" s="365"/>
      <c r="I257" s="365"/>
      <c r="J257" s="365"/>
      <c r="K257" s="365"/>
      <c r="L257" s="365"/>
      <c r="M257" s="365"/>
      <c r="N257" s="365"/>
      <c r="O257" s="365"/>
      <c r="P257" s="365"/>
      <c r="Q257" s="365"/>
      <c r="R257" s="365"/>
      <c r="S257" s="365"/>
      <c r="T257" s="365"/>
      <c r="U257" s="365"/>
      <c r="V257" s="365"/>
      <c r="W257" s="365"/>
      <c r="X257" s="365"/>
      <c r="Y257" s="365"/>
      <c r="Z257" s="365"/>
      <c r="AA257" s="365"/>
      <c r="AB257" s="365"/>
    </row>
    <row r="258" spans="2:28" ht="12.75" hidden="1" customHeight="1">
      <c r="B258" s="365"/>
      <c r="C258" s="365"/>
      <c r="D258" s="365"/>
      <c r="E258" s="365"/>
      <c r="F258" s="365"/>
      <c r="G258" s="365"/>
      <c r="H258" s="365"/>
      <c r="I258" s="365"/>
      <c r="J258" s="365"/>
      <c r="K258" s="365"/>
      <c r="L258" s="365"/>
      <c r="M258" s="365"/>
      <c r="N258" s="365"/>
      <c r="O258" s="365"/>
      <c r="P258" s="365"/>
      <c r="Q258" s="365"/>
      <c r="R258" s="365"/>
      <c r="S258" s="365"/>
      <c r="T258" s="365"/>
      <c r="U258" s="365"/>
      <c r="V258" s="365"/>
      <c r="W258" s="365"/>
      <c r="X258" s="365"/>
      <c r="Y258" s="365"/>
      <c r="Z258" s="365"/>
      <c r="AA258" s="365"/>
      <c r="AB258" s="365"/>
    </row>
    <row r="259" spans="2:28" ht="12.75" hidden="1" customHeight="1">
      <c r="B259" s="365"/>
      <c r="C259" s="365"/>
      <c r="D259" s="365"/>
      <c r="E259" s="365"/>
      <c r="F259" s="365"/>
      <c r="G259" s="365"/>
      <c r="H259" s="365"/>
      <c r="I259" s="365"/>
      <c r="J259" s="365"/>
      <c r="K259" s="365"/>
      <c r="L259" s="365"/>
      <c r="M259" s="365"/>
      <c r="N259" s="365"/>
      <c r="O259" s="365"/>
      <c r="P259" s="365"/>
      <c r="Q259" s="365"/>
      <c r="R259" s="365"/>
      <c r="S259" s="365"/>
      <c r="T259" s="365"/>
      <c r="U259" s="365"/>
      <c r="V259" s="365"/>
      <c r="W259" s="365"/>
      <c r="X259" s="365"/>
      <c r="Y259" s="365"/>
      <c r="Z259" s="365"/>
      <c r="AA259" s="365"/>
      <c r="AB259" s="365"/>
    </row>
    <row r="260" spans="2:28" ht="12.75" hidden="1" customHeight="1">
      <c r="B260" s="365"/>
      <c r="C260" s="365"/>
      <c r="D260" s="365"/>
      <c r="E260" s="365"/>
      <c r="F260" s="365"/>
      <c r="G260" s="365"/>
      <c r="H260" s="365"/>
      <c r="I260" s="365"/>
      <c r="J260" s="365"/>
      <c r="K260" s="365"/>
      <c r="L260" s="365"/>
      <c r="M260" s="365"/>
      <c r="N260" s="365"/>
      <c r="O260" s="365"/>
      <c r="P260" s="365"/>
      <c r="Q260" s="365"/>
      <c r="R260" s="365"/>
      <c r="S260" s="365"/>
      <c r="T260" s="365"/>
      <c r="U260" s="365"/>
      <c r="V260" s="365"/>
      <c r="W260" s="365"/>
      <c r="X260" s="365"/>
      <c r="Y260" s="365"/>
      <c r="Z260" s="365"/>
      <c r="AA260" s="365"/>
      <c r="AB260" s="365"/>
    </row>
    <row r="261" spans="2:28" ht="12.75" hidden="1" customHeight="1">
      <c r="B261" s="365"/>
      <c r="C261" s="365"/>
      <c r="D261" s="365"/>
      <c r="E261" s="365"/>
      <c r="F261" s="365"/>
      <c r="G261" s="365"/>
      <c r="H261" s="365"/>
      <c r="I261" s="365"/>
      <c r="J261" s="365"/>
      <c r="K261" s="365"/>
      <c r="L261" s="365"/>
      <c r="M261" s="365"/>
      <c r="N261" s="365"/>
      <c r="O261" s="365"/>
      <c r="P261" s="365"/>
      <c r="Q261" s="365"/>
      <c r="R261" s="365"/>
      <c r="S261" s="365"/>
      <c r="T261" s="365"/>
      <c r="U261" s="365"/>
      <c r="V261" s="365"/>
      <c r="W261" s="365"/>
      <c r="X261" s="365"/>
      <c r="Y261" s="365"/>
      <c r="Z261" s="365"/>
      <c r="AA261" s="365"/>
      <c r="AB261" s="365"/>
    </row>
    <row r="262" spans="2:28" ht="12.75" hidden="1" customHeight="1">
      <c r="B262" s="365"/>
      <c r="C262" s="365"/>
      <c r="D262" s="365"/>
      <c r="E262" s="365"/>
      <c r="F262" s="365"/>
      <c r="G262" s="365"/>
      <c r="H262" s="365"/>
      <c r="I262" s="365"/>
      <c r="J262" s="365"/>
      <c r="K262" s="365"/>
      <c r="L262" s="365"/>
      <c r="M262" s="365"/>
      <c r="N262" s="365"/>
      <c r="O262" s="365"/>
      <c r="P262" s="365"/>
      <c r="Q262" s="365"/>
      <c r="R262" s="365"/>
      <c r="S262" s="365"/>
      <c r="T262" s="365"/>
      <c r="U262" s="365"/>
      <c r="V262" s="365"/>
      <c r="W262" s="365"/>
      <c r="X262" s="365"/>
      <c r="Y262" s="365"/>
      <c r="Z262" s="365"/>
      <c r="AA262" s="365"/>
      <c r="AB262" s="365"/>
    </row>
    <row r="263" spans="2:28" ht="12.75" hidden="1" customHeight="1">
      <c r="B263" s="365"/>
      <c r="C263" s="365"/>
      <c r="D263" s="365"/>
      <c r="E263" s="365"/>
      <c r="F263" s="365"/>
      <c r="G263" s="365"/>
      <c r="H263" s="365"/>
      <c r="I263" s="365"/>
      <c r="J263" s="365"/>
      <c r="K263" s="365"/>
      <c r="L263" s="365"/>
      <c r="M263" s="365"/>
      <c r="N263" s="365"/>
      <c r="O263" s="365"/>
      <c r="P263" s="365"/>
      <c r="Q263" s="365"/>
      <c r="R263" s="365"/>
      <c r="S263" s="365"/>
      <c r="T263" s="365"/>
      <c r="U263" s="365"/>
      <c r="V263" s="365"/>
      <c r="W263" s="365"/>
      <c r="X263" s="365"/>
      <c r="Y263" s="365"/>
      <c r="Z263" s="365"/>
      <c r="AA263" s="365"/>
      <c r="AB263" s="365"/>
    </row>
    <row r="264" spans="2:28" ht="12.75" hidden="1" customHeight="1">
      <c r="B264" s="365"/>
      <c r="C264" s="365"/>
      <c r="D264" s="365"/>
      <c r="E264" s="365"/>
      <c r="F264" s="365"/>
      <c r="G264" s="365"/>
      <c r="H264" s="365"/>
      <c r="I264" s="365"/>
      <c r="J264" s="365"/>
      <c r="K264" s="365"/>
      <c r="L264" s="365"/>
      <c r="M264" s="365"/>
      <c r="N264" s="365"/>
      <c r="O264" s="365"/>
      <c r="P264" s="365"/>
      <c r="Q264" s="365"/>
      <c r="R264" s="365"/>
      <c r="S264" s="365"/>
      <c r="T264" s="365"/>
      <c r="U264" s="365"/>
      <c r="V264" s="365"/>
      <c r="W264" s="365"/>
      <c r="X264" s="365"/>
      <c r="Y264" s="365"/>
      <c r="Z264" s="365"/>
      <c r="AA264" s="365"/>
      <c r="AB264" s="365"/>
    </row>
    <row r="265" spans="2:28" ht="12.75" hidden="1" customHeight="1">
      <c r="B265" s="365"/>
      <c r="C265" s="365"/>
      <c r="D265" s="365"/>
      <c r="E265" s="365"/>
      <c r="F265" s="365"/>
      <c r="G265" s="365"/>
      <c r="H265" s="365"/>
      <c r="I265" s="365"/>
      <c r="J265" s="365"/>
      <c r="K265" s="365"/>
      <c r="L265" s="365"/>
      <c r="M265" s="365"/>
      <c r="N265" s="365"/>
      <c r="O265" s="365"/>
      <c r="P265" s="365"/>
      <c r="Q265" s="365"/>
      <c r="R265" s="365"/>
      <c r="S265" s="365"/>
      <c r="T265" s="365"/>
      <c r="U265" s="365"/>
      <c r="V265" s="365"/>
      <c r="W265" s="365"/>
      <c r="X265" s="365"/>
      <c r="Y265" s="365"/>
      <c r="Z265" s="365"/>
      <c r="AA265" s="365"/>
      <c r="AB265" s="365"/>
    </row>
    <row r="266" spans="2:28" ht="12.75" hidden="1" customHeight="1">
      <c r="B266" s="365"/>
      <c r="C266" s="365"/>
      <c r="D266" s="365"/>
      <c r="E266" s="365"/>
      <c r="F266" s="365"/>
      <c r="G266" s="365"/>
      <c r="H266" s="365"/>
      <c r="I266" s="365"/>
      <c r="J266" s="365"/>
      <c r="K266" s="365"/>
      <c r="L266" s="365"/>
      <c r="M266" s="365"/>
      <c r="N266" s="365"/>
      <c r="O266" s="365"/>
      <c r="P266" s="365"/>
      <c r="Q266" s="365"/>
      <c r="R266" s="365"/>
      <c r="S266" s="365"/>
      <c r="T266" s="365"/>
      <c r="U266" s="365"/>
      <c r="V266" s="365"/>
      <c r="W266" s="365"/>
      <c r="X266" s="365"/>
      <c r="Y266" s="365"/>
      <c r="Z266" s="365"/>
      <c r="AA266" s="365"/>
      <c r="AB266" s="365"/>
    </row>
    <row r="267" spans="2:28" ht="12.75" hidden="1" customHeight="1">
      <c r="B267" s="365"/>
      <c r="C267" s="365"/>
      <c r="D267" s="365"/>
      <c r="E267" s="365"/>
      <c r="F267" s="365"/>
      <c r="G267" s="365"/>
      <c r="H267" s="365"/>
      <c r="I267" s="365"/>
      <c r="J267" s="365"/>
      <c r="K267" s="365"/>
      <c r="L267" s="365"/>
      <c r="M267" s="365"/>
      <c r="N267" s="365"/>
      <c r="O267" s="365"/>
      <c r="P267" s="365"/>
      <c r="Q267" s="365"/>
      <c r="R267" s="365"/>
      <c r="S267" s="365"/>
      <c r="T267" s="365"/>
      <c r="U267" s="365"/>
      <c r="V267" s="365"/>
      <c r="W267" s="365"/>
      <c r="X267" s="365"/>
      <c r="Y267" s="365"/>
      <c r="Z267" s="365"/>
      <c r="AA267" s="365"/>
      <c r="AB267" s="365"/>
    </row>
    <row r="268" spans="2:28" ht="12.75" hidden="1" customHeight="1">
      <c r="B268" s="365"/>
      <c r="C268" s="365"/>
      <c r="D268" s="365"/>
      <c r="E268" s="365"/>
      <c r="F268" s="365"/>
      <c r="G268" s="365"/>
      <c r="H268" s="365"/>
      <c r="I268" s="365"/>
      <c r="J268" s="365"/>
      <c r="K268" s="365"/>
      <c r="L268" s="365"/>
      <c r="M268" s="365"/>
      <c r="N268" s="365"/>
      <c r="O268" s="365"/>
      <c r="P268" s="365"/>
      <c r="Q268" s="365"/>
      <c r="R268" s="365"/>
      <c r="S268" s="365"/>
      <c r="T268" s="365"/>
      <c r="U268" s="365"/>
      <c r="V268" s="365"/>
      <c r="W268" s="365"/>
      <c r="X268" s="365"/>
      <c r="Y268" s="365"/>
      <c r="Z268" s="365"/>
      <c r="AA268" s="365"/>
      <c r="AB268" s="365"/>
    </row>
    <row r="269" spans="2:28" ht="12.75" hidden="1" customHeight="1">
      <c r="B269" s="365"/>
      <c r="C269" s="365"/>
      <c r="D269" s="365"/>
      <c r="E269" s="365"/>
      <c r="F269" s="365"/>
      <c r="G269" s="365"/>
      <c r="H269" s="365"/>
      <c r="I269" s="365"/>
      <c r="J269" s="365"/>
      <c r="K269" s="365"/>
      <c r="L269" s="365"/>
      <c r="M269" s="365"/>
      <c r="N269" s="365"/>
      <c r="O269" s="365"/>
      <c r="P269" s="365"/>
      <c r="Q269" s="365"/>
      <c r="R269" s="365"/>
      <c r="S269" s="365"/>
      <c r="T269" s="365"/>
      <c r="U269" s="365"/>
      <c r="V269" s="365"/>
      <c r="W269" s="365"/>
      <c r="X269" s="365"/>
      <c r="Y269" s="365"/>
      <c r="Z269" s="365"/>
      <c r="AA269" s="365"/>
      <c r="AB269" s="365"/>
    </row>
    <row r="270" spans="2:28" ht="15.75" hidden="1" customHeight="1"/>
    <row r="271" spans="2:28" ht="15.75" hidden="1" customHeight="1"/>
    <row r="272" spans="2:28"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20.25" hidden="1" customHeight="1"/>
    <row r="959" ht="15" hidden="1" customHeight="1"/>
    <row r="960" ht="15" hidden="1" customHeight="1"/>
    <row r="961" ht="15" hidden="1" customHeight="1"/>
    <row r="962" ht="15" hidden="1" customHeight="1"/>
    <row r="963" ht="15" hidden="1" customHeight="1"/>
    <row r="964" ht="15" hidden="1" customHeight="1"/>
    <row r="965" ht="15" hidden="1" customHeight="1"/>
  </sheetData>
  <mergeCells count="89">
    <mergeCell ref="B58:K62"/>
    <mergeCell ref="B63:K67"/>
    <mergeCell ref="B68:K69"/>
    <mergeCell ref="B70:B76"/>
    <mergeCell ref="C70:K76"/>
    <mergeCell ref="B54:D54"/>
    <mergeCell ref="E54:H54"/>
    <mergeCell ref="I54:K54"/>
    <mergeCell ref="B55:I55"/>
    <mergeCell ref="B56:I56"/>
    <mergeCell ref="B57:J57"/>
    <mergeCell ref="B50:D50"/>
    <mergeCell ref="I50:K50"/>
    <mergeCell ref="B51:I51"/>
    <mergeCell ref="B52:J52"/>
    <mergeCell ref="B53:D53"/>
    <mergeCell ref="E53:H53"/>
    <mergeCell ref="I53:K53"/>
    <mergeCell ref="B45:I45"/>
    <mergeCell ref="B46:J46"/>
    <mergeCell ref="B47:D47"/>
    <mergeCell ref="E47:G47"/>
    <mergeCell ref="I47:K47"/>
    <mergeCell ref="B48:D48"/>
    <mergeCell ref="E48:G50"/>
    <mergeCell ref="I48:K48"/>
    <mergeCell ref="B49:D49"/>
    <mergeCell ref="I49:K49"/>
    <mergeCell ref="B43:D43"/>
    <mergeCell ref="E43:G43"/>
    <mergeCell ref="I43:K43"/>
    <mergeCell ref="B44:D44"/>
    <mergeCell ref="E44:G44"/>
    <mergeCell ref="I44:K44"/>
    <mergeCell ref="B39:I39"/>
    <mergeCell ref="B40:G40"/>
    <mergeCell ref="B41:D41"/>
    <mergeCell ref="E41:G41"/>
    <mergeCell ref="I41:K41"/>
    <mergeCell ref="B42:D42"/>
    <mergeCell ref="E42:G42"/>
    <mergeCell ref="I42:K42"/>
    <mergeCell ref="B34:I34"/>
    <mergeCell ref="B35:G35"/>
    <mergeCell ref="I35:K35"/>
    <mergeCell ref="B36:I36"/>
    <mergeCell ref="B37:G37"/>
    <mergeCell ref="B38:G38"/>
    <mergeCell ref="I38:K38"/>
    <mergeCell ref="B31:D31"/>
    <mergeCell ref="I31:K31"/>
    <mergeCell ref="B32:H32"/>
    <mergeCell ref="I32:J32"/>
    <mergeCell ref="B33:H33"/>
    <mergeCell ref="I33:K33"/>
    <mergeCell ref="B27:D27"/>
    <mergeCell ref="I27:K27"/>
    <mergeCell ref="B28:D28"/>
    <mergeCell ref="I28:K28"/>
    <mergeCell ref="B29:K29"/>
    <mergeCell ref="B30:D30"/>
    <mergeCell ref="I30:K30"/>
    <mergeCell ref="B23:K23"/>
    <mergeCell ref="B24:D24"/>
    <mergeCell ref="I24:K24"/>
    <mergeCell ref="B25:D25"/>
    <mergeCell ref="I25:K25"/>
    <mergeCell ref="B26:K26"/>
    <mergeCell ref="B19:H19"/>
    <mergeCell ref="I19:K19"/>
    <mergeCell ref="B20:K20"/>
    <mergeCell ref="B21:D21"/>
    <mergeCell ref="I21:K21"/>
    <mergeCell ref="B22:D22"/>
    <mergeCell ref="I22:K22"/>
    <mergeCell ref="B14:F14"/>
    <mergeCell ref="G14:K14"/>
    <mergeCell ref="B15:K15"/>
    <mergeCell ref="B16:K16"/>
    <mergeCell ref="B17:D18"/>
    <mergeCell ref="E17:K17"/>
    <mergeCell ref="E18:G18"/>
    <mergeCell ref="I18:K18"/>
    <mergeCell ref="B2:K7"/>
    <mergeCell ref="B8:K9"/>
    <mergeCell ref="B10:K10"/>
    <mergeCell ref="B11:K11"/>
    <mergeCell ref="B12:K12"/>
    <mergeCell ref="B13:K13"/>
  </mergeCells>
  <printOptions horizontalCentered="1"/>
  <pageMargins left="0.39370078740157483" right="0.39370078740157483" top="0.39370078740157483" bottom="0.39370078740157483" header="0" footer="0"/>
  <pageSetup scale="53" orientation="portrait" r:id="rId1"/>
  <rowBreaks count="3" manualBreakCount="3">
    <brk id="32" min="1" max="10" man="1"/>
    <brk id="45" min="1" max="10" man="1"/>
    <brk id="62" min="1" max="10"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21"/>
  <sheetViews>
    <sheetView topLeftCell="A126" zoomScaleNormal="100" workbookViewId="0">
      <selection activeCell="B127" sqref="B127:K128"/>
    </sheetView>
  </sheetViews>
  <sheetFormatPr baseColWidth="10" defaultColWidth="14.42578125" defaultRowHeight="15" customHeight="1" zeroHeight="1"/>
  <cols>
    <col min="1" max="1" width="3.7109375" style="504" customWidth="1"/>
    <col min="2" max="4" width="15.5703125" style="504" customWidth="1"/>
    <col min="5" max="5" width="16.42578125" style="504" customWidth="1"/>
    <col min="6" max="6" width="19.140625" style="504" customWidth="1"/>
    <col min="7" max="8" width="16" style="504" customWidth="1"/>
    <col min="9" max="9" width="20.28515625" style="504" customWidth="1"/>
    <col min="10" max="10" width="17.7109375" style="504" customWidth="1"/>
    <col min="11" max="11" width="19.28515625" style="504" customWidth="1"/>
    <col min="12" max="12" width="4.140625" style="504" customWidth="1"/>
    <col min="13" max="13" width="11.42578125" style="504" customWidth="1"/>
    <col min="14" max="14" width="66" style="504" hidden="1" customWidth="1"/>
    <col min="15" max="15" width="61.140625" style="504" hidden="1" customWidth="1"/>
    <col min="16" max="16" width="48.5703125" style="504" hidden="1" customWidth="1"/>
    <col min="17" max="17" width="16.28515625" style="504" hidden="1" customWidth="1"/>
    <col min="18" max="28" width="10.7109375" style="504" customWidth="1"/>
    <col min="29" max="16384" width="14.42578125" style="504"/>
  </cols>
  <sheetData>
    <row r="1" spans="1:28" ht="12.75" customHeight="1" thickBot="1">
      <c r="A1" s="501"/>
      <c r="B1" s="502"/>
      <c r="C1" s="502"/>
      <c r="D1" s="502"/>
      <c r="E1" s="502"/>
      <c r="F1" s="502"/>
      <c r="G1" s="502"/>
      <c r="H1" s="502"/>
      <c r="I1" s="502"/>
      <c r="J1" s="502"/>
      <c r="K1" s="502"/>
      <c r="L1" s="502"/>
      <c r="M1" s="503"/>
      <c r="N1" s="503"/>
      <c r="O1" s="503"/>
      <c r="P1" s="503"/>
      <c r="Q1" s="503"/>
      <c r="R1" s="503"/>
      <c r="S1" s="503"/>
      <c r="T1" s="503"/>
      <c r="U1" s="503"/>
      <c r="V1" s="503"/>
      <c r="W1" s="503"/>
      <c r="X1" s="503"/>
      <c r="Y1" s="503"/>
      <c r="Z1" s="503"/>
      <c r="AA1" s="503"/>
      <c r="AB1" s="503"/>
    </row>
    <row r="2" spans="1:28" ht="12.75" customHeight="1">
      <c r="A2" s="501"/>
      <c r="B2" s="505"/>
      <c r="C2" s="506"/>
      <c r="D2" s="506"/>
      <c r="E2" s="506"/>
      <c r="F2" s="506"/>
      <c r="G2" s="506"/>
      <c r="H2" s="506"/>
      <c r="I2" s="506"/>
      <c r="J2" s="506"/>
      <c r="K2" s="507"/>
      <c r="L2" s="502"/>
      <c r="M2" s="503"/>
      <c r="N2" s="503"/>
      <c r="O2" s="503"/>
      <c r="P2" s="503"/>
      <c r="Q2" s="503"/>
      <c r="R2" s="503"/>
      <c r="S2" s="503"/>
      <c r="T2" s="503"/>
      <c r="U2" s="503"/>
      <c r="V2" s="503"/>
      <c r="W2" s="503"/>
      <c r="X2" s="503"/>
      <c r="Y2" s="503"/>
      <c r="Z2" s="503"/>
      <c r="AA2" s="503"/>
      <c r="AB2" s="503"/>
    </row>
    <row r="3" spans="1:28" ht="12.75" customHeight="1">
      <c r="A3" s="501"/>
      <c r="B3" s="374"/>
      <c r="C3" s="508"/>
      <c r="D3" s="508"/>
      <c r="E3" s="508"/>
      <c r="F3" s="508"/>
      <c r="G3" s="508"/>
      <c r="H3" s="508"/>
      <c r="I3" s="508"/>
      <c r="J3" s="508"/>
      <c r="K3" s="509"/>
      <c r="L3" s="502"/>
      <c r="M3" s="503"/>
      <c r="N3" s="503"/>
      <c r="O3" s="503"/>
      <c r="P3" s="503"/>
      <c r="Q3" s="503"/>
      <c r="R3" s="503"/>
      <c r="S3" s="503"/>
      <c r="T3" s="503"/>
      <c r="U3" s="503"/>
      <c r="V3" s="503"/>
      <c r="W3" s="503"/>
      <c r="X3" s="503"/>
      <c r="Y3" s="503"/>
      <c r="Z3" s="503"/>
      <c r="AA3" s="503"/>
      <c r="AB3" s="503"/>
    </row>
    <row r="4" spans="1:28" ht="12.75" customHeight="1">
      <c r="A4" s="501"/>
      <c r="B4" s="374"/>
      <c r="C4" s="508"/>
      <c r="D4" s="508"/>
      <c r="E4" s="508"/>
      <c r="F4" s="508"/>
      <c r="G4" s="508"/>
      <c r="H4" s="508"/>
      <c r="I4" s="508"/>
      <c r="J4" s="508"/>
      <c r="K4" s="509"/>
      <c r="L4" s="502"/>
      <c r="M4" s="503"/>
      <c r="N4" s="503"/>
      <c r="O4" s="503"/>
      <c r="P4" s="503"/>
      <c r="Q4" s="503"/>
      <c r="R4" s="503"/>
      <c r="S4" s="503"/>
      <c r="T4" s="503"/>
      <c r="U4" s="503"/>
      <c r="V4" s="503"/>
      <c r="W4" s="503"/>
      <c r="X4" s="503"/>
      <c r="Y4" s="503"/>
      <c r="Z4" s="503"/>
      <c r="AA4" s="503"/>
      <c r="AB4" s="503"/>
    </row>
    <row r="5" spans="1:28" ht="12.75" customHeight="1">
      <c r="A5" s="501"/>
      <c r="B5" s="374"/>
      <c r="C5" s="508"/>
      <c r="D5" s="508"/>
      <c r="E5" s="508"/>
      <c r="F5" s="508"/>
      <c r="G5" s="508"/>
      <c r="H5" s="508"/>
      <c r="I5" s="508"/>
      <c r="J5" s="508"/>
      <c r="K5" s="509"/>
      <c r="L5" s="502"/>
      <c r="M5" s="503"/>
      <c r="N5" s="503"/>
      <c r="O5" s="503"/>
      <c r="P5" s="503"/>
      <c r="Q5" s="503"/>
      <c r="R5" s="503"/>
      <c r="S5" s="503"/>
      <c r="T5" s="503"/>
      <c r="U5" s="503"/>
      <c r="V5" s="503"/>
      <c r="W5" s="503"/>
      <c r="X5" s="503"/>
      <c r="Y5" s="503"/>
      <c r="Z5" s="503"/>
      <c r="AA5" s="503"/>
      <c r="AB5" s="503"/>
    </row>
    <row r="6" spans="1:28" ht="12.75" customHeight="1">
      <c r="A6" s="501"/>
      <c r="B6" s="374"/>
      <c r="C6" s="508"/>
      <c r="D6" s="508"/>
      <c r="E6" s="508"/>
      <c r="F6" s="508"/>
      <c r="G6" s="508"/>
      <c r="H6" s="508"/>
      <c r="I6" s="508"/>
      <c r="J6" s="508"/>
      <c r="K6" s="509"/>
      <c r="L6" s="502"/>
      <c r="M6" s="503"/>
      <c r="N6" s="503"/>
      <c r="O6" s="503"/>
      <c r="P6" s="503"/>
      <c r="Q6" s="503"/>
      <c r="R6" s="503"/>
      <c r="S6" s="503"/>
      <c r="T6" s="503"/>
      <c r="U6" s="503"/>
      <c r="V6" s="503"/>
      <c r="W6" s="503"/>
      <c r="X6" s="503"/>
      <c r="Y6" s="503"/>
      <c r="Z6" s="503"/>
      <c r="AA6" s="503"/>
      <c r="AB6" s="503"/>
    </row>
    <row r="7" spans="1:28" ht="15" customHeight="1">
      <c r="A7" s="501"/>
      <c r="B7" s="369" t="s">
        <v>0</v>
      </c>
      <c r="C7" s="510"/>
      <c r="D7" s="510"/>
      <c r="E7" s="510"/>
      <c r="F7" s="510"/>
      <c r="G7" s="510"/>
      <c r="H7" s="510"/>
      <c r="I7" s="510"/>
      <c r="J7" s="510"/>
      <c r="K7" s="511"/>
      <c r="L7" s="502"/>
      <c r="M7" s="503"/>
      <c r="N7" s="503"/>
      <c r="O7" s="503"/>
      <c r="P7" s="503"/>
      <c r="Q7" s="503"/>
      <c r="R7" s="503"/>
      <c r="S7" s="503"/>
      <c r="T7" s="503"/>
      <c r="U7" s="503"/>
      <c r="V7" s="503"/>
      <c r="W7" s="503"/>
      <c r="X7" s="503"/>
      <c r="Y7" s="503"/>
      <c r="Z7" s="503"/>
      <c r="AA7" s="503"/>
      <c r="AB7" s="503"/>
    </row>
    <row r="8" spans="1:28" ht="12.75" customHeight="1">
      <c r="A8" s="501"/>
      <c r="B8" s="512"/>
      <c r="C8" s="510"/>
      <c r="D8" s="510"/>
      <c r="E8" s="510"/>
      <c r="F8" s="510"/>
      <c r="G8" s="510"/>
      <c r="H8" s="510"/>
      <c r="I8" s="510"/>
      <c r="J8" s="510"/>
      <c r="K8" s="511"/>
      <c r="L8" s="502"/>
      <c r="M8" s="503"/>
      <c r="N8" s="503"/>
      <c r="O8" s="503"/>
      <c r="P8" s="503"/>
      <c r="Q8" s="503"/>
      <c r="R8" s="503"/>
      <c r="S8" s="503"/>
      <c r="T8" s="503"/>
      <c r="U8" s="503"/>
      <c r="V8" s="503"/>
      <c r="W8" s="503"/>
      <c r="X8" s="503"/>
      <c r="Y8" s="503"/>
      <c r="Z8" s="503"/>
      <c r="AA8" s="503"/>
      <c r="AB8" s="503"/>
    </row>
    <row r="9" spans="1:28" ht="12.75" customHeight="1">
      <c r="A9" s="501"/>
      <c r="B9" s="373" t="s">
        <v>1</v>
      </c>
      <c r="C9" s="510"/>
      <c r="D9" s="510"/>
      <c r="E9" s="510"/>
      <c r="F9" s="510"/>
      <c r="G9" s="510"/>
      <c r="H9" s="510"/>
      <c r="I9" s="510"/>
      <c r="J9" s="510"/>
      <c r="K9" s="511"/>
      <c r="L9" s="502"/>
      <c r="M9" s="503"/>
      <c r="N9" s="503"/>
      <c r="O9" s="503"/>
      <c r="P9" s="503"/>
      <c r="Q9" s="503"/>
      <c r="R9" s="503"/>
      <c r="S9" s="503"/>
      <c r="T9" s="503"/>
      <c r="U9" s="503"/>
      <c r="V9" s="503"/>
      <c r="W9" s="503"/>
      <c r="X9" s="503"/>
      <c r="Y9" s="503"/>
      <c r="Z9" s="503"/>
      <c r="AA9" s="503"/>
      <c r="AB9" s="503"/>
    </row>
    <row r="10" spans="1:28" ht="12.75" customHeight="1">
      <c r="A10" s="501"/>
      <c r="B10" s="369" t="s">
        <v>2</v>
      </c>
      <c r="C10" s="510"/>
      <c r="D10" s="510"/>
      <c r="E10" s="510"/>
      <c r="F10" s="510"/>
      <c r="G10" s="510"/>
      <c r="H10" s="510"/>
      <c r="I10" s="510"/>
      <c r="J10" s="510"/>
      <c r="K10" s="511"/>
      <c r="L10" s="502"/>
      <c r="M10" s="503"/>
      <c r="N10" s="503"/>
      <c r="O10" s="503"/>
      <c r="P10" s="503"/>
      <c r="Q10" s="503"/>
      <c r="R10" s="503"/>
      <c r="S10" s="503"/>
      <c r="T10" s="503"/>
      <c r="U10" s="503"/>
      <c r="V10" s="503"/>
      <c r="W10" s="503"/>
      <c r="X10" s="503"/>
      <c r="Y10" s="503"/>
      <c r="Z10" s="503"/>
      <c r="AA10" s="503"/>
      <c r="AB10" s="503"/>
    </row>
    <row r="11" spans="1:28" ht="12.75" customHeight="1">
      <c r="A11" s="501"/>
      <c r="B11" s="369" t="s">
        <v>3</v>
      </c>
      <c r="C11" s="510"/>
      <c r="D11" s="510"/>
      <c r="E11" s="510"/>
      <c r="F11" s="510"/>
      <c r="G11" s="510"/>
      <c r="H11" s="510"/>
      <c r="I11" s="510"/>
      <c r="J11" s="510"/>
      <c r="K11" s="511"/>
      <c r="L11" s="502"/>
      <c r="M11" s="503"/>
      <c r="N11" s="503"/>
      <c r="O11" s="503"/>
      <c r="P11" s="503"/>
      <c r="Q11" s="503"/>
      <c r="R11" s="503"/>
      <c r="S11" s="503"/>
      <c r="T11" s="503"/>
      <c r="U11" s="503"/>
      <c r="V11" s="503"/>
      <c r="W11" s="503"/>
      <c r="X11" s="503"/>
      <c r="Y11" s="503"/>
      <c r="Z11" s="503"/>
      <c r="AA11" s="503"/>
      <c r="AB11" s="503"/>
    </row>
    <row r="12" spans="1:28" ht="12.75" customHeight="1" thickBot="1">
      <c r="A12" s="501"/>
      <c r="B12" s="513" t="s">
        <v>4</v>
      </c>
      <c r="C12" s="514"/>
      <c r="D12" s="514"/>
      <c r="E12" s="514"/>
      <c r="F12" s="514"/>
      <c r="G12" s="514"/>
      <c r="H12" s="514"/>
      <c r="I12" s="514"/>
      <c r="J12" s="514"/>
      <c r="K12" s="515"/>
      <c r="L12" s="502"/>
      <c r="M12" s="503"/>
      <c r="N12" s="503"/>
      <c r="O12" s="503"/>
      <c r="P12" s="503"/>
      <c r="Q12" s="503"/>
      <c r="R12" s="503"/>
      <c r="S12" s="503"/>
      <c r="T12" s="503"/>
      <c r="U12" s="503"/>
      <c r="V12" s="503"/>
      <c r="W12" s="503"/>
      <c r="X12" s="503"/>
      <c r="Y12" s="503"/>
      <c r="Z12" s="503"/>
      <c r="AA12" s="503"/>
      <c r="AB12" s="503"/>
    </row>
    <row r="13" spans="1:28" ht="24" customHeight="1" thickBot="1">
      <c r="A13" s="501"/>
      <c r="B13" s="516" t="s">
        <v>79</v>
      </c>
      <c r="C13" s="517"/>
      <c r="D13" s="517"/>
      <c r="E13" s="517"/>
      <c r="F13" s="518"/>
      <c r="G13" s="516" t="s">
        <v>191</v>
      </c>
      <c r="H13" s="519"/>
      <c r="I13" s="519"/>
      <c r="J13" s="519"/>
      <c r="K13" s="520"/>
      <c r="L13" s="502"/>
      <c r="M13" s="503"/>
      <c r="N13" s="503"/>
      <c r="O13" s="503"/>
      <c r="P13" s="503"/>
      <c r="Q13" s="503"/>
      <c r="R13" s="503"/>
      <c r="S13" s="503"/>
      <c r="T13" s="503"/>
      <c r="U13" s="503"/>
      <c r="V13" s="503"/>
      <c r="W13" s="503"/>
      <c r="X13" s="503"/>
      <c r="Y13" s="503"/>
      <c r="Z13" s="503"/>
      <c r="AA13" s="503"/>
      <c r="AB13" s="503"/>
    </row>
    <row r="14" spans="1:28" ht="91.5" customHeight="1" thickBot="1">
      <c r="A14" s="501"/>
      <c r="B14" s="516" t="s">
        <v>192</v>
      </c>
      <c r="C14" s="519"/>
      <c r="D14" s="519"/>
      <c r="E14" s="519"/>
      <c r="F14" s="519"/>
      <c r="G14" s="519"/>
      <c r="H14" s="519"/>
      <c r="I14" s="519"/>
      <c r="J14" s="519"/>
      <c r="K14" s="520"/>
      <c r="L14" s="502"/>
      <c r="M14" s="503"/>
      <c r="N14" s="503"/>
      <c r="O14" s="503"/>
      <c r="P14" s="503"/>
      <c r="Q14" s="503"/>
      <c r="R14" s="503"/>
      <c r="S14" s="503"/>
      <c r="T14" s="503"/>
      <c r="U14" s="503"/>
      <c r="V14" s="503"/>
      <c r="W14" s="503"/>
      <c r="X14" s="503"/>
      <c r="Y14" s="503"/>
      <c r="Z14" s="503"/>
      <c r="AA14" s="503"/>
      <c r="AB14" s="503"/>
    </row>
    <row r="15" spans="1:28" ht="101.25" customHeight="1" thickBot="1">
      <c r="A15" s="501"/>
      <c r="B15" s="516" t="s">
        <v>193</v>
      </c>
      <c r="C15" s="519"/>
      <c r="D15" s="519"/>
      <c r="E15" s="519"/>
      <c r="F15" s="519"/>
      <c r="G15" s="519"/>
      <c r="H15" s="519"/>
      <c r="I15" s="519"/>
      <c r="J15" s="519"/>
      <c r="K15" s="520"/>
      <c r="L15" s="502"/>
      <c r="M15" s="503"/>
      <c r="N15" s="503"/>
      <c r="O15" s="503"/>
      <c r="P15" s="503"/>
      <c r="Q15" s="503"/>
      <c r="R15" s="503"/>
      <c r="S15" s="503"/>
      <c r="T15" s="503"/>
      <c r="U15" s="503"/>
      <c r="V15" s="503"/>
      <c r="W15" s="503"/>
      <c r="X15" s="503"/>
      <c r="Y15" s="503"/>
      <c r="Z15" s="503"/>
      <c r="AA15" s="503"/>
      <c r="AB15" s="503"/>
    </row>
    <row r="16" spans="1:28" ht="24" customHeight="1">
      <c r="A16" s="501"/>
      <c r="B16" s="521" t="s">
        <v>5</v>
      </c>
      <c r="C16" s="522"/>
      <c r="D16" s="523"/>
      <c r="E16" s="524" t="s">
        <v>7</v>
      </c>
      <c r="F16" s="522"/>
      <c r="G16" s="522"/>
      <c r="H16" s="522"/>
      <c r="I16" s="525"/>
      <c r="J16" s="525"/>
      <c r="K16" s="526"/>
      <c r="L16" s="502"/>
      <c r="M16" s="503"/>
      <c r="N16" s="503"/>
      <c r="O16" s="503"/>
      <c r="P16" s="503"/>
      <c r="Q16" s="503"/>
      <c r="R16" s="503"/>
      <c r="S16" s="503"/>
      <c r="T16" s="503"/>
      <c r="U16" s="503"/>
      <c r="V16" s="503"/>
      <c r="W16" s="503"/>
      <c r="X16" s="503"/>
      <c r="Y16" s="503"/>
      <c r="Z16" s="503"/>
      <c r="AA16" s="503"/>
      <c r="AB16" s="503"/>
    </row>
    <row r="17" spans="1:28" ht="31.5" customHeight="1">
      <c r="A17" s="501"/>
      <c r="B17" s="527"/>
      <c r="C17" s="528"/>
      <c r="D17" s="528"/>
      <c r="E17" s="529" t="s">
        <v>8</v>
      </c>
      <c r="F17" s="529"/>
      <c r="G17" s="529" t="s">
        <v>9</v>
      </c>
      <c r="H17" s="529"/>
      <c r="I17" s="530" t="s">
        <v>10</v>
      </c>
      <c r="J17" s="531"/>
      <c r="K17" s="532"/>
      <c r="L17" s="502"/>
      <c r="M17" s="503"/>
      <c r="N17" s="503"/>
      <c r="O17" s="503"/>
      <c r="P17" s="503"/>
      <c r="Q17" s="503"/>
      <c r="R17" s="503"/>
      <c r="S17" s="503"/>
      <c r="T17" s="503"/>
      <c r="U17" s="503"/>
      <c r="V17" s="503"/>
      <c r="W17" s="503"/>
      <c r="X17" s="503"/>
      <c r="Y17" s="503"/>
      <c r="Z17" s="503"/>
      <c r="AA17" s="503"/>
      <c r="AB17" s="503"/>
    </row>
    <row r="18" spans="1:28" ht="18" customHeight="1">
      <c r="A18" s="501"/>
      <c r="B18" s="533" t="s">
        <v>12</v>
      </c>
      <c r="C18" s="531"/>
      <c r="D18" s="531"/>
      <c r="E18" s="528"/>
      <c r="F18" s="528"/>
      <c r="G18" s="528"/>
      <c r="H18" s="534"/>
      <c r="I18" s="535">
        <v>0.33</v>
      </c>
      <c r="J18" s="531"/>
      <c r="K18" s="532"/>
      <c r="L18" s="502"/>
      <c r="M18" s="503"/>
      <c r="N18" s="503"/>
      <c r="O18" s="503"/>
      <c r="P18" s="503"/>
      <c r="Q18" s="503"/>
      <c r="R18" s="503"/>
      <c r="S18" s="503"/>
      <c r="T18" s="503"/>
      <c r="U18" s="503"/>
      <c r="V18" s="503"/>
      <c r="W18" s="503"/>
      <c r="X18" s="503"/>
      <c r="Y18" s="503"/>
      <c r="Z18" s="503"/>
      <c r="AA18" s="503"/>
      <c r="AB18" s="503"/>
    </row>
    <row r="19" spans="1:28" ht="18" customHeight="1">
      <c r="A19" s="501"/>
      <c r="B19" s="536" t="s">
        <v>13</v>
      </c>
      <c r="C19" s="531"/>
      <c r="D19" s="531"/>
      <c r="E19" s="531"/>
      <c r="F19" s="531"/>
      <c r="G19" s="531"/>
      <c r="H19" s="531"/>
      <c r="I19" s="531"/>
      <c r="J19" s="531"/>
      <c r="K19" s="532"/>
      <c r="L19" s="502"/>
      <c r="M19" s="503"/>
      <c r="N19" s="503"/>
      <c r="O19" s="503"/>
      <c r="P19" s="503"/>
      <c r="Q19" s="503"/>
      <c r="R19" s="503"/>
      <c r="S19" s="503"/>
      <c r="T19" s="503"/>
      <c r="U19" s="503"/>
      <c r="V19" s="503"/>
      <c r="W19" s="503"/>
      <c r="X19" s="503"/>
      <c r="Y19" s="503"/>
      <c r="Z19" s="503"/>
      <c r="AA19" s="503"/>
      <c r="AB19" s="503"/>
    </row>
    <row r="20" spans="1:28" ht="30" customHeight="1">
      <c r="A20" s="501"/>
      <c r="B20" s="537" t="s">
        <v>14</v>
      </c>
      <c r="C20" s="531"/>
      <c r="D20" s="531"/>
      <c r="E20" s="396" t="s">
        <v>15</v>
      </c>
      <c r="F20" s="396" t="s">
        <v>17</v>
      </c>
      <c r="G20" s="396" t="s">
        <v>18</v>
      </c>
      <c r="H20" s="397" t="s">
        <v>19</v>
      </c>
      <c r="I20" s="538"/>
      <c r="J20" s="531"/>
      <c r="K20" s="532"/>
      <c r="L20" s="502"/>
      <c r="M20" s="503"/>
      <c r="N20" s="503"/>
      <c r="O20" s="503"/>
      <c r="P20" s="503"/>
      <c r="Q20" s="503"/>
      <c r="R20" s="503"/>
      <c r="S20" s="503"/>
      <c r="T20" s="503"/>
      <c r="U20" s="503"/>
      <c r="V20" s="503"/>
      <c r="W20" s="503"/>
      <c r="X20" s="503"/>
      <c r="Y20" s="503"/>
      <c r="Z20" s="503"/>
      <c r="AA20" s="503"/>
      <c r="AB20" s="503"/>
    </row>
    <row r="21" spans="1:28" ht="93" customHeight="1">
      <c r="A21" s="501"/>
      <c r="B21" s="539" t="s">
        <v>194</v>
      </c>
      <c r="C21" s="540"/>
      <c r="D21" s="540"/>
      <c r="E21" s="541"/>
      <c r="F21" s="541"/>
      <c r="G21" s="401" t="s">
        <v>69</v>
      </c>
      <c r="H21" s="402">
        <v>0</v>
      </c>
      <c r="I21" s="542" t="s">
        <v>195</v>
      </c>
      <c r="J21" s="375"/>
      <c r="K21" s="376"/>
      <c r="L21" s="502"/>
      <c r="M21" s="503"/>
      <c r="N21" s="503"/>
      <c r="O21" s="503"/>
      <c r="P21" s="503"/>
      <c r="Q21" s="503"/>
      <c r="R21" s="503"/>
      <c r="S21" s="503"/>
      <c r="T21" s="503"/>
      <c r="U21" s="503"/>
      <c r="V21" s="503"/>
      <c r="W21" s="503"/>
      <c r="X21" s="503"/>
      <c r="Y21" s="503"/>
      <c r="Z21" s="503"/>
      <c r="AA21" s="503"/>
      <c r="AB21" s="503"/>
    </row>
    <row r="22" spans="1:28" ht="18" customHeight="1">
      <c r="A22" s="501"/>
      <c r="B22" s="536" t="s">
        <v>21</v>
      </c>
      <c r="C22" s="531"/>
      <c r="D22" s="531"/>
      <c r="E22" s="531"/>
      <c r="F22" s="531"/>
      <c r="G22" s="531"/>
      <c r="H22" s="531"/>
      <c r="I22" s="531"/>
      <c r="J22" s="531"/>
      <c r="K22" s="532"/>
      <c r="L22" s="502"/>
      <c r="M22" s="503"/>
      <c r="N22" s="503"/>
      <c r="O22" s="503"/>
      <c r="P22" s="503"/>
      <c r="Q22" s="503"/>
      <c r="R22" s="503"/>
      <c r="S22" s="503"/>
      <c r="T22" s="503"/>
      <c r="U22" s="503"/>
      <c r="V22" s="503"/>
      <c r="W22" s="503"/>
      <c r="X22" s="503"/>
      <c r="Y22" s="503"/>
      <c r="Z22" s="503"/>
      <c r="AA22" s="503"/>
      <c r="AB22" s="503"/>
    </row>
    <row r="23" spans="1:28" ht="27" customHeight="1">
      <c r="A23" s="501"/>
      <c r="B23" s="537" t="s">
        <v>14</v>
      </c>
      <c r="C23" s="531"/>
      <c r="D23" s="531"/>
      <c r="E23" s="396" t="s">
        <v>15</v>
      </c>
      <c r="F23" s="396" t="s">
        <v>17</v>
      </c>
      <c r="G23" s="396" t="s">
        <v>18</v>
      </c>
      <c r="H23" s="397" t="s">
        <v>19</v>
      </c>
      <c r="I23" s="538"/>
      <c r="J23" s="531"/>
      <c r="K23" s="532"/>
      <c r="L23" s="502"/>
      <c r="M23" s="503"/>
      <c r="N23" s="503"/>
      <c r="O23" s="503"/>
      <c r="P23" s="503"/>
      <c r="Q23" s="503"/>
      <c r="R23" s="503"/>
      <c r="S23" s="503"/>
      <c r="T23" s="503"/>
      <c r="U23" s="503"/>
      <c r="V23" s="503"/>
      <c r="W23" s="503"/>
      <c r="X23" s="503"/>
      <c r="Y23" s="503"/>
      <c r="Z23" s="503"/>
      <c r="AA23" s="503"/>
      <c r="AB23" s="503"/>
    </row>
    <row r="24" spans="1:28" ht="73.5" customHeight="1">
      <c r="A24" s="501"/>
      <c r="B24" s="399" t="s">
        <v>196</v>
      </c>
      <c r="C24" s="375"/>
      <c r="D24" s="375"/>
      <c r="E24" s="541"/>
      <c r="F24" s="541"/>
      <c r="G24" s="401" t="s">
        <v>69</v>
      </c>
      <c r="H24" s="402">
        <v>0</v>
      </c>
      <c r="I24" s="542" t="s">
        <v>197</v>
      </c>
      <c r="J24" s="375"/>
      <c r="K24" s="376"/>
      <c r="L24" s="502"/>
      <c r="M24" s="503"/>
      <c r="N24" s="503"/>
      <c r="O24" s="503"/>
      <c r="P24" s="503"/>
      <c r="Q24" s="503"/>
      <c r="R24" s="503"/>
      <c r="S24" s="503"/>
      <c r="T24" s="503"/>
      <c r="U24" s="503"/>
      <c r="V24" s="503"/>
      <c r="W24" s="503"/>
      <c r="X24" s="503"/>
      <c r="Y24" s="503"/>
      <c r="Z24" s="503"/>
      <c r="AA24" s="503"/>
      <c r="AB24" s="503"/>
    </row>
    <row r="25" spans="1:28" ht="18" customHeight="1">
      <c r="A25" s="501"/>
      <c r="B25" s="536" t="s">
        <v>84</v>
      </c>
      <c r="C25" s="531"/>
      <c r="D25" s="531"/>
      <c r="E25" s="531"/>
      <c r="F25" s="531"/>
      <c r="G25" s="531"/>
      <c r="H25" s="531"/>
      <c r="I25" s="531"/>
      <c r="J25" s="531"/>
      <c r="K25" s="532"/>
      <c r="L25" s="502"/>
      <c r="M25" s="503"/>
      <c r="N25" s="503"/>
      <c r="O25" s="503"/>
      <c r="P25" s="503"/>
      <c r="Q25" s="503"/>
      <c r="R25" s="503"/>
      <c r="S25" s="503"/>
      <c r="T25" s="503"/>
      <c r="U25" s="503"/>
      <c r="V25" s="503"/>
      <c r="W25" s="503"/>
      <c r="X25" s="503"/>
      <c r="Y25" s="503"/>
      <c r="Z25" s="503"/>
      <c r="AA25" s="503"/>
      <c r="AB25" s="503"/>
    </row>
    <row r="26" spans="1:28" ht="29.25" customHeight="1">
      <c r="A26" s="501"/>
      <c r="B26" s="537" t="s">
        <v>14</v>
      </c>
      <c r="C26" s="531"/>
      <c r="D26" s="531"/>
      <c r="E26" s="396" t="s">
        <v>15</v>
      </c>
      <c r="F26" s="396" t="s">
        <v>17</v>
      </c>
      <c r="G26" s="396" t="s">
        <v>18</v>
      </c>
      <c r="H26" s="397" t="s">
        <v>19</v>
      </c>
      <c r="I26" s="538"/>
      <c r="J26" s="531"/>
      <c r="K26" s="532"/>
      <c r="L26" s="502"/>
      <c r="M26" s="503"/>
      <c r="N26" s="503"/>
      <c r="O26" s="503"/>
      <c r="P26" s="503"/>
      <c r="Q26" s="503"/>
      <c r="R26" s="503"/>
      <c r="S26" s="503"/>
      <c r="T26" s="503"/>
      <c r="U26" s="503"/>
      <c r="V26" s="503"/>
      <c r="W26" s="503"/>
      <c r="X26" s="503"/>
      <c r="Y26" s="503"/>
      <c r="Z26" s="503"/>
      <c r="AA26" s="503"/>
      <c r="AB26" s="503"/>
    </row>
    <row r="27" spans="1:28" ht="96" customHeight="1">
      <c r="A27" s="501"/>
      <c r="B27" s="399" t="s">
        <v>198</v>
      </c>
      <c r="C27" s="375"/>
      <c r="D27" s="375"/>
      <c r="E27" s="541"/>
      <c r="F27" s="541"/>
      <c r="G27" s="401" t="s">
        <v>69</v>
      </c>
      <c r="H27" s="402">
        <v>0</v>
      </c>
      <c r="I27" s="542" t="s">
        <v>199</v>
      </c>
      <c r="J27" s="375"/>
      <c r="K27" s="376"/>
      <c r="L27" s="502"/>
      <c r="M27" s="503"/>
      <c r="N27" s="503"/>
      <c r="O27" s="503"/>
      <c r="P27" s="503"/>
      <c r="Q27" s="503"/>
      <c r="R27" s="503"/>
      <c r="S27" s="503"/>
      <c r="T27" s="503"/>
      <c r="U27" s="503"/>
      <c r="V27" s="503"/>
      <c r="W27" s="503"/>
      <c r="X27" s="503"/>
      <c r="Y27" s="503"/>
      <c r="Z27" s="503"/>
      <c r="AA27" s="503"/>
      <c r="AB27" s="503"/>
    </row>
    <row r="28" spans="1:28" ht="18" customHeight="1">
      <c r="A28" s="501"/>
      <c r="B28" s="536" t="s">
        <v>65</v>
      </c>
      <c r="C28" s="531"/>
      <c r="D28" s="531"/>
      <c r="E28" s="531"/>
      <c r="F28" s="531"/>
      <c r="G28" s="531"/>
      <c r="H28" s="531"/>
      <c r="I28" s="531"/>
      <c r="J28" s="531"/>
      <c r="K28" s="532"/>
      <c r="L28" s="502"/>
      <c r="M28" s="503"/>
      <c r="N28" s="503"/>
      <c r="O28" s="503"/>
      <c r="P28" s="503"/>
      <c r="Q28" s="503"/>
      <c r="R28" s="503"/>
      <c r="S28" s="503"/>
      <c r="T28" s="503"/>
      <c r="U28" s="503"/>
      <c r="V28" s="503"/>
      <c r="W28" s="503"/>
      <c r="X28" s="503"/>
      <c r="Y28" s="503"/>
      <c r="Z28" s="503"/>
      <c r="AA28" s="503"/>
      <c r="AB28" s="503"/>
    </row>
    <row r="29" spans="1:28" ht="34.5" customHeight="1">
      <c r="A29" s="501"/>
      <c r="B29" s="537" t="s">
        <v>14</v>
      </c>
      <c r="C29" s="531"/>
      <c r="D29" s="531"/>
      <c r="E29" s="396" t="s">
        <v>15</v>
      </c>
      <c r="F29" s="396" t="s">
        <v>17</v>
      </c>
      <c r="G29" s="396" t="s">
        <v>18</v>
      </c>
      <c r="H29" s="397" t="s">
        <v>19</v>
      </c>
      <c r="I29" s="538"/>
      <c r="J29" s="531"/>
      <c r="K29" s="532"/>
      <c r="L29" s="502"/>
      <c r="M29" s="503"/>
      <c r="N29" s="503"/>
      <c r="O29" s="503"/>
      <c r="P29" s="503"/>
      <c r="Q29" s="503"/>
      <c r="R29" s="503"/>
      <c r="S29" s="503"/>
      <c r="T29" s="503"/>
      <c r="U29" s="503"/>
      <c r="V29" s="503"/>
      <c r="W29" s="503"/>
      <c r="X29" s="503"/>
      <c r="Y29" s="503"/>
      <c r="Z29" s="503"/>
      <c r="AA29" s="503"/>
      <c r="AB29" s="503"/>
    </row>
    <row r="30" spans="1:28" ht="64.5" customHeight="1">
      <c r="A30" s="501"/>
      <c r="B30" s="399" t="s">
        <v>200</v>
      </c>
      <c r="C30" s="375"/>
      <c r="D30" s="375"/>
      <c r="E30" s="541"/>
      <c r="F30" s="541"/>
      <c r="G30" s="401" t="s">
        <v>69</v>
      </c>
      <c r="H30" s="402">
        <v>0</v>
      </c>
      <c r="I30" s="542" t="s">
        <v>201</v>
      </c>
      <c r="J30" s="375"/>
      <c r="K30" s="376"/>
      <c r="L30" s="502"/>
      <c r="M30" s="503"/>
      <c r="N30" s="503"/>
      <c r="O30" s="503"/>
      <c r="P30" s="503"/>
      <c r="Q30" s="503"/>
      <c r="R30" s="503"/>
      <c r="S30" s="503"/>
      <c r="T30" s="503"/>
      <c r="U30" s="503"/>
      <c r="V30" s="503"/>
      <c r="W30" s="503"/>
      <c r="X30" s="503"/>
      <c r="Y30" s="503"/>
      <c r="Z30" s="503"/>
      <c r="AA30" s="503"/>
      <c r="AB30" s="503"/>
    </row>
    <row r="31" spans="1:28" ht="18" customHeight="1">
      <c r="A31" s="501"/>
      <c r="B31" s="536" t="s">
        <v>66</v>
      </c>
      <c r="C31" s="531"/>
      <c r="D31" s="531"/>
      <c r="E31" s="531"/>
      <c r="F31" s="531"/>
      <c r="G31" s="531"/>
      <c r="H31" s="531"/>
      <c r="I31" s="531"/>
      <c r="J31" s="531"/>
      <c r="K31" s="532"/>
      <c r="L31" s="502"/>
      <c r="M31" s="503"/>
      <c r="N31" s="503"/>
      <c r="O31" s="503"/>
      <c r="P31" s="503"/>
      <c r="Q31" s="503"/>
      <c r="R31" s="503"/>
      <c r="S31" s="503"/>
      <c r="T31" s="503"/>
      <c r="U31" s="503"/>
      <c r="V31" s="503"/>
      <c r="W31" s="503"/>
      <c r="X31" s="503"/>
      <c r="Y31" s="503"/>
      <c r="Z31" s="503"/>
      <c r="AA31" s="503"/>
      <c r="AB31" s="503"/>
    </row>
    <row r="32" spans="1:28" ht="19.5" customHeight="1">
      <c r="A32" s="501"/>
      <c r="B32" s="537" t="s">
        <v>14</v>
      </c>
      <c r="C32" s="531"/>
      <c r="D32" s="531"/>
      <c r="E32" s="396" t="s">
        <v>15</v>
      </c>
      <c r="F32" s="396" t="s">
        <v>17</v>
      </c>
      <c r="G32" s="396" t="s">
        <v>18</v>
      </c>
      <c r="H32" s="397" t="s">
        <v>19</v>
      </c>
      <c r="I32" s="538"/>
      <c r="J32" s="531"/>
      <c r="K32" s="532"/>
      <c r="L32" s="502"/>
      <c r="M32" s="503"/>
      <c r="N32" s="503"/>
      <c r="O32" s="503"/>
      <c r="P32" s="503"/>
      <c r="Q32" s="503"/>
      <c r="R32" s="503"/>
      <c r="S32" s="503"/>
      <c r="T32" s="503"/>
      <c r="U32" s="503"/>
      <c r="V32" s="503"/>
      <c r="W32" s="503"/>
      <c r="X32" s="503"/>
      <c r="Y32" s="503"/>
      <c r="Z32" s="503"/>
      <c r="AA32" s="503"/>
      <c r="AB32" s="503"/>
    </row>
    <row r="33" spans="1:28" ht="72.75" customHeight="1">
      <c r="A33" s="501"/>
      <c r="B33" s="399" t="s">
        <v>202</v>
      </c>
      <c r="C33" s="375"/>
      <c r="D33" s="375"/>
      <c r="E33" s="541"/>
      <c r="F33" s="541"/>
      <c r="G33" s="401" t="s">
        <v>69</v>
      </c>
      <c r="H33" s="402">
        <v>0</v>
      </c>
      <c r="I33" s="542" t="s">
        <v>203</v>
      </c>
      <c r="J33" s="375"/>
      <c r="K33" s="376"/>
      <c r="L33" s="502"/>
      <c r="M33" s="503"/>
      <c r="N33" s="503"/>
      <c r="O33" s="503" t="s">
        <v>204</v>
      </c>
      <c r="P33" s="503"/>
      <c r="Q33" s="503"/>
      <c r="R33" s="503"/>
      <c r="S33" s="503"/>
      <c r="T33" s="503"/>
      <c r="U33" s="503"/>
      <c r="V33" s="503"/>
      <c r="W33" s="503"/>
      <c r="X33" s="503"/>
      <c r="Y33" s="503"/>
      <c r="Z33" s="503"/>
      <c r="AA33" s="503"/>
      <c r="AB33" s="503"/>
    </row>
    <row r="34" spans="1:28" ht="18" customHeight="1">
      <c r="A34" s="501"/>
      <c r="B34" s="536" t="s">
        <v>67</v>
      </c>
      <c r="C34" s="531"/>
      <c r="D34" s="531"/>
      <c r="E34" s="531"/>
      <c r="F34" s="531"/>
      <c r="G34" s="531"/>
      <c r="H34" s="531"/>
      <c r="I34" s="531"/>
      <c r="J34" s="531"/>
      <c r="K34" s="532"/>
      <c r="L34" s="502"/>
      <c r="M34" s="503"/>
      <c r="N34" s="503"/>
      <c r="O34" s="503"/>
      <c r="P34" s="503"/>
      <c r="Q34" s="503"/>
      <c r="R34" s="503"/>
      <c r="S34" s="503"/>
      <c r="T34" s="503"/>
      <c r="U34" s="503"/>
      <c r="V34" s="503"/>
      <c r="W34" s="503"/>
      <c r="X34" s="503"/>
      <c r="Y34" s="503"/>
      <c r="Z34" s="503"/>
      <c r="AA34" s="503"/>
      <c r="AB34" s="503"/>
    </row>
    <row r="35" spans="1:28" ht="19.5" customHeight="1">
      <c r="A35" s="501"/>
      <c r="B35" s="537" t="s">
        <v>14</v>
      </c>
      <c r="C35" s="531"/>
      <c r="D35" s="531"/>
      <c r="E35" s="396" t="s">
        <v>15</v>
      </c>
      <c r="F35" s="396" t="s">
        <v>17</v>
      </c>
      <c r="G35" s="396" t="s">
        <v>18</v>
      </c>
      <c r="H35" s="397" t="s">
        <v>19</v>
      </c>
      <c r="I35" s="538"/>
      <c r="J35" s="531"/>
      <c r="K35" s="532"/>
      <c r="L35" s="502"/>
      <c r="M35" s="503"/>
      <c r="N35" s="503"/>
      <c r="O35" s="503"/>
      <c r="P35" s="503"/>
      <c r="Q35" s="503"/>
      <c r="R35" s="503"/>
      <c r="S35" s="503"/>
      <c r="T35" s="503"/>
      <c r="U35" s="503"/>
      <c r="V35" s="503"/>
      <c r="W35" s="503"/>
      <c r="X35" s="503"/>
      <c r="Y35" s="503"/>
      <c r="Z35" s="503"/>
      <c r="AA35" s="503"/>
      <c r="AB35" s="503"/>
    </row>
    <row r="36" spans="1:28" ht="80.25" customHeight="1">
      <c r="A36" s="501"/>
      <c r="B36" s="539" t="s">
        <v>205</v>
      </c>
      <c r="C36" s="540"/>
      <c r="D36" s="540"/>
      <c r="E36" s="401" t="s">
        <v>69</v>
      </c>
      <c r="F36" s="541"/>
      <c r="G36" s="541"/>
      <c r="H36" s="402">
        <v>1</v>
      </c>
      <c r="I36" s="542" t="s">
        <v>206</v>
      </c>
      <c r="J36" s="375"/>
      <c r="K36" s="376"/>
      <c r="L36" s="502"/>
      <c r="M36" s="503"/>
      <c r="N36" s="503"/>
      <c r="O36" s="543" t="s">
        <v>207</v>
      </c>
      <c r="P36" s="544"/>
      <c r="Q36" s="545"/>
      <c r="R36" s="503"/>
      <c r="S36" s="503"/>
      <c r="T36" s="503"/>
      <c r="U36" s="503"/>
      <c r="V36" s="503"/>
      <c r="W36" s="503"/>
      <c r="X36" s="503"/>
      <c r="Y36" s="503"/>
      <c r="Z36" s="503"/>
      <c r="AA36" s="503"/>
      <c r="AB36" s="503"/>
    </row>
    <row r="37" spans="1:28" ht="18" customHeight="1">
      <c r="A37" s="501"/>
      <c r="B37" s="536" t="s">
        <v>208</v>
      </c>
      <c r="C37" s="531"/>
      <c r="D37" s="531"/>
      <c r="E37" s="531"/>
      <c r="F37" s="531"/>
      <c r="G37" s="531"/>
      <c r="H37" s="531"/>
      <c r="I37" s="531"/>
      <c r="J37" s="531"/>
      <c r="K37" s="532"/>
      <c r="L37" s="502"/>
      <c r="M37" s="503"/>
      <c r="N37" s="503"/>
      <c r="O37" s="503"/>
      <c r="P37" s="503"/>
      <c r="Q37" s="503"/>
      <c r="R37" s="503"/>
      <c r="S37" s="503"/>
      <c r="T37" s="503"/>
      <c r="U37" s="503"/>
      <c r="V37" s="503"/>
      <c r="W37" s="503"/>
      <c r="X37" s="503"/>
      <c r="Y37" s="503"/>
      <c r="Z37" s="503"/>
      <c r="AA37" s="503"/>
      <c r="AB37" s="503"/>
    </row>
    <row r="38" spans="1:28" ht="19.5" customHeight="1">
      <c r="A38" s="501"/>
      <c r="B38" s="537" t="s">
        <v>14</v>
      </c>
      <c r="C38" s="531"/>
      <c r="D38" s="531"/>
      <c r="E38" s="396" t="s">
        <v>15</v>
      </c>
      <c r="F38" s="396" t="s">
        <v>17</v>
      </c>
      <c r="G38" s="396" t="s">
        <v>18</v>
      </c>
      <c r="H38" s="397" t="s">
        <v>19</v>
      </c>
      <c r="I38" s="538"/>
      <c r="J38" s="531"/>
      <c r="K38" s="532"/>
      <c r="L38" s="502"/>
      <c r="M38" s="503"/>
      <c r="N38" s="503"/>
      <c r="O38" s="503"/>
      <c r="P38" s="503"/>
      <c r="Q38" s="503"/>
      <c r="R38" s="503"/>
      <c r="S38" s="503"/>
      <c r="T38" s="503"/>
      <c r="U38" s="503"/>
      <c r="V38" s="503"/>
      <c r="W38" s="503"/>
      <c r="X38" s="503"/>
      <c r="Y38" s="503"/>
      <c r="Z38" s="503"/>
      <c r="AA38" s="503"/>
      <c r="AB38" s="503"/>
    </row>
    <row r="39" spans="1:28" ht="75" customHeight="1">
      <c r="A39" s="501"/>
      <c r="B39" s="399" t="s">
        <v>209</v>
      </c>
      <c r="C39" s="375"/>
      <c r="D39" s="375"/>
      <c r="E39" s="541"/>
      <c r="F39" s="541"/>
      <c r="G39" s="401" t="s">
        <v>69</v>
      </c>
      <c r="H39" s="402">
        <v>0</v>
      </c>
      <c r="I39" s="542" t="s">
        <v>210</v>
      </c>
      <c r="J39" s="375"/>
      <c r="K39" s="376"/>
      <c r="L39" s="502"/>
      <c r="M39" s="503"/>
      <c r="N39" s="503"/>
      <c r="O39" s="503" t="s">
        <v>211</v>
      </c>
      <c r="P39" s="503"/>
      <c r="Q39" s="503"/>
      <c r="R39" s="503"/>
      <c r="S39" s="503"/>
      <c r="T39" s="503"/>
      <c r="U39" s="503"/>
      <c r="V39" s="503"/>
      <c r="W39" s="503"/>
      <c r="X39" s="503"/>
      <c r="Y39" s="503"/>
      <c r="Z39" s="503"/>
      <c r="AA39" s="503"/>
      <c r="AB39" s="503"/>
    </row>
    <row r="40" spans="1:28" ht="18" customHeight="1">
      <c r="A40" s="501"/>
      <c r="B40" s="536" t="s">
        <v>212</v>
      </c>
      <c r="C40" s="531"/>
      <c r="D40" s="531"/>
      <c r="E40" s="531"/>
      <c r="F40" s="531"/>
      <c r="G40" s="531"/>
      <c r="H40" s="531"/>
      <c r="I40" s="531"/>
      <c r="J40" s="531"/>
      <c r="K40" s="532"/>
      <c r="L40" s="502"/>
      <c r="M40" s="503"/>
      <c r="N40" s="503"/>
      <c r="O40" s="503"/>
      <c r="P40" s="503"/>
      <c r="Q40" s="503"/>
      <c r="R40" s="503"/>
      <c r="S40" s="503"/>
      <c r="T40" s="503"/>
      <c r="U40" s="503"/>
      <c r="V40" s="503"/>
      <c r="W40" s="503"/>
      <c r="X40" s="503"/>
      <c r="Y40" s="503"/>
      <c r="Z40" s="503"/>
      <c r="AA40" s="503"/>
      <c r="AB40" s="503"/>
    </row>
    <row r="41" spans="1:28" ht="19.5" customHeight="1">
      <c r="A41" s="501"/>
      <c r="B41" s="537" t="s">
        <v>14</v>
      </c>
      <c r="C41" s="531"/>
      <c r="D41" s="531"/>
      <c r="E41" s="396" t="s">
        <v>15</v>
      </c>
      <c r="F41" s="396" t="s">
        <v>17</v>
      </c>
      <c r="G41" s="396" t="s">
        <v>18</v>
      </c>
      <c r="H41" s="397" t="s">
        <v>19</v>
      </c>
      <c r="I41" s="538"/>
      <c r="J41" s="531"/>
      <c r="K41" s="532"/>
      <c r="L41" s="502"/>
      <c r="M41" s="503"/>
      <c r="N41" s="503"/>
      <c r="O41" s="503"/>
      <c r="P41" s="503"/>
      <c r="Q41" s="503"/>
      <c r="R41" s="503"/>
      <c r="S41" s="503"/>
      <c r="T41" s="503"/>
      <c r="U41" s="503"/>
      <c r="V41" s="503"/>
      <c r="W41" s="503"/>
      <c r="X41" s="503"/>
      <c r="Y41" s="503"/>
      <c r="Z41" s="503"/>
      <c r="AA41" s="503"/>
      <c r="AB41" s="503"/>
    </row>
    <row r="42" spans="1:28" ht="78" customHeight="1">
      <c r="A42" s="501"/>
      <c r="B42" s="539" t="s">
        <v>213</v>
      </c>
      <c r="C42" s="540"/>
      <c r="D42" s="540"/>
      <c r="E42" s="541"/>
      <c r="F42" s="541"/>
      <c r="G42" s="401" t="s">
        <v>69</v>
      </c>
      <c r="H42" s="402">
        <v>0</v>
      </c>
      <c r="I42" s="542" t="s">
        <v>214</v>
      </c>
      <c r="J42" s="375"/>
      <c r="K42" s="376"/>
      <c r="L42" s="502"/>
      <c r="M42" s="503"/>
      <c r="N42" s="503"/>
      <c r="O42" s="503"/>
      <c r="P42" s="503"/>
      <c r="Q42" s="503"/>
      <c r="R42" s="503"/>
      <c r="S42" s="503"/>
      <c r="T42" s="503"/>
      <c r="U42" s="503"/>
      <c r="V42" s="503"/>
      <c r="W42" s="503"/>
      <c r="X42" s="503"/>
      <c r="Y42" s="503"/>
      <c r="Z42" s="503"/>
      <c r="AA42" s="503"/>
      <c r="AB42" s="503"/>
    </row>
    <row r="43" spans="1:28" ht="18" customHeight="1">
      <c r="A43" s="501"/>
      <c r="B43" s="536" t="s">
        <v>215</v>
      </c>
      <c r="C43" s="531"/>
      <c r="D43" s="531"/>
      <c r="E43" s="531"/>
      <c r="F43" s="531"/>
      <c r="G43" s="531"/>
      <c r="H43" s="531"/>
      <c r="I43" s="531"/>
      <c r="J43" s="531"/>
      <c r="K43" s="532"/>
      <c r="L43" s="546"/>
      <c r="M43" s="547"/>
      <c r="N43" s="547"/>
      <c r="O43" s="547"/>
      <c r="P43" s="547"/>
      <c r="Q43" s="547"/>
      <c r="R43" s="547"/>
      <c r="S43" s="547"/>
      <c r="T43" s="547"/>
      <c r="U43" s="547"/>
      <c r="V43" s="547"/>
      <c r="W43" s="547"/>
      <c r="X43" s="547"/>
      <c r="Y43" s="547"/>
      <c r="Z43" s="547"/>
      <c r="AA43" s="547"/>
      <c r="AB43" s="547"/>
    </row>
    <row r="44" spans="1:28" ht="19.5" customHeight="1">
      <c r="A44" s="501"/>
      <c r="B44" s="537" t="s">
        <v>14</v>
      </c>
      <c r="C44" s="531"/>
      <c r="D44" s="531"/>
      <c r="E44" s="396" t="s">
        <v>15</v>
      </c>
      <c r="F44" s="396" t="s">
        <v>17</v>
      </c>
      <c r="G44" s="396" t="s">
        <v>18</v>
      </c>
      <c r="H44" s="397" t="s">
        <v>19</v>
      </c>
      <c r="I44" s="538"/>
      <c r="J44" s="531"/>
      <c r="K44" s="532"/>
      <c r="L44" s="502"/>
      <c r="M44" s="503"/>
      <c r="N44" s="503"/>
      <c r="O44" s="503"/>
      <c r="P44" s="503"/>
      <c r="Q44" s="503"/>
      <c r="R44" s="503"/>
      <c r="S44" s="503"/>
      <c r="T44" s="503"/>
      <c r="U44" s="503"/>
      <c r="V44" s="503"/>
      <c r="W44" s="503"/>
      <c r="X44" s="503"/>
      <c r="Y44" s="503"/>
      <c r="Z44" s="503"/>
      <c r="AA44" s="503"/>
      <c r="AB44" s="503"/>
    </row>
    <row r="45" spans="1:28" ht="57" customHeight="1">
      <c r="A45" s="501"/>
      <c r="B45" s="399" t="s">
        <v>216</v>
      </c>
      <c r="C45" s="375"/>
      <c r="D45" s="375"/>
      <c r="E45" s="541"/>
      <c r="F45" s="541"/>
      <c r="G45" s="401" t="s">
        <v>69</v>
      </c>
      <c r="H45" s="402">
        <v>0</v>
      </c>
      <c r="I45" s="542" t="s">
        <v>217</v>
      </c>
      <c r="J45" s="375"/>
      <c r="K45" s="376"/>
      <c r="L45" s="502"/>
      <c r="M45" s="503"/>
      <c r="N45" s="548" t="s">
        <v>218</v>
      </c>
      <c r="O45" s="548" t="s">
        <v>218</v>
      </c>
      <c r="P45" s="548" t="s">
        <v>218</v>
      </c>
      <c r="Q45" s="503"/>
      <c r="R45" s="503"/>
      <c r="S45" s="503"/>
      <c r="T45" s="503"/>
      <c r="U45" s="503"/>
      <c r="V45" s="503"/>
      <c r="W45" s="503"/>
      <c r="X45" s="503"/>
      <c r="Y45" s="503"/>
      <c r="Z45" s="503"/>
      <c r="AA45" s="503"/>
      <c r="AB45" s="503"/>
    </row>
    <row r="46" spans="1:28" ht="18" customHeight="1">
      <c r="A46" s="501"/>
      <c r="B46" s="536" t="s">
        <v>219</v>
      </c>
      <c r="C46" s="531"/>
      <c r="D46" s="531"/>
      <c r="E46" s="531"/>
      <c r="F46" s="531"/>
      <c r="G46" s="531"/>
      <c r="H46" s="531"/>
      <c r="I46" s="531"/>
      <c r="J46" s="531"/>
      <c r="K46" s="532"/>
      <c r="L46" s="502"/>
      <c r="M46" s="503"/>
      <c r="N46" s="548"/>
      <c r="O46" s="548"/>
      <c r="P46" s="548"/>
      <c r="Q46" s="503"/>
      <c r="R46" s="503"/>
      <c r="S46" s="503"/>
      <c r="T46" s="503"/>
      <c r="U46" s="503"/>
      <c r="V46" s="503"/>
      <c r="W46" s="503"/>
      <c r="X46" s="503"/>
      <c r="Y46" s="503"/>
      <c r="Z46" s="503"/>
      <c r="AA46" s="503"/>
      <c r="AB46" s="503"/>
    </row>
    <row r="47" spans="1:28" ht="19.5" customHeight="1">
      <c r="A47" s="501"/>
      <c r="B47" s="537" t="s">
        <v>14</v>
      </c>
      <c r="C47" s="531"/>
      <c r="D47" s="531"/>
      <c r="E47" s="396" t="s">
        <v>15</v>
      </c>
      <c r="F47" s="396" t="s">
        <v>17</v>
      </c>
      <c r="G47" s="396" t="s">
        <v>18</v>
      </c>
      <c r="H47" s="397" t="s">
        <v>19</v>
      </c>
      <c r="I47" s="538"/>
      <c r="J47" s="531"/>
      <c r="K47" s="532"/>
      <c r="L47" s="502"/>
      <c r="M47" s="503"/>
      <c r="N47" s="548" t="s">
        <v>220</v>
      </c>
      <c r="O47" s="548" t="s">
        <v>221</v>
      </c>
      <c r="P47" s="548" t="s">
        <v>222</v>
      </c>
      <c r="Q47" s="503"/>
      <c r="R47" s="503"/>
      <c r="S47" s="503"/>
      <c r="T47" s="503"/>
      <c r="U47" s="503"/>
      <c r="V47" s="503"/>
      <c r="W47" s="503"/>
      <c r="X47" s="503"/>
      <c r="Y47" s="503"/>
      <c r="Z47" s="503"/>
      <c r="AA47" s="503"/>
      <c r="AB47" s="503"/>
    </row>
    <row r="48" spans="1:28" ht="66" customHeight="1">
      <c r="A48" s="501"/>
      <c r="B48" s="399" t="s">
        <v>223</v>
      </c>
      <c r="C48" s="375"/>
      <c r="D48" s="375"/>
      <c r="E48" s="541"/>
      <c r="F48" s="541"/>
      <c r="G48" s="401" t="s">
        <v>69</v>
      </c>
      <c r="H48" s="402">
        <v>0</v>
      </c>
      <c r="I48" s="542" t="s">
        <v>224</v>
      </c>
      <c r="J48" s="375"/>
      <c r="K48" s="376"/>
      <c r="L48" s="502"/>
      <c r="M48" s="503"/>
      <c r="N48" s="548" t="s">
        <v>225</v>
      </c>
      <c r="O48" s="548" t="s">
        <v>226</v>
      </c>
      <c r="P48" s="548" t="s">
        <v>227</v>
      </c>
      <c r="Q48" s="503"/>
      <c r="R48" s="503"/>
      <c r="S48" s="503"/>
      <c r="T48" s="503"/>
      <c r="U48" s="503"/>
      <c r="V48" s="503"/>
      <c r="W48" s="503"/>
      <c r="X48" s="503"/>
      <c r="Y48" s="503"/>
      <c r="Z48" s="503"/>
      <c r="AA48" s="503"/>
      <c r="AB48" s="503"/>
    </row>
    <row r="49" spans="1:28" ht="18" customHeight="1">
      <c r="A49" s="501"/>
      <c r="B49" s="536" t="s">
        <v>228</v>
      </c>
      <c r="C49" s="531"/>
      <c r="D49" s="531"/>
      <c r="E49" s="531"/>
      <c r="F49" s="531"/>
      <c r="G49" s="531"/>
      <c r="H49" s="531"/>
      <c r="I49" s="531"/>
      <c r="J49" s="531"/>
      <c r="K49" s="532"/>
      <c r="L49" s="546"/>
      <c r="M49" s="547"/>
      <c r="N49" s="547"/>
      <c r="O49" s="547"/>
      <c r="P49" s="547"/>
      <c r="Q49" s="547"/>
      <c r="R49" s="547"/>
      <c r="S49" s="547"/>
      <c r="T49" s="547"/>
      <c r="U49" s="547"/>
      <c r="V49" s="547"/>
      <c r="W49" s="547"/>
      <c r="X49" s="547"/>
      <c r="Y49" s="547"/>
      <c r="Z49" s="547"/>
      <c r="AA49" s="547"/>
      <c r="AB49" s="547"/>
    </row>
    <row r="50" spans="1:28" ht="19.5" customHeight="1">
      <c r="A50" s="501"/>
      <c r="B50" s="537" t="s">
        <v>14</v>
      </c>
      <c r="C50" s="531"/>
      <c r="D50" s="531"/>
      <c r="E50" s="396" t="s">
        <v>15</v>
      </c>
      <c r="F50" s="396" t="s">
        <v>17</v>
      </c>
      <c r="G50" s="396" t="s">
        <v>18</v>
      </c>
      <c r="H50" s="397" t="s">
        <v>19</v>
      </c>
      <c r="I50" s="538"/>
      <c r="J50" s="531"/>
      <c r="K50" s="532"/>
      <c r="L50" s="502"/>
      <c r="M50" s="503"/>
      <c r="N50" s="503"/>
      <c r="O50" s="503"/>
      <c r="P50" s="503"/>
      <c r="Q50" s="503"/>
      <c r="R50" s="503"/>
      <c r="S50" s="503"/>
      <c r="T50" s="503"/>
      <c r="U50" s="503"/>
      <c r="V50" s="503"/>
      <c r="W50" s="503"/>
      <c r="X50" s="503"/>
      <c r="Y50" s="503"/>
      <c r="Z50" s="503"/>
      <c r="AA50" s="503"/>
      <c r="AB50" s="503"/>
    </row>
    <row r="51" spans="1:28" ht="43.5" customHeight="1">
      <c r="A51" s="501"/>
      <c r="B51" s="399" t="s">
        <v>229</v>
      </c>
      <c r="C51" s="375"/>
      <c r="D51" s="375"/>
      <c r="E51" s="541"/>
      <c r="F51" s="541"/>
      <c r="G51" s="401" t="s">
        <v>69</v>
      </c>
      <c r="H51" s="402">
        <v>0</v>
      </c>
      <c r="I51" s="549" t="s">
        <v>230</v>
      </c>
      <c r="J51" s="540"/>
      <c r="K51" s="550"/>
      <c r="L51" s="502"/>
      <c r="M51" s="503"/>
      <c r="N51" s="551"/>
      <c r="O51" s="531"/>
      <c r="P51" s="552"/>
      <c r="Q51" s="503"/>
      <c r="R51" s="503"/>
      <c r="S51" s="503"/>
      <c r="T51" s="503"/>
      <c r="U51" s="503"/>
      <c r="V51" s="503"/>
      <c r="W51" s="503"/>
      <c r="X51" s="503"/>
      <c r="Y51" s="503"/>
      <c r="Z51" s="503"/>
      <c r="AA51" s="503"/>
      <c r="AB51" s="503"/>
    </row>
    <row r="52" spans="1:28" ht="18" customHeight="1">
      <c r="A52" s="501"/>
      <c r="B52" s="536" t="s">
        <v>231</v>
      </c>
      <c r="C52" s="531"/>
      <c r="D52" s="531"/>
      <c r="E52" s="531"/>
      <c r="F52" s="531"/>
      <c r="G52" s="531"/>
      <c r="H52" s="531"/>
      <c r="I52" s="531"/>
      <c r="J52" s="531"/>
      <c r="K52" s="532"/>
      <c r="L52" s="502"/>
      <c r="M52" s="503"/>
      <c r="N52" s="503"/>
      <c r="O52" s="503"/>
      <c r="P52" s="503"/>
      <c r="Q52" s="503"/>
      <c r="R52" s="503"/>
      <c r="S52" s="503"/>
      <c r="T52" s="503"/>
      <c r="U52" s="503"/>
      <c r="V52" s="503"/>
      <c r="W52" s="503"/>
      <c r="X52" s="503"/>
      <c r="Y52" s="503"/>
      <c r="Z52" s="503"/>
      <c r="AA52" s="503"/>
      <c r="AB52" s="503"/>
    </row>
    <row r="53" spans="1:28" ht="19.5" customHeight="1">
      <c r="A53" s="501"/>
      <c r="B53" s="537" t="s">
        <v>14</v>
      </c>
      <c r="C53" s="531"/>
      <c r="D53" s="531"/>
      <c r="E53" s="396" t="s">
        <v>15</v>
      </c>
      <c r="F53" s="396" t="s">
        <v>17</v>
      </c>
      <c r="G53" s="396" t="s">
        <v>18</v>
      </c>
      <c r="H53" s="397" t="s">
        <v>19</v>
      </c>
      <c r="I53" s="538"/>
      <c r="J53" s="531"/>
      <c r="K53" s="532"/>
      <c r="L53" s="502"/>
      <c r="M53" s="503"/>
      <c r="N53" s="503"/>
      <c r="O53" s="503"/>
      <c r="P53" s="503"/>
      <c r="Q53" s="503"/>
      <c r="R53" s="503"/>
      <c r="S53" s="503"/>
      <c r="T53" s="503"/>
      <c r="U53" s="503"/>
      <c r="V53" s="503"/>
      <c r="W53" s="503"/>
      <c r="X53" s="503"/>
      <c r="Y53" s="503"/>
      <c r="Z53" s="503"/>
      <c r="AA53" s="503"/>
      <c r="AB53" s="503"/>
    </row>
    <row r="54" spans="1:28" ht="63" customHeight="1">
      <c r="A54" s="501"/>
      <c r="B54" s="399" t="s">
        <v>232</v>
      </c>
      <c r="C54" s="375"/>
      <c r="D54" s="375"/>
      <c r="E54" s="401" t="s">
        <v>69</v>
      </c>
      <c r="F54" s="541"/>
      <c r="G54" s="541"/>
      <c r="H54" s="402">
        <v>1</v>
      </c>
      <c r="I54" s="542" t="s">
        <v>233</v>
      </c>
      <c r="J54" s="375"/>
      <c r="K54" s="376"/>
      <c r="L54" s="502"/>
      <c r="M54" s="503"/>
      <c r="N54" s="503"/>
      <c r="O54" s="503"/>
      <c r="P54" s="503"/>
      <c r="Q54" s="503"/>
      <c r="R54" s="503"/>
      <c r="S54" s="503"/>
      <c r="T54" s="503"/>
      <c r="U54" s="503"/>
      <c r="V54" s="503"/>
      <c r="W54" s="503"/>
      <c r="X54" s="503"/>
      <c r="Y54" s="503"/>
      <c r="Z54" s="503"/>
      <c r="AA54" s="503"/>
      <c r="AB54" s="503"/>
    </row>
    <row r="55" spans="1:28" ht="18" customHeight="1">
      <c r="A55" s="501"/>
      <c r="B55" s="536" t="s">
        <v>234</v>
      </c>
      <c r="C55" s="531"/>
      <c r="D55" s="531"/>
      <c r="E55" s="531"/>
      <c r="F55" s="531"/>
      <c r="G55" s="531"/>
      <c r="H55" s="531"/>
      <c r="I55" s="531"/>
      <c r="J55" s="531"/>
      <c r="K55" s="532"/>
      <c r="L55" s="502"/>
      <c r="M55" s="503"/>
      <c r="N55" s="503"/>
      <c r="O55" s="503"/>
      <c r="P55" s="503"/>
      <c r="Q55" s="503"/>
      <c r="R55" s="503"/>
      <c r="S55" s="503"/>
      <c r="T55" s="503"/>
      <c r="U55" s="503"/>
      <c r="V55" s="503"/>
      <c r="W55" s="503"/>
      <c r="X55" s="503"/>
      <c r="Y55" s="503"/>
      <c r="Z55" s="503"/>
      <c r="AA55" s="503"/>
      <c r="AB55" s="503"/>
    </row>
    <row r="56" spans="1:28" ht="19.5" customHeight="1">
      <c r="A56" s="501"/>
      <c r="B56" s="537" t="s">
        <v>14</v>
      </c>
      <c r="C56" s="531"/>
      <c r="D56" s="531"/>
      <c r="E56" s="396" t="s">
        <v>15</v>
      </c>
      <c r="F56" s="396" t="s">
        <v>17</v>
      </c>
      <c r="G56" s="396" t="s">
        <v>18</v>
      </c>
      <c r="H56" s="397" t="s">
        <v>19</v>
      </c>
      <c r="I56" s="538"/>
      <c r="J56" s="531"/>
      <c r="K56" s="532"/>
      <c r="L56" s="502"/>
      <c r="M56" s="503"/>
      <c r="N56" s="503"/>
      <c r="O56" s="503"/>
      <c r="P56" s="503"/>
      <c r="Q56" s="503"/>
      <c r="R56" s="503"/>
      <c r="S56" s="503"/>
      <c r="T56" s="503"/>
      <c r="U56" s="503"/>
      <c r="V56" s="503"/>
      <c r="W56" s="503"/>
      <c r="X56" s="503"/>
      <c r="Y56" s="503"/>
      <c r="Z56" s="503"/>
      <c r="AA56" s="503"/>
      <c r="AB56" s="503"/>
    </row>
    <row r="57" spans="1:28" ht="69.75" customHeight="1">
      <c r="A57" s="501"/>
      <c r="B57" s="539" t="s">
        <v>235</v>
      </c>
      <c r="C57" s="540"/>
      <c r="D57" s="540"/>
      <c r="E57" s="541"/>
      <c r="F57" s="401" t="s">
        <v>69</v>
      </c>
      <c r="G57" s="541"/>
      <c r="H57" s="402">
        <v>0.5</v>
      </c>
      <c r="I57" s="542" t="s">
        <v>236</v>
      </c>
      <c r="J57" s="375"/>
      <c r="K57" s="376"/>
      <c r="L57" s="502"/>
      <c r="M57" s="503"/>
      <c r="N57" s="503"/>
      <c r="O57" s="503"/>
      <c r="P57" s="503"/>
      <c r="Q57" s="503"/>
      <c r="R57" s="503"/>
      <c r="S57" s="503"/>
      <c r="T57" s="503"/>
      <c r="U57" s="503"/>
      <c r="V57" s="503"/>
      <c r="W57" s="503"/>
      <c r="X57" s="503"/>
      <c r="Y57" s="503"/>
      <c r="Z57" s="503"/>
      <c r="AA57" s="503"/>
      <c r="AB57" s="503"/>
    </row>
    <row r="58" spans="1:28" ht="18" customHeight="1">
      <c r="A58" s="501"/>
      <c r="B58" s="536" t="s">
        <v>237</v>
      </c>
      <c r="C58" s="531"/>
      <c r="D58" s="531"/>
      <c r="E58" s="531"/>
      <c r="F58" s="531"/>
      <c r="G58" s="531"/>
      <c r="H58" s="531"/>
      <c r="I58" s="531"/>
      <c r="J58" s="531"/>
      <c r="K58" s="532"/>
      <c r="L58" s="546"/>
      <c r="M58" s="547"/>
      <c r="N58" s="547"/>
      <c r="O58" s="547"/>
      <c r="P58" s="547"/>
      <c r="Q58" s="547"/>
      <c r="R58" s="547"/>
      <c r="S58" s="547"/>
      <c r="T58" s="547"/>
      <c r="U58" s="547"/>
      <c r="V58" s="547"/>
      <c r="W58" s="547"/>
      <c r="X58" s="547"/>
      <c r="Y58" s="547"/>
      <c r="Z58" s="547"/>
      <c r="AA58" s="547"/>
      <c r="AB58" s="547"/>
    </row>
    <row r="59" spans="1:28" ht="19.5" customHeight="1">
      <c r="A59" s="501"/>
      <c r="B59" s="537" t="s">
        <v>14</v>
      </c>
      <c r="C59" s="531"/>
      <c r="D59" s="531"/>
      <c r="E59" s="396" t="s">
        <v>15</v>
      </c>
      <c r="F59" s="396" t="s">
        <v>17</v>
      </c>
      <c r="G59" s="396" t="s">
        <v>18</v>
      </c>
      <c r="H59" s="397" t="s">
        <v>19</v>
      </c>
      <c r="I59" s="538"/>
      <c r="J59" s="531"/>
      <c r="K59" s="532"/>
      <c r="L59" s="502"/>
      <c r="M59" s="503"/>
      <c r="N59" s="503"/>
      <c r="O59" s="503"/>
      <c r="P59" s="503"/>
      <c r="Q59" s="503"/>
      <c r="R59" s="503"/>
      <c r="S59" s="503"/>
      <c r="T59" s="503"/>
      <c r="U59" s="503"/>
      <c r="V59" s="503"/>
      <c r="W59" s="503"/>
      <c r="X59" s="503"/>
      <c r="Y59" s="503"/>
      <c r="Z59" s="503"/>
      <c r="AA59" s="503"/>
      <c r="AB59" s="503"/>
    </row>
    <row r="60" spans="1:28" ht="75.75" customHeight="1">
      <c r="A60" s="501"/>
      <c r="B60" s="539" t="s">
        <v>238</v>
      </c>
      <c r="C60" s="540"/>
      <c r="D60" s="540"/>
      <c r="E60" s="541"/>
      <c r="F60" s="401" t="s">
        <v>69</v>
      </c>
      <c r="G60" s="553"/>
      <c r="H60" s="402">
        <v>0.5</v>
      </c>
      <c r="I60" s="542" t="s">
        <v>239</v>
      </c>
      <c r="J60" s="375"/>
      <c r="K60" s="376"/>
      <c r="L60" s="502"/>
      <c r="M60" s="503"/>
      <c r="N60" s="503"/>
      <c r="O60" s="503"/>
      <c r="P60" s="503"/>
      <c r="Q60" s="503"/>
      <c r="R60" s="503"/>
      <c r="S60" s="503"/>
      <c r="T60" s="503"/>
      <c r="U60" s="503"/>
      <c r="V60" s="503"/>
      <c r="W60" s="503"/>
      <c r="X60" s="503"/>
      <c r="Y60" s="503"/>
      <c r="Z60" s="503"/>
      <c r="AA60" s="503"/>
      <c r="AB60" s="503"/>
    </row>
    <row r="61" spans="1:28" ht="18" customHeight="1">
      <c r="A61" s="501"/>
      <c r="B61" s="536" t="s">
        <v>240</v>
      </c>
      <c r="C61" s="531"/>
      <c r="D61" s="531"/>
      <c r="E61" s="531"/>
      <c r="F61" s="531"/>
      <c r="G61" s="531"/>
      <c r="H61" s="531"/>
      <c r="I61" s="531"/>
      <c r="J61" s="531"/>
      <c r="K61" s="532"/>
      <c r="L61" s="502"/>
      <c r="M61" s="503"/>
      <c r="N61" s="503"/>
      <c r="O61" s="503"/>
      <c r="P61" s="503"/>
      <c r="Q61" s="503"/>
      <c r="R61" s="503"/>
      <c r="S61" s="503"/>
      <c r="T61" s="503"/>
      <c r="U61" s="503"/>
      <c r="V61" s="503"/>
      <c r="W61" s="503"/>
      <c r="X61" s="503"/>
      <c r="Y61" s="503"/>
      <c r="Z61" s="503"/>
      <c r="AA61" s="503"/>
      <c r="AB61" s="503"/>
    </row>
    <row r="62" spans="1:28" ht="19.5" customHeight="1">
      <c r="A62" s="501"/>
      <c r="B62" s="537" t="s">
        <v>14</v>
      </c>
      <c r="C62" s="531"/>
      <c r="D62" s="531"/>
      <c r="E62" s="396" t="s">
        <v>15</v>
      </c>
      <c r="F62" s="396" t="s">
        <v>17</v>
      </c>
      <c r="G62" s="396" t="s">
        <v>18</v>
      </c>
      <c r="H62" s="397" t="s">
        <v>19</v>
      </c>
      <c r="I62" s="538"/>
      <c r="J62" s="531"/>
      <c r="K62" s="532"/>
      <c r="L62" s="502"/>
      <c r="M62" s="503"/>
      <c r="N62" s="503"/>
      <c r="O62" s="503"/>
      <c r="P62" s="503"/>
      <c r="Q62" s="503"/>
      <c r="R62" s="503"/>
      <c r="S62" s="503"/>
      <c r="T62" s="503"/>
      <c r="U62" s="503"/>
      <c r="V62" s="503"/>
      <c r="W62" s="503"/>
      <c r="X62" s="503"/>
      <c r="Y62" s="503"/>
      <c r="Z62" s="503"/>
      <c r="AA62" s="503"/>
      <c r="AB62" s="503"/>
    </row>
    <row r="63" spans="1:28" ht="50.25" customHeight="1">
      <c r="A63" s="501"/>
      <c r="B63" s="399" t="s">
        <v>241</v>
      </c>
      <c r="C63" s="375"/>
      <c r="D63" s="375"/>
      <c r="E63" s="541"/>
      <c r="F63" s="541"/>
      <c r="G63" s="401" t="s">
        <v>69</v>
      </c>
      <c r="H63" s="402">
        <v>0</v>
      </c>
      <c r="I63" s="542" t="s">
        <v>242</v>
      </c>
      <c r="J63" s="375"/>
      <c r="K63" s="376"/>
      <c r="L63" s="502"/>
      <c r="M63" s="503"/>
      <c r="N63" s="503"/>
      <c r="O63" s="503"/>
      <c r="P63" s="503"/>
      <c r="Q63" s="503"/>
      <c r="R63" s="503"/>
      <c r="S63" s="503"/>
      <c r="T63" s="503"/>
      <c r="U63" s="503"/>
      <c r="V63" s="503"/>
      <c r="W63" s="503"/>
      <c r="X63" s="503"/>
      <c r="Y63" s="503"/>
      <c r="Z63" s="503"/>
      <c r="AA63" s="503"/>
      <c r="AB63" s="503"/>
    </row>
    <row r="64" spans="1:28" ht="18" customHeight="1">
      <c r="A64" s="501"/>
      <c r="B64" s="536" t="s">
        <v>243</v>
      </c>
      <c r="C64" s="531"/>
      <c r="D64" s="531"/>
      <c r="E64" s="531"/>
      <c r="F64" s="531"/>
      <c r="G64" s="531"/>
      <c r="H64" s="531"/>
      <c r="I64" s="531"/>
      <c r="J64" s="531"/>
      <c r="K64" s="532"/>
      <c r="L64" s="502"/>
      <c r="M64" s="503"/>
      <c r="N64" s="503"/>
      <c r="O64" s="503"/>
      <c r="P64" s="503"/>
      <c r="Q64" s="503"/>
      <c r="R64" s="503"/>
      <c r="S64" s="503"/>
      <c r="T64" s="503"/>
      <c r="U64" s="503"/>
      <c r="V64" s="503"/>
      <c r="W64" s="503"/>
      <c r="X64" s="503"/>
      <c r="Y64" s="503"/>
      <c r="Z64" s="503"/>
      <c r="AA64" s="503"/>
      <c r="AB64" s="503"/>
    </row>
    <row r="65" spans="1:28" ht="19.5" customHeight="1">
      <c r="A65" s="501"/>
      <c r="B65" s="537" t="s">
        <v>14</v>
      </c>
      <c r="C65" s="531"/>
      <c r="D65" s="531"/>
      <c r="E65" s="396" t="s">
        <v>15</v>
      </c>
      <c r="F65" s="396" t="s">
        <v>17</v>
      </c>
      <c r="G65" s="396" t="s">
        <v>18</v>
      </c>
      <c r="H65" s="397" t="s">
        <v>19</v>
      </c>
      <c r="I65" s="538"/>
      <c r="J65" s="531"/>
      <c r="K65" s="532"/>
      <c r="L65" s="502"/>
      <c r="M65" s="503"/>
      <c r="N65" s="503"/>
      <c r="O65" s="503"/>
      <c r="P65" s="503"/>
      <c r="Q65" s="503"/>
      <c r="R65" s="503"/>
      <c r="S65" s="503"/>
      <c r="T65" s="503"/>
      <c r="U65" s="503"/>
      <c r="V65" s="503"/>
      <c r="W65" s="503"/>
      <c r="X65" s="503"/>
      <c r="Y65" s="503"/>
      <c r="Z65" s="503"/>
      <c r="AA65" s="503"/>
      <c r="AB65" s="503"/>
    </row>
    <row r="66" spans="1:28" ht="53.25" customHeight="1">
      <c r="A66" s="501"/>
      <c r="B66" s="399" t="s">
        <v>244</v>
      </c>
      <c r="C66" s="375"/>
      <c r="D66" s="375"/>
      <c r="E66" s="541"/>
      <c r="F66" s="541"/>
      <c r="G66" s="401" t="s">
        <v>69</v>
      </c>
      <c r="H66" s="402">
        <v>0</v>
      </c>
      <c r="I66" s="542" t="s">
        <v>245</v>
      </c>
      <c r="J66" s="375"/>
      <c r="K66" s="376"/>
      <c r="L66" s="502"/>
      <c r="M66" s="503"/>
      <c r="N66" s="503"/>
      <c r="O66" s="503"/>
      <c r="P66" s="503"/>
      <c r="Q66" s="503"/>
      <c r="R66" s="503"/>
      <c r="S66" s="503"/>
      <c r="T66" s="503"/>
      <c r="U66" s="503"/>
      <c r="V66" s="503"/>
      <c r="W66" s="503"/>
      <c r="X66" s="503"/>
      <c r="Y66" s="503"/>
      <c r="Z66" s="503"/>
      <c r="AA66" s="503"/>
      <c r="AB66" s="503"/>
    </row>
    <row r="67" spans="1:28" ht="18" customHeight="1">
      <c r="A67" s="501"/>
      <c r="B67" s="536" t="s">
        <v>246</v>
      </c>
      <c r="C67" s="531"/>
      <c r="D67" s="531"/>
      <c r="E67" s="531"/>
      <c r="F67" s="531"/>
      <c r="G67" s="531"/>
      <c r="H67" s="531"/>
      <c r="I67" s="531"/>
      <c r="J67" s="531"/>
      <c r="K67" s="532"/>
      <c r="L67" s="502"/>
      <c r="M67" s="503"/>
      <c r="N67" s="503"/>
      <c r="O67" s="503"/>
      <c r="P67" s="503"/>
      <c r="Q67" s="503"/>
      <c r="R67" s="503"/>
      <c r="S67" s="503"/>
      <c r="T67" s="503"/>
      <c r="U67" s="503"/>
      <c r="V67" s="503"/>
      <c r="W67" s="503"/>
      <c r="X67" s="503"/>
      <c r="Y67" s="503"/>
      <c r="Z67" s="503"/>
      <c r="AA67" s="503"/>
      <c r="AB67" s="503"/>
    </row>
    <row r="68" spans="1:28" ht="19.5" customHeight="1">
      <c r="A68" s="501"/>
      <c r="B68" s="537" t="s">
        <v>14</v>
      </c>
      <c r="C68" s="531"/>
      <c r="D68" s="531"/>
      <c r="E68" s="396" t="s">
        <v>15</v>
      </c>
      <c r="F68" s="396" t="s">
        <v>17</v>
      </c>
      <c r="G68" s="396" t="s">
        <v>18</v>
      </c>
      <c r="H68" s="397" t="s">
        <v>19</v>
      </c>
      <c r="I68" s="538"/>
      <c r="J68" s="531"/>
      <c r="K68" s="532"/>
      <c r="L68" s="502"/>
      <c r="M68" s="503"/>
      <c r="N68" s="503"/>
      <c r="O68" s="503"/>
      <c r="P68" s="503"/>
      <c r="Q68" s="503"/>
      <c r="R68" s="503"/>
      <c r="S68" s="503"/>
      <c r="T68" s="503"/>
      <c r="U68" s="503"/>
      <c r="V68" s="503"/>
      <c r="W68" s="503"/>
      <c r="X68" s="503"/>
      <c r="Y68" s="503"/>
      <c r="Z68" s="503"/>
      <c r="AA68" s="503"/>
      <c r="AB68" s="503"/>
    </row>
    <row r="69" spans="1:28" ht="162" customHeight="1">
      <c r="A69" s="501"/>
      <c r="B69" s="399" t="s">
        <v>247</v>
      </c>
      <c r="C69" s="375"/>
      <c r="D69" s="375"/>
      <c r="E69" s="541"/>
      <c r="F69" s="401" t="s">
        <v>69</v>
      </c>
      <c r="G69" s="541"/>
      <c r="H69" s="402">
        <v>0.5</v>
      </c>
      <c r="I69" s="542" t="s">
        <v>248</v>
      </c>
      <c r="J69" s="375"/>
      <c r="K69" s="376"/>
      <c r="L69" s="502"/>
      <c r="M69" s="503"/>
      <c r="N69" s="503"/>
      <c r="O69" s="503"/>
      <c r="P69" s="503"/>
      <c r="Q69" s="503"/>
      <c r="R69" s="503"/>
      <c r="S69" s="503"/>
      <c r="T69" s="503"/>
      <c r="U69" s="503"/>
      <c r="V69" s="503"/>
      <c r="W69" s="503"/>
      <c r="X69" s="503"/>
      <c r="Y69" s="503"/>
      <c r="Z69" s="503"/>
      <c r="AA69" s="503"/>
      <c r="AB69" s="503"/>
    </row>
    <row r="70" spans="1:28" ht="18" customHeight="1">
      <c r="A70" s="501"/>
      <c r="B70" s="536" t="s">
        <v>249</v>
      </c>
      <c r="C70" s="531"/>
      <c r="D70" s="531"/>
      <c r="E70" s="531"/>
      <c r="F70" s="531"/>
      <c r="G70" s="531"/>
      <c r="H70" s="531"/>
      <c r="I70" s="531"/>
      <c r="J70" s="531"/>
      <c r="K70" s="532"/>
      <c r="L70" s="502"/>
      <c r="M70" s="503"/>
      <c r="N70" s="503"/>
      <c r="O70" s="503"/>
      <c r="P70" s="503"/>
      <c r="Q70" s="503"/>
      <c r="R70" s="503"/>
      <c r="S70" s="503"/>
      <c r="T70" s="503"/>
      <c r="U70" s="503"/>
      <c r="V70" s="503"/>
      <c r="W70" s="503"/>
      <c r="X70" s="503"/>
      <c r="Y70" s="503"/>
      <c r="Z70" s="503"/>
      <c r="AA70" s="503"/>
      <c r="AB70" s="503"/>
    </row>
    <row r="71" spans="1:28" ht="19.5" customHeight="1">
      <c r="A71" s="501"/>
      <c r="B71" s="537" t="s">
        <v>14</v>
      </c>
      <c r="C71" s="531"/>
      <c r="D71" s="531"/>
      <c r="E71" s="396" t="s">
        <v>15</v>
      </c>
      <c r="F71" s="396" t="s">
        <v>17</v>
      </c>
      <c r="G71" s="396" t="s">
        <v>18</v>
      </c>
      <c r="H71" s="397" t="s">
        <v>19</v>
      </c>
      <c r="I71" s="538"/>
      <c r="J71" s="531"/>
      <c r="K71" s="532"/>
      <c r="L71" s="502"/>
      <c r="M71" s="503"/>
      <c r="N71" s="503"/>
      <c r="O71" s="503"/>
      <c r="P71" s="503"/>
      <c r="Q71" s="503"/>
      <c r="R71" s="503"/>
      <c r="S71" s="503"/>
      <c r="T71" s="503"/>
      <c r="U71" s="503"/>
      <c r="V71" s="503"/>
      <c r="W71" s="503"/>
      <c r="X71" s="503"/>
      <c r="Y71" s="503"/>
      <c r="Z71" s="503"/>
      <c r="AA71" s="503"/>
      <c r="AB71" s="503"/>
    </row>
    <row r="72" spans="1:28" ht="66" customHeight="1">
      <c r="A72" s="501"/>
      <c r="B72" s="399" t="s">
        <v>250</v>
      </c>
      <c r="C72" s="375"/>
      <c r="D72" s="375"/>
      <c r="E72" s="401" t="s">
        <v>69</v>
      </c>
      <c r="F72" s="541"/>
      <c r="G72" s="541"/>
      <c r="H72" s="402">
        <v>1</v>
      </c>
      <c r="I72" s="542" t="s">
        <v>251</v>
      </c>
      <c r="J72" s="375"/>
      <c r="K72" s="376"/>
      <c r="L72" s="502"/>
      <c r="M72" s="503"/>
      <c r="N72" s="503"/>
      <c r="O72" s="503"/>
      <c r="P72" s="503"/>
      <c r="Q72" s="503"/>
      <c r="R72" s="503"/>
      <c r="S72" s="503"/>
      <c r="T72" s="503"/>
      <c r="U72" s="503"/>
      <c r="V72" s="503"/>
      <c r="W72" s="503"/>
      <c r="X72" s="503"/>
      <c r="Y72" s="503"/>
      <c r="Z72" s="503"/>
      <c r="AA72" s="503"/>
      <c r="AB72" s="503"/>
    </row>
    <row r="73" spans="1:28" ht="18" customHeight="1">
      <c r="A73" s="501"/>
      <c r="B73" s="536" t="s">
        <v>252</v>
      </c>
      <c r="C73" s="531"/>
      <c r="D73" s="531"/>
      <c r="E73" s="531"/>
      <c r="F73" s="531"/>
      <c r="G73" s="531"/>
      <c r="H73" s="531"/>
      <c r="I73" s="531"/>
      <c r="J73" s="531"/>
      <c r="K73" s="532"/>
      <c r="L73" s="502"/>
      <c r="M73" s="503"/>
      <c r="N73" s="503"/>
      <c r="O73" s="503"/>
      <c r="P73" s="503"/>
      <c r="Q73" s="503"/>
      <c r="R73" s="503"/>
      <c r="S73" s="503"/>
      <c r="T73" s="503"/>
      <c r="U73" s="503"/>
      <c r="V73" s="503"/>
      <c r="W73" s="503"/>
      <c r="X73" s="503"/>
      <c r="Y73" s="503"/>
      <c r="Z73" s="503"/>
      <c r="AA73" s="503"/>
      <c r="AB73" s="503"/>
    </row>
    <row r="74" spans="1:28" ht="19.5" customHeight="1">
      <c r="A74" s="501"/>
      <c r="B74" s="537" t="s">
        <v>14</v>
      </c>
      <c r="C74" s="531"/>
      <c r="D74" s="531"/>
      <c r="E74" s="396" t="s">
        <v>15</v>
      </c>
      <c r="F74" s="396" t="s">
        <v>17</v>
      </c>
      <c r="G74" s="396" t="s">
        <v>18</v>
      </c>
      <c r="H74" s="397" t="s">
        <v>19</v>
      </c>
      <c r="I74" s="538"/>
      <c r="J74" s="531"/>
      <c r="K74" s="532"/>
      <c r="L74" s="502"/>
      <c r="M74" s="503"/>
      <c r="N74" s="503"/>
      <c r="O74" s="503"/>
      <c r="P74" s="503"/>
      <c r="Q74" s="503"/>
      <c r="R74" s="503"/>
      <c r="S74" s="503"/>
      <c r="T74" s="503"/>
      <c r="U74" s="503"/>
      <c r="V74" s="503"/>
      <c r="W74" s="503"/>
      <c r="X74" s="503"/>
      <c r="Y74" s="503"/>
      <c r="Z74" s="503"/>
      <c r="AA74" s="503"/>
      <c r="AB74" s="503"/>
    </row>
    <row r="75" spans="1:28" ht="138" customHeight="1">
      <c r="A75" s="501"/>
      <c r="B75" s="399" t="s">
        <v>253</v>
      </c>
      <c r="C75" s="375"/>
      <c r="D75" s="375"/>
      <c r="E75" s="553"/>
      <c r="F75" s="553"/>
      <c r="G75" s="401" t="s">
        <v>69</v>
      </c>
      <c r="H75" s="402">
        <v>0</v>
      </c>
      <c r="I75" s="403" t="s">
        <v>254</v>
      </c>
      <c r="J75" s="375"/>
      <c r="K75" s="376"/>
      <c r="L75" s="502"/>
      <c r="M75" s="503"/>
      <c r="N75" s="503"/>
      <c r="O75" s="503"/>
      <c r="P75" s="503"/>
      <c r="Q75" s="503"/>
      <c r="R75" s="503"/>
      <c r="S75" s="503"/>
      <c r="T75" s="503"/>
      <c r="U75" s="503"/>
      <c r="V75" s="503"/>
      <c r="W75" s="503"/>
      <c r="X75" s="503"/>
      <c r="Y75" s="503"/>
      <c r="Z75" s="503"/>
      <c r="AA75" s="503"/>
      <c r="AB75" s="503"/>
    </row>
    <row r="76" spans="1:28" ht="18" customHeight="1">
      <c r="A76" s="501"/>
      <c r="B76" s="536" t="s">
        <v>255</v>
      </c>
      <c r="C76" s="531"/>
      <c r="D76" s="531"/>
      <c r="E76" s="531"/>
      <c r="F76" s="531"/>
      <c r="G76" s="531"/>
      <c r="H76" s="531"/>
      <c r="I76" s="531"/>
      <c r="J76" s="531"/>
      <c r="K76" s="532"/>
      <c r="L76" s="502"/>
      <c r="M76" s="503"/>
      <c r="N76" s="503"/>
      <c r="O76" s="503"/>
      <c r="P76" s="503"/>
      <c r="Q76" s="503"/>
      <c r="R76" s="503"/>
      <c r="S76" s="503"/>
      <c r="T76" s="503"/>
      <c r="U76" s="503"/>
      <c r="V76" s="503"/>
      <c r="W76" s="503"/>
      <c r="X76" s="503"/>
      <c r="Y76" s="503"/>
      <c r="Z76" s="503"/>
      <c r="AA76" s="503"/>
      <c r="AB76" s="503"/>
    </row>
    <row r="77" spans="1:28" ht="19.5" customHeight="1">
      <c r="A77" s="501"/>
      <c r="B77" s="537" t="s">
        <v>14</v>
      </c>
      <c r="C77" s="531"/>
      <c r="D77" s="531"/>
      <c r="E77" s="396" t="s">
        <v>15</v>
      </c>
      <c r="F77" s="396" t="s">
        <v>17</v>
      </c>
      <c r="G77" s="396" t="s">
        <v>18</v>
      </c>
      <c r="H77" s="397" t="s">
        <v>19</v>
      </c>
      <c r="I77" s="538"/>
      <c r="J77" s="531"/>
      <c r="K77" s="532"/>
      <c r="L77" s="502"/>
      <c r="M77" s="503"/>
      <c r="N77" s="503"/>
      <c r="O77" s="503"/>
      <c r="P77" s="503"/>
      <c r="Q77" s="503"/>
      <c r="R77" s="503"/>
      <c r="S77" s="503"/>
      <c r="T77" s="503"/>
      <c r="U77" s="503"/>
      <c r="V77" s="503"/>
      <c r="W77" s="503"/>
      <c r="X77" s="503"/>
      <c r="Y77" s="503"/>
      <c r="Z77" s="503"/>
      <c r="AA77" s="503"/>
      <c r="AB77" s="503"/>
    </row>
    <row r="78" spans="1:28" ht="42.75" customHeight="1">
      <c r="A78" s="501"/>
      <c r="B78" s="399" t="s">
        <v>256</v>
      </c>
      <c r="C78" s="375"/>
      <c r="D78" s="375"/>
      <c r="E78" s="401" t="s">
        <v>69</v>
      </c>
      <c r="F78" s="541"/>
      <c r="G78" s="541"/>
      <c r="H78" s="402">
        <v>1</v>
      </c>
      <c r="I78" s="542" t="s">
        <v>257</v>
      </c>
      <c r="J78" s="375"/>
      <c r="K78" s="376"/>
      <c r="L78" s="502"/>
      <c r="M78" s="503"/>
      <c r="N78" s="503"/>
      <c r="O78" s="503" t="s">
        <v>258</v>
      </c>
      <c r="P78" s="503"/>
      <c r="Q78" s="503"/>
      <c r="R78" s="503"/>
      <c r="S78" s="503"/>
      <c r="T78" s="503"/>
      <c r="U78" s="503"/>
      <c r="V78" s="503"/>
      <c r="W78" s="503"/>
      <c r="X78" s="503"/>
      <c r="Y78" s="503"/>
      <c r="Z78" s="503"/>
      <c r="AA78" s="503"/>
      <c r="AB78" s="503"/>
    </row>
    <row r="79" spans="1:28" ht="18" customHeight="1">
      <c r="A79" s="501"/>
      <c r="B79" s="536" t="s">
        <v>259</v>
      </c>
      <c r="C79" s="531"/>
      <c r="D79" s="531"/>
      <c r="E79" s="531"/>
      <c r="F79" s="531"/>
      <c r="G79" s="531"/>
      <c r="H79" s="531"/>
      <c r="I79" s="531"/>
      <c r="J79" s="531"/>
      <c r="K79" s="532"/>
      <c r="L79" s="502"/>
      <c r="M79" s="503"/>
      <c r="N79" s="503"/>
      <c r="O79" s="503"/>
      <c r="P79" s="503"/>
      <c r="Q79" s="503"/>
      <c r="R79" s="503"/>
      <c r="S79" s="503"/>
      <c r="T79" s="503"/>
      <c r="U79" s="503"/>
      <c r="V79" s="503"/>
      <c r="W79" s="503"/>
      <c r="X79" s="503"/>
      <c r="Y79" s="503"/>
      <c r="Z79" s="503"/>
      <c r="AA79" s="503"/>
      <c r="AB79" s="503"/>
    </row>
    <row r="80" spans="1:28" ht="19.5" customHeight="1">
      <c r="A80" s="501"/>
      <c r="B80" s="537" t="s">
        <v>14</v>
      </c>
      <c r="C80" s="531"/>
      <c r="D80" s="531"/>
      <c r="E80" s="396" t="s">
        <v>15</v>
      </c>
      <c r="F80" s="396" t="s">
        <v>17</v>
      </c>
      <c r="G80" s="396" t="s">
        <v>18</v>
      </c>
      <c r="H80" s="397" t="s">
        <v>19</v>
      </c>
      <c r="I80" s="538"/>
      <c r="J80" s="531"/>
      <c r="K80" s="532"/>
      <c r="L80" s="502"/>
      <c r="M80" s="503"/>
      <c r="N80" s="503"/>
      <c r="O80" s="503"/>
      <c r="P80" s="503"/>
      <c r="Q80" s="503"/>
      <c r="R80" s="503"/>
      <c r="S80" s="503"/>
      <c r="T80" s="503"/>
      <c r="U80" s="503"/>
      <c r="V80" s="503"/>
      <c r="W80" s="503"/>
      <c r="X80" s="503"/>
      <c r="Y80" s="503"/>
      <c r="Z80" s="503"/>
      <c r="AA80" s="503"/>
      <c r="AB80" s="503"/>
    </row>
    <row r="81" spans="1:28" ht="93" customHeight="1">
      <c r="A81" s="501"/>
      <c r="B81" s="399" t="s">
        <v>260</v>
      </c>
      <c r="C81" s="375"/>
      <c r="D81" s="375"/>
      <c r="E81" s="541"/>
      <c r="F81" s="541"/>
      <c r="G81" s="401" t="s">
        <v>69</v>
      </c>
      <c r="H81" s="402">
        <v>0</v>
      </c>
      <c r="I81" s="542" t="s">
        <v>261</v>
      </c>
      <c r="J81" s="375"/>
      <c r="K81" s="376"/>
      <c r="L81" s="502"/>
      <c r="M81" s="503"/>
      <c r="N81" s="503"/>
      <c r="O81" s="503"/>
      <c r="P81" s="503"/>
      <c r="Q81" s="503"/>
      <c r="R81" s="503"/>
      <c r="S81" s="503"/>
      <c r="T81" s="503"/>
      <c r="U81" s="503"/>
      <c r="V81" s="503"/>
      <c r="W81" s="503"/>
      <c r="X81" s="503"/>
      <c r="Y81" s="503"/>
      <c r="Z81" s="503"/>
      <c r="AA81" s="503"/>
      <c r="AB81" s="503"/>
    </row>
    <row r="82" spans="1:28" ht="19.5" customHeight="1">
      <c r="A82" s="501"/>
      <c r="B82" s="554" t="s">
        <v>25</v>
      </c>
      <c r="C82" s="531"/>
      <c r="D82" s="531"/>
      <c r="E82" s="531"/>
      <c r="F82" s="531"/>
      <c r="G82" s="531"/>
      <c r="H82" s="531"/>
      <c r="I82" s="555">
        <f>AVERAGE(H21:H81)</f>
        <v>0.26190476190476192</v>
      </c>
      <c r="J82" s="531"/>
      <c r="K82" s="556">
        <f>(I82*I18)</f>
        <v>8.6428571428571438E-2</v>
      </c>
      <c r="L82" s="502"/>
      <c r="M82" s="503"/>
      <c r="N82" s="503"/>
      <c r="O82" s="503"/>
      <c r="P82" s="503"/>
      <c r="Q82" s="503"/>
      <c r="R82" s="503"/>
      <c r="S82" s="503"/>
      <c r="T82" s="503"/>
      <c r="U82" s="503"/>
      <c r="V82" s="503"/>
      <c r="W82" s="503"/>
      <c r="X82" s="503"/>
      <c r="Y82" s="503"/>
      <c r="Z82" s="503"/>
      <c r="AA82" s="503"/>
      <c r="AB82" s="503"/>
    </row>
    <row r="83" spans="1:28" ht="19.5" customHeight="1">
      <c r="A83" s="501"/>
      <c r="B83" s="533" t="s">
        <v>27</v>
      </c>
      <c r="C83" s="531"/>
      <c r="D83" s="531"/>
      <c r="E83" s="531"/>
      <c r="F83" s="531"/>
      <c r="G83" s="531"/>
      <c r="H83" s="531"/>
      <c r="I83" s="387">
        <v>0.67</v>
      </c>
      <c r="J83" s="531"/>
      <c r="K83" s="532"/>
      <c r="L83" s="502"/>
      <c r="M83" s="503"/>
      <c r="N83" s="503"/>
      <c r="O83" s="503"/>
      <c r="P83" s="503"/>
      <c r="Q83" s="503"/>
      <c r="R83" s="503"/>
      <c r="S83" s="503"/>
      <c r="T83" s="503"/>
      <c r="U83" s="503"/>
      <c r="V83" s="503"/>
      <c r="W83" s="503"/>
      <c r="X83" s="503"/>
      <c r="Y83" s="503"/>
      <c r="Z83" s="503"/>
      <c r="AA83" s="503"/>
      <c r="AB83" s="503"/>
    </row>
    <row r="84" spans="1:28" ht="20.100000000000001" customHeight="1">
      <c r="A84" s="501"/>
      <c r="B84" s="557" t="s">
        <v>28</v>
      </c>
      <c r="C84" s="531"/>
      <c r="D84" s="531"/>
      <c r="E84" s="531"/>
      <c r="F84" s="531"/>
      <c r="G84" s="531"/>
      <c r="H84" s="531"/>
      <c r="I84" s="531"/>
      <c r="J84" s="558"/>
      <c r="K84" s="559">
        <v>0.5</v>
      </c>
      <c r="L84" s="560" t="s">
        <v>30</v>
      </c>
      <c r="M84" s="503"/>
      <c r="N84" s="503"/>
      <c r="O84" s="503"/>
      <c r="P84" s="503"/>
      <c r="Q84" s="503"/>
      <c r="R84" s="503"/>
      <c r="S84" s="503"/>
      <c r="T84" s="503"/>
      <c r="U84" s="503"/>
      <c r="V84" s="503"/>
      <c r="W84" s="503"/>
      <c r="X84" s="503"/>
      <c r="Y84" s="503"/>
      <c r="Z84" s="503"/>
      <c r="AA84" s="503"/>
      <c r="AB84" s="503"/>
    </row>
    <row r="85" spans="1:28" ht="234.75" customHeight="1">
      <c r="A85" s="501"/>
      <c r="B85" s="561" t="s">
        <v>262</v>
      </c>
      <c r="C85" s="562"/>
      <c r="D85" s="562"/>
      <c r="E85" s="562"/>
      <c r="F85" s="562"/>
      <c r="G85" s="562"/>
      <c r="H85" s="563">
        <v>0.8</v>
      </c>
      <c r="I85" s="564" t="s">
        <v>263</v>
      </c>
      <c r="J85" s="564"/>
      <c r="K85" s="565"/>
      <c r="L85" s="502" t="s">
        <v>32</v>
      </c>
      <c r="M85" s="503"/>
      <c r="N85" s="503"/>
      <c r="O85" s="503" t="s">
        <v>264</v>
      </c>
      <c r="P85" s="503"/>
      <c r="Q85" s="503"/>
      <c r="R85" s="503"/>
      <c r="S85" s="503"/>
      <c r="T85" s="503"/>
      <c r="U85" s="503"/>
      <c r="V85" s="503"/>
      <c r="W85" s="503"/>
      <c r="X85" s="503"/>
      <c r="Y85" s="503"/>
      <c r="Z85" s="503"/>
      <c r="AA85" s="503"/>
      <c r="AB85" s="503"/>
    </row>
    <row r="86" spans="1:28" ht="203.1" customHeight="1">
      <c r="A86" s="501"/>
      <c r="B86" s="566"/>
      <c r="C86" s="567"/>
      <c r="D86" s="567"/>
      <c r="E86" s="567"/>
      <c r="F86" s="567"/>
      <c r="G86" s="567"/>
      <c r="H86" s="568"/>
      <c r="I86" s="569"/>
      <c r="J86" s="569"/>
      <c r="K86" s="570"/>
      <c r="L86" s="502"/>
      <c r="M86" s="503"/>
      <c r="N86" s="503"/>
      <c r="O86" s="503"/>
      <c r="P86" s="503"/>
      <c r="Q86" s="503"/>
      <c r="R86" s="503"/>
      <c r="S86" s="503"/>
      <c r="T86" s="503"/>
      <c r="U86" s="503"/>
      <c r="V86" s="503"/>
      <c r="W86" s="503"/>
      <c r="X86" s="503"/>
      <c r="Y86" s="503"/>
      <c r="Z86" s="503"/>
      <c r="AA86" s="503"/>
      <c r="AB86" s="503"/>
    </row>
    <row r="87" spans="1:28" ht="20.100000000000001" customHeight="1">
      <c r="A87" s="501"/>
      <c r="B87" s="571" t="s">
        <v>33</v>
      </c>
      <c r="C87" s="531"/>
      <c r="D87" s="531"/>
      <c r="E87" s="531"/>
      <c r="F87" s="531"/>
      <c r="G87" s="531"/>
      <c r="H87" s="531"/>
      <c r="I87" s="531"/>
      <c r="J87" s="572">
        <f>SUM(H85)</f>
        <v>0.8</v>
      </c>
      <c r="K87" s="573">
        <f>+(H85*K84)/100%</f>
        <v>0.4</v>
      </c>
      <c r="L87" s="502"/>
      <c r="M87" s="503"/>
      <c r="N87" s="503"/>
      <c r="O87" s="503"/>
      <c r="P87" s="503"/>
      <c r="Q87" s="503"/>
      <c r="R87" s="503"/>
      <c r="S87" s="503"/>
      <c r="T87" s="503"/>
      <c r="U87" s="503"/>
      <c r="V87" s="503"/>
      <c r="W87" s="503"/>
      <c r="X87" s="503"/>
      <c r="Y87" s="503"/>
      <c r="Z87" s="503"/>
      <c r="AA87" s="503"/>
      <c r="AB87" s="503"/>
    </row>
    <row r="88" spans="1:28" ht="20.100000000000001" customHeight="1">
      <c r="A88" s="501"/>
      <c r="B88" s="557" t="s">
        <v>35</v>
      </c>
      <c r="C88" s="531"/>
      <c r="D88" s="531"/>
      <c r="E88" s="531"/>
      <c r="F88" s="531"/>
      <c r="G88" s="531"/>
      <c r="H88" s="574"/>
      <c r="I88" s="575"/>
      <c r="J88" s="558"/>
      <c r="K88" s="559">
        <v>0.2</v>
      </c>
      <c r="L88" s="502"/>
      <c r="M88" s="576"/>
      <c r="N88" s="503"/>
      <c r="O88" s="503"/>
      <c r="P88" s="503"/>
      <c r="Q88" s="503"/>
      <c r="R88" s="503"/>
      <c r="S88" s="503"/>
      <c r="T88" s="503"/>
      <c r="U88" s="503"/>
      <c r="V88" s="503"/>
      <c r="W88" s="503"/>
      <c r="X88" s="503"/>
      <c r="Y88" s="503"/>
      <c r="Z88" s="503"/>
      <c r="AA88" s="503"/>
      <c r="AB88" s="503"/>
    </row>
    <row r="89" spans="1:28" ht="272.25" customHeight="1">
      <c r="A89" s="501"/>
      <c r="B89" s="577" t="s">
        <v>265</v>
      </c>
      <c r="C89" s="531"/>
      <c r="D89" s="531"/>
      <c r="E89" s="531"/>
      <c r="F89" s="531"/>
      <c r="G89" s="552"/>
      <c r="H89" s="578">
        <f>3/6</f>
        <v>0.5</v>
      </c>
      <c r="I89" s="403" t="s">
        <v>266</v>
      </c>
      <c r="J89" s="375"/>
      <c r="K89" s="376"/>
      <c r="L89" s="502" t="s">
        <v>32</v>
      </c>
      <c r="M89" s="503"/>
      <c r="N89" s="503"/>
      <c r="O89" s="503"/>
      <c r="P89" s="503"/>
      <c r="Q89" s="503"/>
      <c r="R89" s="503"/>
      <c r="S89" s="503"/>
      <c r="T89" s="503"/>
      <c r="U89" s="503"/>
      <c r="V89" s="503"/>
      <c r="W89" s="503"/>
      <c r="X89" s="503"/>
      <c r="Y89" s="503"/>
      <c r="Z89" s="503"/>
      <c r="AA89" s="503"/>
      <c r="AB89" s="503"/>
    </row>
    <row r="90" spans="1:28" ht="20.100000000000001" customHeight="1">
      <c r="A90" s="501"/>
      <c r="B90" s="571" t="s">
        <v>75</v>
      </c>
      <c r="C90" s="531"/>
      <c r="D90" s="531"/>
      <c r="E90" s="531"/>
      <c r="F90" s="531"/>
      <c r="G90" s="531"/>
      <c r="H90" s="531"/>
      <c r="I90" s="531"/>
      <c r="J90" s="572">
        <f>SUM(H89)</f>
        <v>0.5</v>
      </c>
      <c r="K90" s="573">
        <f>+(H89*K88)/100%</f>
        <v>0.1</v>
      </c>
      <c r="L90" s="502"/>
      <c r="M90" s="503"/>
      <c r="N90" s="503"/>
      <c r="O90" s="503"/>
      <c r="P90" s="503"/>
      <c r="Q90" s="503"/>
      <c r="R90" s="503"/>
      <c r="S90" s="503"/>
      <c r="T90" s="503"/>
      <c r="U90" s="503"/>
      <c r="V90" s="503"/>
      <c r="W90" s="503"/>
      <c r="X90" s="503"/>
      <c r="Y90" s="503"/>
      <c r="Z90" s="503"/>
      <c r="AA90" s="503"/>
      <c r="AB90" s="503"/>
    </row>
    <row r="91" spans="1:28" ht="20.100000000000001" customHeight="1">
      <c r="A91" s="501"/>
      <c r="B91" s="557" t="s">
        <v>38</v>
      </c>
      <c r="C91" s="531"/>
      <c r="D91" s="531"/>
      <c r="E91" s="531"/>
      <c r="F91" s="531"/>
      <c r="G91" s="531"/>
      <c r="H91" s="574"/>
      <c r="I91" s="575"/>
      <c r="J91" s="558"/>
      <c r="K91" s="559">
        <v>0.15</v>
      </c>
      <c r="L91" s="502"/>
      <c r="M91" s="576"/>
      <c r="N91" s="503"/>
      <c r="O91" s="503"/>
      <c r="P91" s="503"/>
      <c r="Q91" s="503"/>
      <c r="R91" s="503"/>
      <c r="S91" s="503"/>
      <c r="T91" s="503"/>
      <c r="U91" s="503"/>
      <c r="V91" s="503"/>
      <c r="W91" s="503"/>
      <c r="X91" s="503"/>
      <c r="Y91" s="503"/>
      <c r="Z91" s="503"/>
      <c r="AA91" s="503"/>
      <c r="AB91" s="503"/>
    </row>
    <row r="92" spans="1:28" ht="36" customHeight="1">
      <c r="A92" s="501"/>
      <c r="B92" s="579" t="s">
        <v>39</v>
      </c>
      <c r="C92" s="531"/>
      <c r="D92" s="552"/>
      <c r="E92" s="377" t="s">
        <v>40</v>
      </c>
      <c r="F92" s="531"/>
      <c r="G92" s="552"/>
      <c r="H92" s="580" t="s">
        <v>41</v>
      </c>
      <c r="I92" s="377" t="s">
        <v>42</v>
      </c>
      <c r="J92" s="531"/>
      <c r="K92" s="532"/>
      <c r="L92" s="502"/>
      <c r="M92" s="503"/>
      <c r="N92" s="503"/>
      <c r="O92" s="503"/>
      <c r="P92" s="503"/>
      <c r="Q92" s="503"/>
      <c r="R92" s="503"/>
      <c r="S92" s="503"/>
      <c r="T92" s="503"/>
      <c r="U92" s="503"/>
      <c r="V92" s="503"/>
      <c r="W92" s="503"/>
      <c r="X92" s="503"/>
      <c r="Y92" s="503"/>
      <c r="Z92" s="503"/>
      <c r="AA92" s="503"/>
      <c r="AB92" s="503"/>
    </row>
    <row r="93" spans="1:28" ht="79.5" customHeight="1">
      <c r="A93" s="501"/>
      <c r="B93" s="577" t="s">
        <v>43</v>
      </c>
      <c r="C93" s="531"/>
      <c r="D93" s="552"/>
      <c r="E93" s="403" t="s">
        <v>267</v>
      </c>
      <c r="F93" s="581"/>
      <c r="G93" s="582"/>
      <c r="H93" s="415">
        <v>1</v>
      </c>
      <c r="I93" s="403" t="s">
        <v>268</v>
      </c>
      <c r="J93" s="375"/>
      <c r="K93" s="376"/>
      <c r="L93" s="502"/>
      <c r="M93" s="503"/>
      <c r="N93" s="503" t="s">
        <v>269</v>
      </c>
      <c r="O93" s="503" t="s">
        <v>270</v>
      </c>
      <c r="P93" s="503"/>
      <c r="Q93" s="503"/>
      <c r="R93" s="503"/>
      <c r="S93" s="503"/>
      <c r="T93" s="503"/>
      <c r="U93" s="503"/>
      <c r="V93" s="503"/>
      <c r="W93" s="503"/>
      <c r="X93" s="503"/>
      <c r="Y93" s="503"/>
      <c r="Z93" s="503"/>
      <c r="AA93" s="503"/>
      <c r="AB93" s="503"/>
    </row>
    <row r="94" spans="1:28" ht="64.5" customHeight="1">
      <c r="A94" s="501"/>
      <c r="B94" s="577" t="s">
        <v>45</v>
      </c>
      <c r="C94" s="531"/>
      <c r="D94" s="552"/>
      <c r="E94" s="583" t="s">
        <v>46</v>
      </c>
      <c r="F94" s="531"/>
      <c r="G94" s="552"/>
      <c r="H94" s="415">
        <v>1</v>
      </c>
      <c r="I94" s="403" t="s">
        <v>271</v>
      </c>
      <c r="J94" s="375"/>
      <c r="K94" s="376"/>
      <c r="L94" s="502"/>
      <c r="M94" s="503"/>
      <c r="N94" s="503" t="s">
        <v>272</v>
      </c>
      <c r="O94" s="503"/>
      <c r="P94" s="503"/>
      <c r="Q94" s="503"/>
      <c r="R94" s="503"/>
      <c r="S94" s="503"/>
      <c r="T94" s="503"/>
      <c r="U94" s="503"/>
      <c r="V94" s="503"/>
      <c r="W94" s="503"/>
      <c r="X94" s="503"/>
      <c r="Y94" s="503"/>
      <c r="Z94" s="503"/>
      <c r="AA94" s="503"/>
      <c r="AB94" s="503"/>
    </row>
    <row r="95" spans="1:28" ht="318" customHeight="1">
      <c r="A95" s="501"/>
      <c r="B95" s="577" t="s">
        <v>47</v>
      </c>
      <c r="C95" s="531"/>
      <c r="D95" s="552"/>
      <c r="E95" s="583" t="s">
        <v>48</v>
      </c>
      <c r="F95" s="531"/>
      <c r="G95" s="552"/>
      <c r="H95" s="415">
        <v>0.7</v>
      </c>
      <c r="I95" s="403" t="s">
        <v>273</v>
      </c>
      <c r="J95" s="375"/>
      <c r="K95" s="376"/>
      <c r="L95" s="502"/>
      <c r="M95" s="503"/>
      <c r="N95" s="503" t="s">
        <v>274</v>
      </c>
      <c r="O95" s="503" t="s">
        <v>275</v>
      </c>
      <c r="P95" s="503" t="s">
        <v>276</v>
      </c>
      <c r="Q95" s="503"/>
      <c r="R95" s="503"/>
      <c r="S95" s="503"/>
      <c r="T95" s="503"/>
      <c r="U95" s="503"/>
      <c r="V95" s="503"/>
      <c r="W95" s="503"/>
      <c r="X95" s="503"/>
      <c r="Y95" s="503"/>
      <c r="Z95" s="503"/>
      <c r="AA95" s="503"/>
      <c r="AB95" s="503"/>
    </row>
    <row r="96" spans="1:28" ht="20.100000000000001" customHeight="1">
      <c r="A96" s="501"/>
      <c r="B96" s="571" t="s">
        <v>49</v>
      </c>
      <c r="C96" s="531"/>
      <c r="D96" s="531"/>
      <c r="E96" s="531"/>
      <c r="F96" s="531"/>
      <c r="G96" s="531"/>
      <c r="H96" s="531"/>
      <c r="I96" s="531"/>
      <c r="J96" s="572">
        <f>AVERAGEA(H93:H95)</f>
        <v>0.9</v>
      </c>
      <c r="K96" s="573">
        <f>+(J96*K91)/100%</f>
        <v>0.13500000000000001</v>
      </c>
      <c r="L96" s="502"/>
      <c r="M96" s="503"/>
      <c r="N96" s="503"/>
      <c r="O96" s="503"/>
      <c r="P96" s="503"/>
      <c r="Q96" s="503"/>
      <c r="R96" s="503"/>
      <c r="S96" s="503"/>
      <c r="T96" s="503"/>
      <c r="U96" s="503"/>
      <c r="V96" s="503"/>
      <c r="W96" s="503"/>
      <c r="X96" s="503"/>
      <c r="Y96" s="503"/>
      <c r="Z96" s="503"/>
      <c r="AA96" s="503"/>
      <c r="AB96" s="503"/>
    </row>
    <row r="97" spans="1:28" ht="20.100000000000001" customHeight="1">
      <c r="A97" s="501"/>
      <c r="B97" s="557" t="s">
        <v>50</v>
      </c>
      <c r="C97" s="531"/>
      <c r="D97" s="531"/>
      <c r="E97" s="531"/>
      <c r="F97" s="531"/>
      <c r="G97" s="531"/>
      <c r="H97" s="531"/>
      <c r="I97" s="531"/>
      <c r="J97" s="531"/>
      <c r="K97" s="559">
        <v>0.1</v>
      </c>
      <c r="L97" s="502"/>
      <c r="M97" s="503"/>
      <c r="N97" s="503"/>
      <c r="O97" s="503"/>
      <c r="P97" s="503"/>
      <c r="Q97" s="503"/>
      <c r="R97" s="503"/>
      <c r="S97" s="503"/>
      <c r="T97" s="503"/>
      <c r="U97" s="503"/>
      <c r="V97" s="503"/>
      <c r="W97" s="503"/>
      <c r="X97" s="503"/>
      <c r="Y97" s="503"/>
      <c r="Z97" s="503"/>
      <c r="AA97" s="503"/>
      <c r="AB97" s="503"/>
    </row>
    <row r="98" spans="1:28" ht="39" customHeight="1">
      <c r="A98" s="501"/>
      <c r="B98" s="579" t="s">
        <v>39</v>
      </c>
      <c r="C98" s="531"/>
      <c r="D98" s="552"/>
      <c r="E98" s="377" t="s">
        <v>40</v>
      </c>
      <c r="F98" s="531"/>
      <c r="G98" s="552"/>
      <c r="H98" s="580" t="s">
        <v>41</v>
      </c>
      <c r="I98" s="377" t="s">
        <v>42</v>
      </c>
      <c r="J98" s="531"/>
      <c r="K98" s="532"/>
      <c r="L98" s="502"/>
      <c r="M98" s="503"/>
      <c r="N98" s="503"/>
      <c r="O98" s="503"/>
      <c r="P98" s="503"/>
      <c r="Q98" s="503"/>
      <c r="R98" s="503"/>
      <c r="S98" s="503"/>
      <c r="T98" s="503"/>
      <c r="U98" s="503"/>
      <c r="V98" s="503"/>
      <c r="W98" s="503"/>
      <c r="X98" s="503"/>
      <c r="Y98" s="503"/>
      <c r="Z98" s="503"/>
      <c r="AA98" s="503"/>
      <c r="AB98" s="503"/>
    </row>
    <row r="99" spans="1:28" ht="51" customHeight="1">
      <c r="A99" s="501"/>
      <c r="B99" s="577" t="s">
        <v>51</v>
      </c>
      <c r="C99" s="531"/>
      <c r="D99" s="552"/>
      <c r="E99" s="584" t="s">
        <v>277</v>
      </c>
      <c r="F99" s="585"/>
      <c r="G99" s="586"/>
      <c r="H99" s="587">
        <v>1</v>
      </c>
      <c r="I99" s="432" t="s">
        <v>278</v>
      </c>
      <c r="J99" s="456"/>
      <c r="K99" s="457"/>
      <c r="L99" s="502"/>
      <c r="M99" s="503"/>
      <c r="N99" s="503" t="s">
        <v>279</v>
      </c>
      <c r="O99" s="503"/>
      <c r="P99" s="503"/>
      <c r="Q99" s="503"/>
      <c r="R99" s="503"/>
      <c r="S99" s="503"/>
      <c r="T99" s="503"/>
      <c r="U99" s="503"/>
      <c r="V99" s="503"/>
      <c r="W99" s="503"/>
      <c r="X99" s="503"/>
      <c r="Y99" s="503"/>
      <c r="Z99" s="503"/>
      <c r="AA99" s="503"/>
      <c r="AB99" s="503"/>
    </row>
    <row r="100" spans="1:28" ht="39.75" customHeight="1">
      <c r="A100" s="501"/>
      <c r="B100" s="577" t="s">
        <v>93</v>
      </c>
      <c r="C100" s="531"/>
      <c r="D100" s="552"/>
      <c r="E100" s="588"/>
      <c r="F100" s="589"/>
      <c r="G100" s="590"/>
      <c r="H100" s="591"/>
      <c r="I100" s="592"/>
      <c r="J100" s="447"/>
      <c r="K100" s="448"/>
      <c r="L100" s="502"/>
      <c r="M100" s="503"/>
      <c r="N100" s="503"/>
      <c r="O100" s="503"/>
      <c r="P100" s="503"/>
      <c r="Q100" s="503">
        <v>0.81818181818181823</v>
      </c>
      <c r="R100" s="503"/>
      <c r="S100" s="503"/>
      <c r="T100" s="503"/>
      <c r="U100" s="503"/>
      <c r="V100" s="503"/>
      <c r="W100" s="503"/>
      <c r="X100" s="503"/>
      <c r="Y100" s="503"/>
      <c r="Z100" s="503"/>
      <c r="AA100" s="503"/>
      <c r="AB100" s="503"/>
    </row>
    <row r="101" spans="1:28" ht="118.5" customHeight="1">
      <c r="A101" s="501"/>
      <c r="B101" s="593" t="s">
        <v>53</v>
      </c>
      <c r="C101" s="531"/>
      <c r="D101" s="552"/>
      <c r="E101" s="594"/>
      <c r="F101" s="595"/>
      <c r="G101" s="596"/>
      <c r="H101" s="415">
        <v>1</v>
      </c>
      <c r="I101" s="403" t="s">
        <v>280</v>
      </c>
      <c r="J101" s="375"/>
      <c r="K101" s="376"/>
      <c r="L101" s="502"/>
      <c r="M101" s="503"/>
      <c r="N101" s="503" t="s">
        <v>281</v>
      </c>
      <c r="O101" s="503"/>
      <c r="P101" s="503"/>
      <c r="Q101" s="503">
        <v>0.45454545454545453</v>
      </c>
      <c r="R101" s="503"/>
      <c r="S101" s="503"/>
      <c r="T101" s="503"/>
      <c r="U101" s="503"/>
      <c r="V101" s="503"/>
      <c r="W101" s="503"/>
      <c r="X101" s="503"/>
      <c r="Y101" s="503"/>
      <c r="Z101" s="503"/>
      <c r="AA101" s="503"/>
      <c r="AB101" s="503"/>
    </row>
    <row r="102" spans="1:28" ht="20.100000000000001" customHeight="1">
      <c r="A102" s="501"/>
      <c r="B102" s="571" t="s">
        <v>54</v>
      </c>
      <c r="C102" s="531"/>
      <c r="D102" s="531"/>
      <c r="E102" s="531"/>
      <c r="F102" s="531"/>
      <c r="G102" s="531"/>
      <c r="H102" s="531"/>
      <c r="I102" s="531"/>
      <c r="J102" s="572">
        <f>AVERAGEA(H99:H101)</f>
        <v>1</v>
      </c>
      <c r="K102" s="573">
        <f>+(J102*K97)/100%</f>
        <v>0.1</v>
      </c>
      <c r="L102" s="502"/>
      <c r="M102" s="503"/>
      <c r="N102" s="503"/>
      <c r="O102" s="503"/>
      <c r="P102" s="503"/>
      <c r="Q102" s="503"/>
      <c r="R102" s="503"/>
      <c r="S102" s="503"/>
      <c r="T102" s="503"/>
      <c r="U102" s="503"/>
      <c r="V102" s="503"/>
      <c r="W102" s="503"/>
      <c r="X102" s="503"/>
      <c r="Y102" s="503"/>
      <c r="Z102" s="503"/>
      <c r="AA102" s="503"/>
      <c r="AB102" s="503"/>
    </row>
    <row r="103" spans="1:28" ht="20.100000000000001" customHeight="1">
      <c r="A103" s="501"/>
      <c r="B103" s="557" t="s">
        <v>55</v>
      </c>
      <c r="C103" s="531"/>
      <c r="D103" s="531"/>
      <c r="E103" s="531"/>
      <c r="F103" s="531"/>
      <c r="G103" s="531"/>
      <c r="H103" s="531"/>
      <c r="I103" s="531"/>
      <c r="J103" s="531"/>
      <c r="K103" s="559">
        <v>0.05</v>
      </c>
      <c r="L103" s="502"/>
      <c r="M103" s="503"/>
      <c r="N103" s="503"/>
      <c r="O103" s="503"/>
      <c r="P103" s="503"/>
      <c r="Q103" s="503"/>
      <c r="R103" s="503"/>
      <c r="S103" s="503"/>
      <c r="T103" s="503"/>
      <c r="U103" s="503"/>
      <c r="V103" s="503"/>
      <c r="W103" s="503"/>
      <c r="X103" s="503"/>
      <c r="Y103" s="503"/>
      <c r="Z103" s="503"/>
      <c r="AA103" s="503"/>
      <c r="AB103" s="503"/>
    </row>
    <row r="104" spans="1:28" ht="15" customHeight="1">
      <c r="A104" s="501"/>
      <c r="B104" s="597" t="s">
        <v>39</v>
      </c>
      <c r="C104" s="531"/>
      <c r="D104" s="552"/>
      <c r="E104" s="598" t="s">
        <v>56</v>
      </c>
      <c r="F104" s="531"/>
      <c r="G104" s="531"/>
      <c r="H104" s="552"/>
      <c r="I104" s="598" t="s">
        <v>57</v>
      </c>
      <c r="J104" s="531"/>
      <c r="K104" s="532"/>
      <c r="L104" s="502"/>
      <c r="M104" s="503"/>
      <c r="N104" s="503"/>
      <c r="O104" s="503"/>
      <c r="P104" s="503"/>
      <c r="Q104" s="503"/>
      <c r="R104" s="503"/>
      <c r="S104" s="503"/>
      <c r="T104" s="503"/>
      <c r="U104" s="503"/>
      <c r="V104" s="503"/>
      <c r="W104" s="503"/>
      <c r="X104" s="503"/>
      <c r="Y104" s="503"/>
      <c r="Z104" s="503"/>
      <c r="AA104" s="503"/>
      <c r="AB104" s="503"/>
    </row>
    <row r="105" spans="1:28" ht="222.75" customHeight="1">
      <c r="A105" s="501"/>
      <c r="B105" s="413" t="s">
        <v>282</v>
      </c>
      <c r="C105" s="375"/>
      <c r="D105" s="414"/>
      <c r="E105" s="450">
        <f>15/18</f>
        <v>0.83333333333333337</v>
      </c>
      <c r="F105" s="531"/>
      <c r="G105" s="531"/>
      <c r="H105" s="552"/>
      <c r="I105" s="542" t="s">
        <v>283</v>
      </c>
      <c r="J105" s="375"/>
      <c r="K105" s="376"/>
      <c r="L105" s="502"/>
      <c r="M105" s="503"/>
      <c r="N105" s="503"/>
      <c r="O105" s="503"/>
      <c r="P105" s="503"/>
      <c r="Q105" s="503"/>
      <c r="R105" s="503"/>
      <c r="S105" s="503"/>
      <c r="T105" s="503"/>
      <c r="U105" s="503"/>
      <c r="V105" s="503"/>
      <c r="W105" s="503"/>
      <c r="X105" s="503"/>
      <c r="Y105" s="503"/>
      <c r="Z105" s="503"/>
      <c r="AA105" s="503"/>
      <c r="AB105" s="503"/>
    </row>
    <row r="106" spans="1:28" ht="20.100000000000001" customHeight="1">
      <c r="A106" s="501"/>
      <c r="B106" s="571" t="s">
        <v>60</v>
      </c>
      <c r="C106" s="531"/>
      <c r="D106" s="531"/>
      <c r="E106" s="531"/>
      <c r="F106" s="531"/>
      <c r="G106" s="531"/>
      <c r="H106" s="531"/>
      <c r="I106" s="531"/>
      <c r="J106" s="572">
        <f>E105</f>
        <v>0.83333333333333337</v>
      </c>
      <c r="K106" s="573">
        <f>+(J106*K103)/100%</f>
        <v>4.1666666666666671E-2</v>
      </c>
      <c r="L106" s="599"/>
      <c r="M106" s="600"/>
      <c r="N106" s="600"/>
      <c r="O106" s="503"/>
      <c r="P106" s="503"/>
      <c r="Q106" s="503"/>
      <c r="R106" s="503"/>
      <c r="S106" s="503"/>
      <c r="T106" s="503"/>
      <c r="U106" s="503"/>
      <c r="V106" s="503"/>
      <c r="W106" s="503"/>
      <c r="X106" s="503"/>
      <c r="Y106" s="503"/>
      <c r="Z106" s="503"/>
      <c r="AA106" s="503"/>
      <c r="AB106" s="503"/>
    </row>
    <row r="107" spans="1:28" ht="20.100000000000001" customHeight="1">
      <c r="A107" s="501"/>
      <c r="B107" s="554" t="s">
        <v>58</v>
      </c>
      <c r="C107" s="531"/>
      <c r="D107" s="531"/>
      <c r="E107" s="531"/>
      <c r="F107" s="531"/>
      <c r="G107" s="531"/>
      <c r="H107" s="531"/>
      <c r="I107" s="531"/>
      <c r="J107" s="601">
        <f>+K87+K90+K96+K102+K106</f>
        <v>0.77666666666666662</v>
      </c>
      <c r="K107" s="602">
        <f>J107*I83</f>
        <v>0.52036666666666664</v>
      </c>
      <c r="L107" s="502"/>
      <c r="M107" s="503"/>
      <c r="N107" s="503"/>
      <c r="O107" s="503"/>
      <c r="P107" s="503"/>
      <c r="Q107" s="503"/>
      <c r="R107" s="503"/>
      <c r="S107" s="503"/>
      <c r="T107" s="503"/>
      <c r="U107" s="503"/>
      <c r="V107" s="503"/>
      <c r="W107" s="503"/>
      <c r="X107" s="503"/>
      <c r="Y107" s="503"/>
      <c r="Z107" s="503"/>
      <c r="AA107" s="503"/>
      <c r="AB107" s="503"/>
    </row>
    <row r="108" spans="1:28" ht="24" customHeight="1" thickBot="1">
      <c r="A108" s="501"/>
      <c r="B108" s="488" t="s">
        <v>61</v>
      </c>
      <c r="C108" s="603"/>
      <c r="D108" s="603"/>
      <c r="E108" s="603"/>
      <c r="F108" s="603"/>
      <c r="G108" s="603"/>
      <c r="H108" s="603"/>
      <c r="I108" s="603"/>
      <c r="J108" s="604"/>
      <c r="K108" s="605">
        <f>+K82+K107</f>
        <v>0.60679523809523805</v>
      </c>
      <c r="L108" s="502"/>
      <c r="M108" s="503"/>
      <c r="N108" s="606"/>
      <c r="O108" s="503"/>
      <c r="P108" s="503"/>
      <c r="Q108" s="503"/>
      <c r="R108" s="503"/>
      <c r="S108" s="503"/>
      <c r="T108" s="503"/>
      <c r="U108" s="503"/>
      <c r="V108" s="503"/>
      <c r="W108" s="503"/>
      <c r="X108" s="503"/>
      <c r="Y108" s="503"/>
      <c r="Z108" s="503"/>
      <c r="AA108" s="503"/>
      <c r="AB108" s="503"/>
    </row>
    <row r="109" spans="1:28" ht="51.75" customHeight="1">
      <c r="A109" s="501"/>
      <c r="B109" s="492" t="s">
        <v>284</v>
      </c>
      <c r="C109" s="493"/>
      <c r="D109" s="493"/>
      <c r="E109" s="493"/>
      <c r="F109" s="493"/>
      <c r="G109" s="493"/>
      <c r="H109" s="493"/>
      <c r="I109" s="493"/>
      <c r="J109" s="493"/>
      <c r="K109" s="494"/>
      <c r="L109" s="502"/>
      <c r="M109" s="503"/>
      <c r="N109" s="607"/>
      <c r="O109" s="503"/>
      <c r="P109" s="503"/>
      <c r="Q109" s="503"/>
      <c r="R109" s="503"/>
      <c r="S109" s="503"/>
      <c r="T109" s="503"/>
      <c r="U109" s="503"/>
      <c r="V109" s="503"/>
      <c r="W109" s="503"/>
      <c r="X109" s="503"/>
      <c r="Y109" s="503"/>
      <c r="Z109" s="503"/>
      <c r="AA109" s="503"/>
      <c r="AB109" s="503"/>
    </row>
    <row r="110" spans="1:28" ht="51.75" customHeight="1">
      <c r="A110" s="501"/>
      <c r="B110" s="458"/>
      <c r="C110" s="459"/>
      <c r="D110" s="459"/>
      <c r="E110" s="459"/>
      <c r="F110" s="459"/>
      <c r="G110" s="459"/>
      <c r="H110" s="459"/>
      <c r="I110" s="459"/>
      <c r="J110" s="459"/>
      <c r="K110" s="460"/>
      <c r="L110" s="502"/>
      <c r="M110" s="503"/>
      <c r="N110" s="607"/>
      <c r="O110" s="503"/>
      <c r="P110" s="503"/>
      <c r="Q110" s="503"/>
      <c r="R110" s="503"/>
      <c r="S110" s="503"/>
      <c r="T110" s="503"/>
      <c r="U110" s="503"/>
      <c r="V110" s="503"/>
      <c r="W110" s="503"/>
      <c r="X110" s="503"/>
      <c r="Y110" s="503"/>
      <c r="Z110" s="503"/>
      <c r="AA110" s="503"/>
      <c r="AB110" s="503"/>
    </row>
    <row r="111" spans="1:28" ht="51.75" customHeight="1">
      <c r="A111" s="501"/>
      <c r="B111" s="458"/>
      <c r="C111" s="459"/>
      <c r="D111" s="459"/>
      <c r="E111" s="459"/>
      <c r="F111" s="459"/>
      <c r="G111" s="459"/>
      <c r="H111" s="459"/>
      <c r="I111" s="459"/>
      <c r="J111" s="459"/>
      <c r="K111" s="460"/>
      <c r="L111" s="502"/>
      <c r="M111" s="503"/>
      <c r="N111" s="607"/>
      <c r="O111" s="503"/>
      <c r="P111" s="503"/>
      <c r="Q111" s="503"/>
      <c r="R111" s="503"/>
      <c r="S111" s="503"/>
      <c r="T111" s="503"/>
      <c r="U111" s="503"/>
      <c r="V111" s="503"/>
      <c r="W111" s="503"/>
      <c r="X111" s="503"/>
      <c r="Y111" s="503"/>
      <c r="Z111" s="503"/>
      <c r="AA111" s="503"/>
      <c r="AB111" s="503"/>
    </row>
    <row r="112" spans="1:28" ht="51.75" customHeight="1">
      <c r="A112" s="501"/>
      <c r="B112" s="461"/>
      <c r="C112" s="462"/>
      <c r="D112" s="462"/>
      <c r="E112" s="462"/>
      <c r="F112" s="462"/>
      <c r="G112" s="462"/>
      <c r="H112" s="462"/>
      <c r="I112" s="462"/>
      <c r="J112" s="462"/>
      <c r="K112" s="460"/>
      <c r="L112" s="502"/>
      <c r="M112" s="503"/>
      <c r="N112" s="607"/>
      <c r="O112" s="503"/>
      <c r="P112" s="503"/>
      <c r="Q112" s="503"/>
      <c r="R112" s="503"/>
      <c r="S112" s="503"/>
      <c r="T112" s="503"/>
      <c r="U112" s="503"/>
      <c r="V112" s="503"/>
      <c r="W112" s="503"/>
      <c r="X112" s="503"/>
      <c r="Y112" s="503"/>
      <c r="Z112" s="503"/>
      <c r="AA112" s="503"/>
      <c r="AB112" s="503"/>
    </row>
    <row r="113" spans="1:28" ht="51.75" customHeight="1" thickBot="1">
      <c r="A113" s="501"/>
      <c r="B113" s="495"/>
      <c r="C113" s="467"/>
      <c r="D113" s="467"/>
      <c r="E113" s="467"/>
      <c r="F113" s="467"/>
      <c r="G113" s="467"/>
      <c r="H113" s="467"/>
      <c r="I113" s="467"/>
      <c r="J113" s="467"/>
      <c r="K113" s="468"/>
      <c r="L113" s="502"/>
      <c r="M113" s="503"/>
      <c r="N113" s="607"/>
      <c r="O113" s="503"/>
      <c r="P113" s="503"/>
      <c r="Q113" s="503"/>
      <c r="R113" s="503"/>
      <c r="S113" s="503"/>
      <c r="T113" s="503"/>
      <c r="U113" s="503"/>
      <c r="V113" s="503"/>
      <c r="W113" s="503"/>
      <c r="X113" s="503"/>
      <c r="Y113" s="503"/>
      <c r="Z113" s="503"/>
      <c r="AA113" s="503"/>
      <c r="AB113" s="503"/>
    </row>
    <row r="114" spans="1:28" ht="14.25">
      <c r="A114" s="501"/>
      <c r="B114" s="497" t="s">
        <v>285</v>
      </c>
      <c r="C114" s="493"/>
      <c r="D114" s="493"/>
      <c r="E114" s="493"/>
      <c r="F114" s="493"/>
      <c r="G114" s="493"/>
      <c r="H114" s="493"/>
      <c r="I114" s="493"/>
      <c r="J114" s="493"/>
      <c r="K114" s="494"/>
      <c r="L114" s="502"/>
      <c r="M114" s="503"/>
      <c r="N114" s="608" t="s">
        <v>286</v>
      </c>
      <c r="O114" s="503"/>
      <c r="P114" s="503"/>
      <c r="Q114" s="503"/>
      <c r="R114" s="503"/>
      <c r="S114" s="503"/>
      <c r="T114" s="503"/>
      <c r="U114" s="503"/>
      <c r="V114" s="503"/>
      <c r="W114" s="503"/>
      <c r="X114" s="503"/>
      <c r="Y114" s="503"/>
      <c r="Z114" s="503"/>
      <c r="AA114" s="503"/>
      <c r="AB114" s="503"/>
    </row>
    <row r="115" spans="1:28" ht="14.25">
      <c r="A115" s="501"/>
      <c r="B115" s="491"/>
      <c r="C115" s="459"/>
      <c r="D115" s="459"/>
      <c r="E115" s="459"/>
      <c r="F115" s="459"/>
      <c r="G115" s="459"/>
      <c r="H115" s="459"/>
      <c r="I115" s="459"/>
      <c r="J115" s="459"/>
      <c r="K115" s="460"/>
      <c r="L115" s="502"/>
      <c r="M115" s="503"/>
      <c r="N115" s="608"/>
      <c r="O115" s="503"/>
      <c r="P115" s="503"/>
      <c r="Q115" s="503"/>
      <c r="R115" s="503"/>
      <c r="S115" s="503"/>
      <c r="T115" s="503"/>
      <c r="U115" s="503"/>
      <c r="V115" s="503"/>
      <c r="W115" s="503"/>
      <c r="X115" s="503"/>
      <c r="Y115" s="503"/>
      <c r="Z115" s="503"/>
      <c r="AA115" s="503"/>
      <c r="AB115" s="503"/>
    </row>
    <row r="116" spans="1:28" ht="14.25">
      <c r="A116" s="501"/>
      <c r="B116" s="491"/>
      <c r="C116" s="459"/>
      <c r="D116" s="459"/>
      <c r="E116" s="459"/>
      <c r="F116" s="459"/>
      <c r="G116" s="459"/>
      <c r="H116" s="459"/>
      <c r="I116" s="459"/>
      <c r="J116" s="459"/>
      <c r="K116" s="460"/>
      <c r="L116" s="502"/>
      <c r="M116" s="503"/>
      <c r="N116" s="608"/>
      <c r="O116" s="503"/>
      <c r="P116" s="503"/>
      <c r="Q116" s="503"/>
      <c r="R116" s="503"/>
      <c r="S116" s="503"/>
      <c r="T116" s="503"/>
      <c r="U116" s="503"/>
      <c r="V116" s="503"/>
      <c r="W116" s="503"/>
      <c r="X116" s="503"/>
      <c r="Y116" s="503"/>
      <c r="Z116" s="503"/>
      <c r="AA116" s="503"/>
      <c r="AB116" s="503"/>
    </row>
    <row r="117" spans="1:28" ht="14.25">
      <c r="A117" s="501"/>
      <c r="B117" s="491"/>
      <c r="C117" s="459"/>
      <c r="D117" s="459"/>
      <c r="E117" s="459"/>
      <c r="F117" s="459"/>
      <c r="G117" s="459"/>
      <c r="H117" s="459"/>
      <c r="I117" s="459"/>
      <c r="J117" s="459"/>
      <c r="K117" s="460"/>
      <c r="L117" s="502"/>
      <c r="M117" s="503"/>
      <c r="N117" s="608"/>
      <c r="O117" s="503"/>
      <c r="P117" s="503"/>
      <c r="Q117" s="503"/>
      <c r="R117" s="503"/>
      <c r="S117" s="503"/>
      <c r="T117" s="503"/>
      <c r="U117" s="503"/>
      <c r="V117" s="503"/>
      <c r="W117" s="503"/>
      <c r="X117" s="503"/>
      <c r="Y117" s="503"/>
      <c r="Z117" s="503"/>
      <c r="AA117" s="503"/>
      <c r="AB117" s="503"/>
    </row>
    <row r="118" spans="1:28" ht="14.25">
      <c r="A118" s="501"/>
      <c r="B118" s="491"/>
      <c r="C118" s="459"/>
      <c r="D118" s="459"/>
      <c r="E118" s="459"/>
      <c r="F118" s="459"/>
      <c r="G118" s="459"/>
      <c r="H118" s="459"/>
      <c r="I118" s="459"/>
      <c r="J118" s="459"/>
      <c r="K118" s="460"/>
      <c r="L118" s="502"/>
      <c r="M118" s="503"/>
      <c r="N118" s="608"/>
      <c r="O118" s="503"/>
      <c r="P118" s="503"/>
      <c r="Q118" s="503"/>
      <c r="R118" s="503"/>
      <c r="S118" s="503"/>
      <c r="T118" s="503"/>
      <c r="U118" s="503"/>
      <c r="V118" s="503"/>
      <c r="W118" s="503"/>
      <c r="X118" s="503"/>
      <c r="Y118" s="503"/>
      <c r="Z118" s="503"/>
      <c r="AA118" s="503"/>
      <c r="AB118" s="503"/>
    </row>
    <row r="119" spans="1:28" ht="14.25">
      <c r="A119" s="501"/>
      <c r="B119" s="491"/>
      <c r="C119" s="459"/>
      <c r="D119" s="459"/>
      <c r="E119" s="459"/>
      <c r="F119" s="459"/>
      <c r="G119" s="459"/>
      <c r="H119" s="459"/>
      <c r="I119" s="459"/>
      <c r="J119" s="459"/>
      <c r="K119" s="460"/>
      <c r="L119" s="502"/>
      <c r="M119" s="503"/>
      <c r="N119" s="608"/>
      <c r="O119" s="503"/>
      <c r="P119" s="503"/>
      <c r="Q119" s="503"/>
      <c r="R119" s="503"/>
      <c r="S119" s="503"/>
      <c r="T119" s="503"/>
      <c r="U119" s="503"/>
      <c r="V119" s="503"/>
      <c r="W119" s="503"/>
      <c r="X119" s="503"/>
      <c r="Y119" s="503"/>
      <c r="Z119" s="503"/>
      <c r="AA119" s="503"/>
      <c r="AB119" s="503"/>
    </row>
    <row r="120" spans="1:28" ht="14.25">
      <c r="A120" s="501"/>
      <c r="B120" s="491"/>
      <c r="C120" s="459"/>
      <c r="D120" s="459"/>
      <c r="E120" s="459"/>
      <c r="F120" s="459"/>
      <c r="G120" s="459"/>
      <c r="H120" s="459"/>
      <c r="I120" s="459"/>
      <c r="J120" s="459"/>
      <c r="K120" s="460"/>
      <c r="L120" s="502"/>
      <c r="M120" s="503"/>
      <c r="N120" s="608"/>
      <c r="O120" s="503"/>
      <c r="P120" s="503"/>
      <c r="Q120" s="503"/>
      <c r="R120" s="503"/>
      <c r="S120" s="503"/>
      <c r="T120" s="503"/>
      <c r="U120" s="503"/>
      <c r="V120" s="503"/>
      <c r="W120" s="503"/>
      <c r="X120" s="503"/>
      <c r="Y120" s="503"/>
      <c r="Z120" s="503"/>
      <c r="AA120" s="503"/>
      <c r="AB120" s="503"/>
    </row>
    <row r="121" spans="1:28" ht="14.25">
      <c r="A121" s="501"/>
      <c r="B121" s="491"/>
      <c r="C121" s="459"/>
      <c r="D121" s="459"/>
      <c r="E121" s="459"/>
      <c r="F121" s="459"/>
      <c r="G121" s="459"/>
      <c r="H121" s="459"/>
      <c r="I121" s="459"/>
      <c r="J121" s="459"/>
      <c r="K121" s="460"/>
      <c r="L121" s="502"/>
      <c r="M121" s="503"/>
      <c r="N121" s="608"/>
      <c r="O121" s="503"/>
      <c r="P121" s="503"/>
      <c r="Q121" s="503"/>
      <c r="R121" s="503"/>
      <c r="S121" s="503"/>
      <c r="T121" s="503"/>
      <c r="U121" s="503"/>
      <c r="V121" s="503"/>
      <c r="W121" s="503"/>
      <c r="X121" s="503"/>
      <c r="Y121" s="503"/>
      <c r="Z121" s="503"/>
      <c r="AA121" s="503"/>
      <c r="AB121" s="503"/>
    </row>
    <row r="122" spans="1:28" ht="14.25">
      <c r="A122" s="501"/>
      <c r="B122" s="491"/>
      <c r="C122" s="459"/>
      <c r="D122" s="459"/>
      <c r="E122" s="459"/>
      <c r="F122" s="459"/>
      <c r="G122" s="459"/>
      <c r="H122" s="459"/>
      <c r="I122" s="459"/>
      <c r="J122" s="459"/>
      <c r="K122" s="460"/>
      <c r="L122" s="502"/>
      <c r="M122" s="503"/>
      <c r="N122" s="608"/>
      <c r="O122" s="503"/>
      <c r="P122" s="503"/>
      <c r="Q122" s="503"/>
      <c r="R122" s="503"/>
      <c r="S122" s="503"/>
      <c r="T122" s="503"/>
      <c r="U122" s="503"/>
      <c r="V122" s="503"/>
      <c r="W122" s="503"/>
      <c r="X122" s="503"/>
      <c r="Y122" s="503"/>
      <c r="Z122" s="503"/>
      <c r="AA122" s="503"/>
      <c r="AB122" s="503"/>
    </row>
    <row r="123" spans="1:28" ht="14.25">
      <c r="A123" s="501"/>
      <c r="B123" s="491"/>
      <c r="C123" s="459"/>
      <c r="D123" s="459"/>
      <c r="E123" s="459"/>
      <c r="F123" s="459"/>
      <c r="G123" s="459"/>
      <c r="H123" s="459"/>
      <c r="I123" s="459"/>
      <c r="J123" s="459"/>
      <c r="K123" s="460"/>
      <c r="L123" s="502"/>
      <c r="M123" s="503"/>
      <c r="N123" s="608"/>
      <c r="O123" s="503"/>
      <c r="P123" s="503"/>
      <c r="Q123" s="503"/>
      <c r="R123" s="503"/>
      <c r="S123" s="503"/>
      <c r="T123" s="503"/>
      <c r="U123" s="503"/>
      <c r="V123" s="503"/>
      <c r="W123" s="503"/>
      <c r="X123" s="503"/>
      <c r="Y123" s="503"/>
      <c r="Z123" s="503"/>
      <c r="AA123" s="503"/>
      <c r="AB123" s="503"/>
    </row>
    <row r="124" spans="1:28" ht="14.25">
      <c r="A124" s="501"/>
      <c r="B124" s="491"/>
      <c r="C124" s="459"/>
      <c r="D124" s="459"/>
      <c r="E124" s="459"/>
      <c r="F124" s="459"/>
      <c r="G124" s="459"/>
      <c r="H124" s="459"/>
      <c r="I124" s="459"/>
      <c r="J124" s="459"/>
      <c r="K124" s="460"/>
      <c r="L124" s="502"/>
      <c r="M124" s="503"/>
      <c r="N124" s="608"/>
      <c r="O124" s="503"/>
      <c r="P124" s="503"/>
      <c r="Q124" s="503"/>
      <c r="R124" s="503"/>
      <c r="S124" s="503"/>
      <c r="T124" s="503"/>
      <c r="U124" s="503"/>
      <c r="V124" s="503"/>
      <c r="W124" s="503"/>
      <c r="X124" s="503"/>
      <c r="Y124" s="503"/>
      <c r="Z124" s="503"/>
      <c r="AA124" s="503"/>
      <c r="AB124" s="503"/>
    </row>
    <row r="125" spans="1:28" ht="14.25">
      <c r="A125" s="501"/>
      <c r="B125" s="491"/>
      <c r="C125" s="459"/>
      <c r="D125" s="459"/>
      <c r="E125" s="459"/>
      <c r="F125" s="459"/>
      <c r="G125" s="459"/>
      <c r="H125" s="459"/>
      <c r="I125" s="459"/>
      <c r="J125" s="459"/>
      <c r="K125" s="460"/>
      <c r="L125" s="502"/>
      <c r="M125" s="503"/>
      <c r="N125" s="608"/>
      <c r="O125" s="503"/>
      <c r="P125" s="503"/>
      <c r="Q125" s="503"/>
      <c r="R125" s="503"/>
      <c r="S125" s="503"/>
      <c r="T125" s="503"/>
      <c r="U125" s="503"/>
      <c r="V125" s="503"/>
      <c r="W125" s="503"/>
      <c r="X125" s="503"/>
      <c r="Y125" s="503"/>
      <c r="Z125" s="503"/>
      <c r="AA125" s="503"/>
      <c r="AB125" s="503"/>
    </row>
    <row r="126" spans="1:28" thickBot="1">
      <c r="A126" s="501"/>
      <c r="B126" s="495"/>
      <c r="C126" s="496"/>
      <c r="D126" s="496"/>
      <c r="E126" s="496"/>
      <c r="F126" s="496"/>
      <c r="G126" s="496"/>
      <c r="H126" s="496"/>
      <c r="I126" s="496"/>
      <c r="J126" s="496"/>
      <c r="K126" s="468"/>
      <c r="L126" s="502"/>
      <c r="M126" s="503"/>
      <c r="N126" s="608"/>
      <c r="O126" s="503"/>
      <c r="P126" s="503"/>
      <c r="Q126" s="503"/>
      <c r="R126" s="503"/>
      <c r="S126" s="503"/>
      <c r="T126" s="503"/>
      <c r="U126" s="503"/>
      <c r="V126" s="503"/>
      <c r="W126" s="503"/>
      <c r="X126" s="503"/>
      <c r="Y126" s="503"/>
      <c r="Z126" s="503"/>
      <c r="AA126" s="503"/>
      <c r="AB126" s="503"/>
    </row>
    <row r="127" spans="1:28" ht="14.25">
      <c r="A127" s="501"/>
      <c r="B127" s="609" t="s">
        <v>82</v>
      </c>
      <c r="C127" s="522"/>
      <c r="D127" s="522"/>
      <c r="E127" s="522"/>
      <c r="F127" s="522"/>
      <c r="G127" s="522"/>
      <c r="H127" s="522"/>
      <c r="I127" s="522"/>
      <c r="J127" s="522"/>
      <c r="K127" s="610"/>
      <c r="L127" s="502"/>
      <c r="M127" s="503"/>
      <c r="N127" s="503"/>
      <c r="O127" s="503"/>
      <c r="P127" s="503"/>
      <c r="Q127" s="503"/>
      <c r="R127" s="503"/>
      <c r="S127" s="503"/>
      <c r="T127" s="503"/>
      <c r="U127" s="503"/>
      <c r="V127" s="503"/>
      <c r="W127" s="503"/>
      <c r="X127" s="503"/>
      <c r="Y127" s="503"/>
      <c r="Z127" s="503"/>
      <c r="AA127" s="503"/>
      <c r="AB127" s="503"/>
    </row>
    <row r="128" spans="1:28" thickBot="1">
      <c r="A128" s="501"/>
      <c r="B128" s="611"/>
      <c r="C128" s="612"/>
      <c r="D128" s="612"/>
      <c r="E128" s="612"/>
      <c r="F128" s="612"/>
      <c r="G128" s="612"/>
      <c r="H128" s="612"/>
      <c r="I128" s="612"/>
      <c r="J128" s="612"/>
      <c r="K128" s="613"/>
      <c r="L128" s="502"/>
      <c r="M128" s="503"/>
      <c r="N128" s="503"/>
      <c r="O128" s="503"/>
      <c r="P128" s="503"/>
      <c r="Q128" s="503"/>
      <c r="R128" s="503"/>
      <c r="S128" s="503"/>
      <c r="T128" s="503"/>
      <c r="U128" s="503"/>
      <c r="V128" s="503"/>
      <c r="W128" s="503"/>
      <c r="X128" s="503"/>
      <c r="Y128" s="503"/>
      <c r="Z128" s="503"/>
      <c r="AA128" s="503"/>
      <c r="AB128" s="503"/>
    </row>
    <row r="129" spans="1:28" ht="14.25">
      <c r="A129" s="501"/>
      <c r="B129" s="614" t="s">
        <v>62</v>
      </c>
      <c r="C129" s="615" t="s">
        <v>318</v>
      </c>
      <c r="D129" s="522"/>
      <c r="E129" s="522"/>
      <c r="F129" s="522"/>
      <c r="G129" s="522"/>
      <c r="H129" s="522"/>
      <c r="I129" s="522"/>
      <c r="J129" s="522"/>
      <c r="K129" s="610"/>
      <c r="L129" s="502"/>
      <c r="M129" s="503"/>
      <c r="N129" s="503"/>
      <c r="O129" s="503"/>
      <c r="P129" s="503"/>
      <c r="Q129" s="503"/>
      <c r="R129" s="503"/>
      <c r="S129" s="503"/>
      <c r="T129" s="503"/>
      <c r="U129" s="503"/>
      <c r="V129" s="503"/>
      <c r="W129" s="503"/>
      <c r="X129" s="503"/>
      <c r="Y129" s="503"/>
      <c r="Z129" s="503"/>
      <c r="AA129" s="503"/>
      <c r="AB129" s="503"/>
    </row>
    <row r="130" spans="1:28" ht="14.25">
      <c r="A130" s="501"/>
      <c r="B130" s="616"/>
      <c r="C130" s="617"/>
      <c r="D130" s="510"/>
      <c r="E130" s="510"/>
      <c r="F130" s="510"/>
      <c r="G130" s="510"/>
      <c r="H130" s="510"/>
      <c r="I130" s="510"/>
      <c r="J130" s="510"/>
      <c r="K130" s="618"/>
      <c r="L130" s="502"/>
      <c r="M130" s="503"/>
      <c r="N130" s="503"/>
      <c r="O130" s="503"/>
      <c r="P130" s="503"/>
      <c r="Q130" s="503"/>
      <c r="R130" s="503"/>
      <c r="S130" s="503"/>
      <c r="T130" s="503"/>
      <c r="U130" s="503"/>
      <c r="V130" s="503"/>
      <c r="W130" s="503"/>
      <c r="X130" s="503"/>
      <c r="Y130" s="503"/>
      <c r="Z130" s="503"/>
      <c r="AA130" s="503"/>
      <c r="AB130" s="503"/>
    </row>
    <row r="131" spans="1:28" ht="14.25">
      <c r="A131" s="501"/>
      <c r="B131" s="616"/>
      <c r="C131" s="617"/>
      <c r="D131" s="510"/>
      <c r="E131" s="510"/>
      <c r="F131" s="510"/>
      <c r="G131" s="510"/>
      <c r="H131" s="510"/>
      <c r="I131" s="510"/>
      <c r="J131" s="510"/>
      <c r="K131" s="618"/>
      <c r="L131" s="502"/>
      <c r="M131" s="503"/>
      <c r="N131" s="503"/>
      <c r="O131" s="503"/>
      <c r="P131" s="503"/>
      <c r="Q131" s="503"/>
      <c r="R131" s="503"/>
      <c r="S131" s="503"/>
      <c r="T131" s="503"/>
      <c r="U131" s="503"/>
      <c r="V131" s="503"/>
      <c r="W131" s="503"/>
      <c r="X131" s="503"/>
      <c r="Y131" s="503"/>
      <c r="Z131" s="503"/>
      <c r="AA131" s="503"/>
      <c r="AB131" s="503"/>
    </row>
    <row r="132" spans="1:28" ht="14.25">
      <c r="A132" s="501"/>
      <c r="B132" s="616"/>
      <c r="C132" s="617"/>
      <c r="D132" s="510"/>
      <c r="E132" s="510"/>
      <c r="F132" s="510"/>
      <c r="G132" s="510"/>
      <c r="H132" s="510"/>
      <c r="I132" s="510"/>
      <c r="J132" s="510"/>
      <c r="K132" s="618"/>
      <c r="L132" s="502"/>
      <c r="M132" s="503"/>
      <c r="N132" s="503"/>
      <c r="O132" s="503"/>
      <c r="P132" s="503"/>
      <c r="Q132" s="503"/>
      <c r="R132" s="503"/>
      <c r="S132" s="503"/>
      <c r="T132" s="503"/>
      <c r="U132" s="503"/>
      <c r="V132" s="503"/>
      <c r="W132" s="503"/>
      <c r="X132" s="503"/>
      <c r="Y132" s="503"/>
      <c r="Z132" s="503"/>
      <c r="AA132" s="503"/>
      <c r="AB132" s="503"/>
    </row>
    <row r="133" spans="1:28" ht="14.25">
      <c r="A133" s="501"/>
      <c r="B133" s="616"/>
      <c r="C133" s="617"/>
      <c r="D133" s="510"/>
      <c r="E133" s="510"/>
      <c r="F133" s="510"/>
      <c r="G133" s="510"/>
      <c r="H133" s="510"/>
      <c r="I133" s="510"/>
      <c r="J133" s="510"/>
      <c r="K133" s="618"/>
      <c r="L133" s="502"/>
      <c r="M133" s="503"/>
      <c r="N133" s="503"/>
      <c r="O133" s="503"/>
      <c r="P133" s="503"/>
      <c r="Q133" s="503"/>
      <c r="R133" s="503"/>
      <c r="S133" s="503"/>
      <c r="T133" s="503"/>
      <c r="U133" s="503"/>
      <c r="V133" s="503"/>
      <c r="W133" s="503"/>
      <c r="X133" s="503"/>
      <c r="Y133" s="503"/>
      <c r="Z133" s="503"/>
      <c r="AA133" s="503"/>
      <c r="AB133" s="503"/>
    </row>
    <row r="134" spans="1:28" thickBot="1">
      <c r="A134" s="501"/>
      <c r="B134" s="619"/>
      <c r="C134" s="620"/>
      <c r="D134" s="612"/>
      <c r="E134" s="612"/>
      <c r="F134" s="612"/>
      <c r="G134" s="612"/>
      <c r="H134" s="612"/>
      <c r="I134" s="612"/>
      <c r="J134" s="612"/>
      <c r="K134" s="613"/>
      <c r="L134" s="502"/>
      <c r="M134" s="503"/>
      <c r="N134" s="503"/>
      <c r="O134" s="503"/>
      <c r="P134" s="503"/>
      <c r="Q134" s="503"/>
      <c r="R134" s="503"/>
      <c r="S134" s="503"/>
      <c r="T134" s="503"/>
      <c r="U134" s="503"/>
      <c r="V134" s="503"/>
      <c r="W134" s="503"/>
      <c r="X134" s="503"/>
      <c r="Y134" s="503"/>
      <c r="Z134" s="503"/>
      <c r="AA134" s="503"/>
      <c r="AB134" s="503"/>
    </row>
    <row r="135" spans="1:28" ht="14.25">
      <c r="A135" s="501"/>
      <c r="B135" s="502"/>
      <c r="C135" s="502"/>
      <c r="D135" s="502"/>
      <c r="E135" s="502"/>
      <c r="F135" s="502"/>
      <c r="G135" s="502"/>
      <c r="H135" s="502"/>
      <c r="I135" s="502"/>
      <c r="J135" s="502"/>
      <c r="K135" s="502"/>
      <c r="L135" s="502"/>
      <c r="M135" s="503"/>
      <c r="N135" s="503"/>
      <c r="O135" s="503"/>
      <c r="P135" s="503"/>
      <c r="Q135" s="503"/>
      <c r="R135" s="503"/>
      <c r="S135" s="503"/>
      <c r="T135" s="503"/>
      <c r="U135" s="503"/>
      <c r="V135" s="503"/>
      <c r="W135" s="503"/>
      <c r="X135" s="503"/>
      <c r="Y135" s="503"/>
      <c r="Z135" s="503"/>
      <c r="AA135" s="503"/>
      <c r="AB135" s="503"/>
    </row>
    <row r="136" spans="1:28" ht="14.25" hidden="1">
      <c r="B136" s="503"/>
      <c r="C136" s="503"/>
      <c r="D136" s="503"/>
      <c r="E136" s="503"/>
      <c r="F136" s="503"/>
      <c r="G136" s="503"/>
      <c r="H136" s="503"/>
      <c r="I136" s="503"/>
      <c r="J136" s="503"/>
      <c r="K136" s="503"/>
      <c r="L136" s="503"/>
      <c r="M136" s="503"/>
      <c r="N136" s="503"/>
      <c r="O136" s="503"/>
      <c r="P136" s="503"/>
      <c r="Q136" s="503"/>
      <c r="R136" s="503"/>
      <c r="S136" s="503"/>
      <c r="T136" s="503"/>
      <c r="U136" s="503"/>
      <c r="V136" s="503"/>
      <c r="W136" s="503"/>
      <c r="X136" s="503"/>
      <c r="Y136" s="503"/>
      <c r="Z136" s="503"/>
      <c r="AA136" s="503"/>
      <c r="AB136" s="503"/>
    </row>
    <row r="137" spans="1:28" ht="12.75" hidden="1" customHeight="1">
      <c r="B137" s="503"/>
      <c r="C137" s="503"/>
      <c r="D137" s="503"/>
      <c r="E137" s="503"/>
      <c r="F137" s="503"/>
      <c r="G137" s="503"/>
      <c r="H137" s="503"/>
      <c r="I137" s="503"/>
      <c r="J137" s="503"/>
      <c r="K137" s="503"/>
      <c r="L137" s="503"/>
      <c r="M137" s="503"/>
      <c r="N137" s="503"/>
      <c r="O137" s="503"/>
      <c r="P137" s="503"/>
      <c r="Q137" s="503"/>
      <c r="R137" s="503"/>
      <c r="S137" s="503"/>
      <c r="T137" s="503"/>
      <c r="U137" s="503"/>
      <c r="V137" s="503"/>
      <c r="W137" s="503"/>
      <c r="X137" s="503"/>
      <c r="Y137" s="503"/>
      <c r="Z137" s="503"/>
      <c r="AA137" s="503"/>
      <c r="AB137" s="503"/>
    </row>
    <row r="138" spans="1:28" ht="12.75" hidden="1" customHeight="1">
      <c r="B138" s="503"/>
      <c r="C138" s="503"/>
      <c r="D138" s="503"/>
      <c r="E138" s="503"/>
      <c r="F138" s="503"/>
      <c r="G138" s="503"/>
      <c r="H138" s="503"/>
      <c r="I138" s="503"/>
      <c r="J138" s="503"/>
      <c r="K138" s="503"/>
      <c r="L138" s="503"/>
      <c r="M138" s="503"/>
      <c r="N138" s="503"/>
      <c r="O138" s="503"/>
      <c r="P138" s="503"/>
      <c r="Q138" s="503"/>
      <c r="R138" s="503"/>
      <c r="S138" s="503"/>
      <c r="T138" s="503"/>
      <c r="U138" s="503"/>
      <c r="V138" s="503"/>
      <c r="W138" s="503"/>
      <c r="X138" s="503"/>
      <c r="Y138" s="503"/>
      <c r="Z138" s="503"/>
      <c r="AA138" s="503"/>
      <c r="AB138" s="503"/>
    </row>
    <row r="139" spans="1:28" ht="12.75" hidden="1" customHeight="1">
      <c r="B139" s="503"/>
      <c r="C139" s="503"/>
      <c r="D139" s="503"/>
      <c r="E139" s="503"/>
      <c r="F139" s="503"/>
      <c r="G139" s="503"/>
      <c r="H139" s="503"/>
      <c r="I139" s="503"/>
      <c r="J139" s="503"/>
      <c r="K139" s="503"/>
      <c r="L139" s="503"/>
      <c r="M139" s="503"/>
      <c r="N139" s="503"/>
      <c r="O139" s="503"/>
      <c r="P139" s="503"/>
      <c r="Q139" s="503"/>
      <c r="R139" s="503"/>
      <c r="S139" s="503"/>
      <c r="T139" s="503"/>
      <c r="U139" s="503"/>
      <c r="V139" s="503"/>
      <c r="W139" s="503"/>
      <c r="X139" s="503"/>
      <c r="Y139" s="503"/>
      <c r="Z139" s="503"/>
      <c r="AA139" s="503"/>
      <c r="AB139" s="503"/>
    </row>
    <row r="140" spans="1:28" ht="12.75" hidden="1" customHeight="1">
      <c r="B140" s="503"/>
      <c r="C140" s="503"/>
      <c r="D140" s="503"/>
      <c r="E140" s="503"/>
      <c r="F140" s="503"/>
      <c r="G140" s="503"/>
      <c r="H140" s="503"/>
      <c r="I140" s="503"/>
      <c r="J140" s="503"/>
      <c r="K140" s="503"/>
      <c r="L140" s="503"/>
      <c r="M140" s="503"/>
      <c r="N140" s="503"/>
      <c r="O140" s="503"/>
      <c r="P140" s="503"/>
      <c r="Q140" s="503"/>
      <c r="R140" s="503"/>
      <c r="S140" s="503"/>
      <c r="T140" s="503"/>
      <c r="U140" s="503"/>
      <c r="V140" s="503"/>
      <c r="W140" s="503"/>
      <c r="X140" s="503"/>
      <c r="Y140" s="503"/>
      <c r="Z140" s="503"/>
      <c r="AA140" s="503"/>
      <c r="AB140" s="503"/>
    </row>
    <row r="141" spans="1:28" ht="12.75" hidden="1" customHeight="1">
      <c r="B141" s="503"/>
      <c r="C141" s="503"/>
      <c r="D141" s="503"/>
      <c r="E141" s="503"/>
      <c r="F141" s="503"/>
      <c r="G141" s="503"/>
      <c r="H141" s="503"/>
      <c r="I141" s="503"/>
      <c r="J141" s="503"/>
      <c r="K141" s="503"/>
      <c r="L141" s="503"/>
      <c r="M141" s="503"/>
      <c r="N141" s="503"/>
      <c r="O141" s="503"/>
      <c r="P141" s="503"/>
      <c r="Q141" s="503"/>
      <c r="R141" s="503"/>
      <c r="S141" s="503"/>
      <c r="T141" s="503"/>
      <c r="U141" s="503"/>
      <c r="V141" s="503"/>
      <c r="W141" s="503"/>
      <c r="X141" s="503"/>
      <c r="Y141" s="503"/>
      <c r="Z141" s="503"/>
      <c r="AA141" s="503"/>
      <c r="AB141" s="503"/>
    </row>
    <row r="142" spans="1:28" ht="12.75" hidden="1" customHeight="1">
      <c r="B142" s="503"/>
      <c r="C142" s="503"/>
      <c r="D142" s="503"/>
      <c r="E142" s="503"/>
      <c r="F142" s="503"/>
      <c r="G142" s="503"/>
      <c r="H142" s="503"/>
      <c r="I142" s="503"/>
      <c r="J142" s="503"/>
      <c r="K142" s="503"/>
      <c r="L142" s="503"/>
      <c r="M142" s="503"/>
      <c r="N142" s="503"/>
      <c r="O142" s="503"/>
      <c r="P142" s="503"/>
      <c r="Q142" s="503"/>
      <c r="R142" s="503"/>
      <c r="S142" s="503"/>
      <c r="T142" s="503"/>
      <c r="U142" s="503"/>
      <c r="V142" s="503"/>
      <c r="W142" s="503"/>
      <c r="X142" s="503"/>
      <c r="Y142" s="503"/>
      <c r="Z142" s="503"/>
      <c r="AA142" s="503"/>
      <c r="AB142" s="503"/>
    </row>
    <row r="143" spans="1:28" ht="12.75" hidden="1" customHeight="1">
      <c r="B143" s="503"/>
      <c r="C143" s="503"/>
      <c r="D143" s="503"/>
      <c r="E143" s="503"/>
      <c r="F143" s="503"/>
      <c r="G143" s="503"/>
      <c r="H143" s="503"/>
      <c r="I143" s="503"/>
      <c r="J143" s="503"/>
      <c r="K143" s="503"/>
      <c r="L143" s="503"/>
      <c r="M143" s="503"/>
      <c r="N143" s="503"/>
      <c r="O143" s="503"/>
      <c r="P143" s="503"/>
      <c r="Q143" s="503"/>
      <c r="R143" s="503"/>
      <c r="S143" s="503"/>
      <c r="T143" s="503"/>
      <c r="U143" s="503"/>
      <c r="V143" s="503"/>
      <c r="W143" s="503"/>
      <c r="X143" s="503"/>
      <c r="Y143" s="503"/>
      <c r="Z143" s="503"/>
      <c r="AA143" s="503"/>
      <c r="AB143" s="503"/>
    </row>
    <row r="144" spans="1:28" ht="12.75" hidden="1" customHeight="1">
      <c r="B144" s="503"/>
      <c r="C144" s="503"/>
      <c r="D144" s="503"/>
      <c r="E144" s="503"/>
      <c r="F144" s="503"/>
      <c r="G144" s="503"/>
      <c r="H144" s="503"/>
      <c r="I144" s="503"/>
      <c r="J144" s="503"/>
      <c r="K144" s="503"/>
      <c r="L144" s="503"/>
      <c r="M144" s="503"/>
      <c r="N144" s="503"/>
      <c r="O144" s="503"/>
      <c r="P144" s="503"/>
      <c r="Q144" s="503"/>
      <c r="R144" s="503"/>
      <c r="S144" s="503"/>
      <c r="T144" s="503"/>
      <c r="U144" s="503"/>
      <c r="V144" s="503"/>
      <c r="W144" s="503"/>
      <c r="X144" s="503"/>
      <c r="Y144" s="503"/>
      <c r="Z144" s="503"/>
      <c r="AA144" s="503"/>
      <c r="AB144" s="503"/>
    </row>
    <row r="145" spans="2:28" ht="12.75" hidden="1" customHeight="1">
      <c r="B145" s="503"/>
      <c r="C145" s="503"/>
      <c r="D145" s="503"/>
      <c r="E145" s="503"/>
      <c r="F145" s="503"/>
      <c r="G145" s="503"/>
      <c r="H145" s="503"/>
      <c r="I145" s="503"/>
      <c r="J145" s="503"/>
      <c r="K145" s="503"/>
      <c r="L145" s="503"/>
      <c r="M145" s="503"/>
      <c r="N145" s="503"/>
      <c r="O145" s="503"/>
      <c r="P145" s="503"/>
      <c r="Q145" s="503"/>
      <c r="R145" s="503"/>
      <c r="S145" s="503"/>
      <c r="T145" s="503"/>
      <c r="U145" s="503"/>
      <c r="V145" s="503"/>
      <c r="W145" s="503"/>
      <c r="X145" s="503"/>
      <c r="Y145" s="503"/>
      <c r="Z145" s="503"/>
      <c r="AA145" s="503"/>
      <c r="AB145" s="503"/>
    </row>
    <row r="146" spans="2:28" ht="12.75" hidden="1" customHeight="1">
      <c r="B146" s="503"/>
      <c r="C146" s="503"/>
      <c r="D146" s="503"/>
      <c r="E146" s="503"/>
      <c r="F146" s="503"/>
      <c r="G146" s="503"/>
      <c r="H146" s="503"/>
      <c r="I146" s="503"/>
      <c r="J146" s="503"/>
      <c r="K146" s="503"/>
      <c r="L146" s="503"/>
      <c r="M146" s="503"/>
      <c r="N146" s="503"/>
      <c r="O146" s="503"/>
      <c r="P146" s="503"/>
      <c r="Q146" s="503"/>
      <c r="R146" s="503"/>
      <c r="S146" s="503"/>
      <c r="T146" s="503"/>
      <c r="U146" s="503"/>
      <c r="V146" s="503"/>
      <c r="W146" s="503"/>
      <c r="X146" s="503"/>
      <c r="Y146" s="503"/>
      <c r="Z146" s="503"/>
      <c r="AA146" s="503"/>
      <c r="AB146" s="503"/>
    </row>
    <row r="147" spans="2:28" ht="12.75" hidden="1" customHeight="1">
      <c r="B147" s="503"/>
      <c r="C147" s="503"/>
      <c r="D147" s="503"/>
      <c r="E147" s="503"/>
      <c r="F147" s="503"/>
      <c r="G147" s="503"/>
      <c r="H147" s="503"/>
      <c r="I147" s="503"/>
      <c r="J147" s="503"/>
      <c r="K147" s="503"/>
      <c r="L147" s="503"/>
      <c r="M147" s="503"/>
      <c r="N147" s="503"/>
      <c r="O147" s="503"/>
      <c r="P147" s="503"/>
      <c r="Q147" s="503"/>
      <c r="R147" s="503"/>
      <c r="S147" s="503"/>
      <c r="T147" s="503"/>
      <c r="U147" s="503"/>
      <c r="V147" s="503"/>
      <c r="W147" s="503"/>
      <c r="X147" s="503"/>
      <c r="Y147" s="503"/>
      <c r="Z147" s="503"/>
      <c r="AA147" s="503"/>
      <c r="AB147" s="503"/>
    </row>
    <row r="148" spans="2:28" ht="12.75" hidden="1" customHeight="1">
      <c r="B148" s="503"/>
      <c r="C148" s="503"/>
      <c r="D148" s="503"/>
      <c r="E148" s="503"/>
      <c r="F148" s="503"/>
      <c r="G148" s="503"/>
      <c r="H148" s="503"/>
      <c r="I148" s="503"/>
      <c r="J148" s="503"/>
      <c r="K148" s="503"/>
      <c r="L148" s="503"/>
      <c r="M148" s="503"/>
      <c r="N148" s="503"/>
      <c r="O148" s="503"/>
      <c r="P148" s="503"/>
      <c r="Q148" s="503"/>
      <c r="R148" s="503"/>
      <c r="S148" s="503"/>
      <c r="T148" s="503"/>
      <c r="U148" s="503"/>
      <c r="V148" s="503"/>
      <c r="W148" s="503"/>
      <c r="X148" s="503"/>
      <c r="Y148" s="503"/>
      <c r="Z148" s="503"/>
      <c r="AA148" s="503"/>
      <c r="AB148" s="503"/>
    </row>
    <row r="149" spans="2:28" ht="12.75" hidden="1" customHeight="1">
      <c r="B149" s="503"/>
      <c r="C149" s="503"/>
      <c r="D149" s="503"/>
      <c r="E149" s="503"/>
      <c r="F149" s="503"/>
      <c r="G149" s="503"/>
      <c r="H149" s="503"/>
      <c r="I149" s="503"/>
      <c r="J149" s="503"/>
      <c r="K149" s="503"/>
      <c r="L149" s="503"/>
      <c r="M149" s="503"/>
      <c r="N149" s="503"/>
      <c r="O149" s="503"/>
      <c r="P149" s="503"/>
      <c r="Q149" s="503"/>
      <c r="R149" s="503"/>
      <c r="S149" s="503"/>
      <c r="T149" s="503"/>
      <c r="U149" s="503"/>
      <c r="V149" s="503"/>
      <c r="W149" s="503"/>
      <c r="X149" s="503"/>
      <c r="Y149" s="503"/>
      <c r="Z149" s="503"/>
      <c r="AA149" s="503"/>
      <c r="AB149" s="503"/>
    </row>
    <row r="150" spans="2:28" ht="12.75" hidden="1" customHeight="1">
      <c r="B150" s="503"/>
      <c r="C150" s="503"/>
      <c r="D150" s="503"/>
      <c r="E150" s="503"/>
      <c r="F150" s="503"/>
      <c r="G150" s="503"/>
      <c r="H150" s="503"/>
      <c r="I150" s="503"/>
      <c r="J150" s="503"/>
      <c r="K150" s="503"/>
      <c r="L150" s="503"/>
      <c r="M150" s="503"/>
      <c r="N150" s="503"/>
      <c r="O150" s="503"/>
      <c r="P150" s="503"/>
      <c r="Q150" s="503"/>
      <c r="R150" s="503"/>
      <c r="S150" s="503"/>
      <c r="T150" s="503"/>
      <c r="U150" s="503"/>
      <c r="V150" s="503"/>
      <c r="W150" s="503"/>
      <c r="X150" s="503"/>
      <c r="Y150" s="503"/>
      <c r="Z150" s="503"/>
      <c r="AA150" s="503"/>
      <c r="AB150" s="503"/>
    </row>
    <row r="151" spans="2:28" ht="12.75" hidden="1" customHeight="1">
      <c r="B151" s="503"/>
      <c r="C151" s="503"/>
      <c r="D151" s="503"/>
      <c r="E151" s="503"/>
      <c r="F151" s="503"/>
      <c r="G151" s="503"/>
      <c r="H151" s="503"/>
      <c r="I151" s="503"/>
      <c r="J151" s="503"/>
      <c r="K151" s="503"/>
      <c r="L151" s="503"/>
      <c r="M151" s="503"/>
      <c r="N151" s="503"/>
      <c r="O151" s="503"/>
      <c r="P151" s="503"/>
      <c r="Q151" s="503"/>
      <c r="R151" s="503"/>
      <c r="S151" s="503"/>
      <c r="T151" s="503"/>
      <c r="U151" s="503"/>
      <c r="V151" s="503"/>
      <c r="W151" s="503"/>
      <c r="X151" s="503"/>
      <c r="Y151" s="503"/>
      <c r="Z151" s="503"/>
      <c r="AA151" s="503"/>
      <c r="AB151" s="503"/>
    </row>
    <row r="152" spans="2:28" ht="12.75" hidden="1" customHeight="1">
      <c r="B152" s="503"/>
      <c r="C152" s="503"/>
      <c r="D152" s="503"/>
      <c r="E152" s="503"/>
      <c r="F152" s="503"/>
      <c r="G152" s="503"/>
      <c r="H152" s="503"/>
      <c r="I152" s="503"/>
      <c r="J152" s="503"/>
      <c r="K152" s="503"/>
      <c r="L152" s="503"/>
      <c r="M152" s="503"/>
      <c r="N152" s="503"/>
      <c r="O152" s="503"/>
      <c r="P152" s="503"/>
      <c r="Q152" s="503"/>
      <c r="R152" s="503"/>
      <c r="S152" s="503"/>
      <c r="T152" s="503"/>
      <c r="U152" s="503"/>
      <c r="V152" s="503"/>
      <c r="W152" s="503"/>
      <c r="X152" s="503"/>
      <c r="Y152" s="503"/>
      <c r="Z152" s="503"/>
      <c r="AA152" s="503"/>
      <c r="AB152" s="503"/>
    </row>
    <row r="153" spans="2:28" ht="12.75" hidden="1" customHeight="1">
      <c r="B153" s="503"/>
      <c r="C153" s="503"/>
      <c r="D153" s="503"/>
      <c r="E153" s="503"/>
      <c r="F153" s="503"/>
      <c r="G153" s="503"/>
      <c r="H153" s="503"/>
      <c r="I153" s="503"/>
      <c r="J153" s="503"/>
      <c r="K153" s="503"/>
      <c r="L153" s="503"/>
      <c r="M153" s="503"/>
      <c r="N153" s="503"/>
      <c r="O153" s="503"/>
      <c r="P153" s="503"/>
      <c r="Q153" s="503"/>
      <c r="R153" s="503"/>
      <c r="S153" s="503"/>
      <c r="T153" s="503"/>
      <c r="U153" s="503"/>
      <c r="V153" s="503"/>
      <c r="W153" s="503"/>
      <c r="X153" s="503"/>
      <c r="Y153" s="503"/>
      <c r="Z153" s="503"/>
      <c r="AA153" s="503"/>
      <c r="AB153" s="503"/>
    </row>
    <row r="154" spans="2:28" ht="12.75" hidden="1" customHeight="1">
      <c r="B154" s="503"/>
      <c r="C154" s="503"/>
      <c r="D154" s="503"/>
      <c r="E154" s="503"/>
      <c r="F154" s="503"/>
      <c r="G154" s="503"/>
      <c r="H154" s="503"/>
      <c r="I154" s="503"/>
      <c r="J154" s="503"/>
      <c r="K154" s="503"/>
      <c r="L154" s="503"/>
      <c r="M154" s="503"/>
      <c r="N154" s="503"/>
      <c r="O154" s="503"/>
      <c r="P154" s="503"/>
      <c r="Q154" s="503"/>
      <c r="R154" s="503"/>
      <c r="S154" s="503"/>
      <c r="T154" s="503"/>
      <c r="U154" s="503"/>
      <c r="V154" s="503"/>
      <c r="W154" s="503"/>
      <c r="X154" s="503"/>
      <c r="Y154" s="503"/>
      <c r="Z154" s="503"/>
      <c r="AA154" s="503"/>
      <c r="AB154" s="503"/>
    </row>
    <row r="155" spans="2:28" ht="12.75" hidden="1" customHeight="1">
      <c r="B155" s="503"/>
      <c r="C155" s="503"/>
      <c r="D155" s="503"/>
      <c r="E155" s="503"/>
      <c r="F155" s="503"/>
      <c r="G155" s="503"/>
      <c r="H155" s="503"/>
      <c r="I155" s="503"/>
      <c r="J155" s="503"/>
      <c r="K155" s="503"/>
      <c r="L155" s="503"/>
      <c r="M155" s="503"/>
      <c r="N155" s="503"/>
      <c r="O155" s="503"/>
      <c r="P155" s="503"/>
      <c r="Q155" s="503"/>
      <c r="R155" s="503"/>
      <c r="S155" s="503"/>
      <c r="T155" s="503"/>
      <c r="U155" s="503"/>
      <c r="V155" s="503"/>
      <c r="W155" s="503"/>
      <c r="X155" s="503"/>
      <c r="Y155" s="503"/>
      <c r="Z155" s="503"/>
      <c r="AA155" s="503"/>
      <c r="AB155" s="503"/>
    </row>
    <row r="156" spans="2:28" ht="12.75" hidden="1" customHeight="1">
      <c r="B156" s="503"/>
      <c r="C156" s="503"/>
      <c r="D156" s="503"/>
      <c r="E156" s="503"/>
      <c r="F156" s="503"/>
      <c r="G156" s="503"/>
      <c r="H156" s="503"/>
      <c r="I156" s="503"/>
      <c r="J156" s="503"/>
      <c r="K156" s="503"/>
      <c r="L156" s="503"/>
      <c r="M156" s="503"/>
      <c r="N156" s="503"/>
      <c r="O156" s="503"/>
      <c r="P156" s="503"/>
      <c r="Q156" s="503"/>
      <c r="R156" s="503"/>
      <c r="S156" s="503"/>
      <c r="T156" s="503"/>
      <c r="U156" s="503"/>
      <c r="V156" s="503"/>
      <c r="W156" s="503"/>
      <c r="X156" s="503"/>
      <c r="Y156" s="503"/>
      <c r="Z156" s="503"/>
      <c r="AA156" s="503"/>
      <c r="AB156" s="503"/>
    </row>
    <row r="157" spans="2:28" ht="12.75" hidden="1" customHeight="1">
      <c r="B157" s="503"/>
      <c r="C157" s="503"/>
      <c r="D157" s="503"/>
      <c r="E157" s="503"/>
      <c r="F157" s="503"/>
      <c r="G157" s="503"/>
      <c r="H157" s="503"/>
      <c r="I157" s="503"/>
      <c r="J157" s="503"/>
      <c r="K157" s="503"/>
      <c r="L157" s="503"/>
      <c r="M157" s="503"/>
      <c r="N157" s="503"/>
      <c r="O157" s="503"/>
      <c r="P157" s="503"/>
      <c r="Q157" s="503"/>
      <c r="R157" s="503"/>
      <c r="S157" s="503"/>
      <c r="T157" s="503"/>
      <c r="U157" s="503"/>
      <c r="V157" s="503"/>
      <c r="W157" s="503"/>
      <c r="X157" s="503"/>
      <c r="Y157" s="503"/>
      <c r="Z157" s="503"/>
      <c r="AA157" s="503"/>
      <c r="AB157" s="503"/>
    </row>
    <row r="158" spans="2:28" ht="12.75" hidden="1" customHeight="1">
      <c r="B158" s="503"/>
      <c r="C158" s="503"/>
      <c r="D158" s="503"/>
      <c r="E158" s="503"/>
      <c r="F158" s="503"/>
      <c r="G158" s="503"/>
      <c r="H158" s="503"/>
      <c r="I158" s="503"/>
      <c r="J158" s="503"/>
      <c r="K158" s="503"/>
      <c r="L158" s="503"/>
      <c r="M158" s="503"/>
      <c r="N158" s="503"/>
      <c r="O158" s="503"/>
      <c r="P158" s="503"/>
      <c r="Q158" s="503"/>
      <c r="R158" s="503"/>
      <c r="S158" s="503"/>
      <c r="T158" s="503"/>
      <c r="U158" s="503"/>
      <c r="V158" s="503"/>
      <c r="W158" s="503"/>
      <c r="X158" s="503"/>
      <c r="Y158" s="503"/>
      <c r="Z158" s="503"/>
      <c r="AA158" s="503"/>
      <c r="AB158" s="503"/>
    </row>
    <row r="159" spans="2:28" ht="12.75" hidden="1" customHeight="1">
      <c r="B159" s="503"/>
      <c r="C159" s="503"/>
      <c r="D159" s="503"/>
      <c r="E159" s="503"/>
      <c r="F159" s="503"/>
      <c r="G159" s="503"/>
      <c r="H159" s="503"/>
      <c r="I159" s="503"/>
      <c r="J159" s="503"/>
      <c r="K159" s="503"/>
      <c r="L159" s="503"/>
      <c r="M159" s="503"/>
      <c r="N159" s="503"/>
      <c r="O159" s="503"/>
      <c r="P159" s="503"/>
      <c r="Q159" s="503"/>
      <c r="R159" s="503"/>
      <c r="S159" s="503"/>
      <c r="T159" s="503"/>
      <c r="U159" s="503"/>
      <c r="V159" s="503"/>
      <c r="W159" s="503"/>
      <c r="X159" s="503"/>
      <c r="Y159" s="503"/>
      <c r="Z159" s="503"/>
      <c r="AA159" s="503"/>
      <c r="AB159" s="503"/>
    </row>
    <row r="160" spans="2:28" ht="12.75" hidden="1" customHeight="1">
      <c r="B160" s="503"/>
      <c r="C160" s="503"/>
      <c r="D160" s="503"/>
      <c r="E160" s="503"/>
      <c r="F160" s="503"/>
      <c r="G160" s="503"/>
      <c r="H160" s="503"/>
      <c r="I160" s="503"/>
      <c r="J160" s="503"/>
      <c r="K160" s="503"/>
      <c r="L160" s="503"/>
      <c r="M160" s="503"/>
      <c r="N160" s="503"/>
      <c r="O160" s="503"/>
      <c r="P160" s="503"/>
      <c r="Q160" s="503"/>
      <c r="R160" s="503"/>
      <c r="S160" s="503"/>
      <c r="T160" s="503"/>
      <c r="U160" s="503"/>
      <c r="V160" s="503"/>
      <c r="W160" s="503"/>
      <c r="X160" s="503"/>
      <c r="Y160" s="503"/>
      <c r="Z160" s="503"/>
      <c r="AA160" s="503"/>
      <c r="AB160" s="503"/>
    </row>
    <row r="161" spans="2:28" ht="12.75" hidden="1" customHeight="1">
      <c r="B161" s="503"/>
      <c r="C161" s="503"/>
      <c r="D161" s="503"/>
      <c r="E161" s="503"/>
      <c r="F161" s="503"/>
      <c r="G161" s="503"/>
      <c r="H161" s="503"/>
      <c r="I161" s="503"/>
      <c r="J161" s="503"/>
      <c r="K161" s="503"/>
      <c r="L161" s="503"/>
      <c r="M161" s="503"/>
      <c r="N161" s="503"/>
      <c r="O161" s="503"/>
      <c r="P161" s="503"/>
      <c r="Q161" s="503"/>
      <c r="R161" s="503"/>
      <c r="S161" s="503"/>
      <c r="T161" s="503"/>
      <c r="U161" s="503"/>
      <c r="V161" s="503"/>
      <c r="W161" s="503"/>
      <c r="X161" s="503"/>
      <c r="Y161" s="503"/>
      <c r="Z161" s="503"/>
      <c r="AA161" s="503"/>
      <c r="AB161" s="503"/>
    </row>
    <row r="162" spans="2:28" ht="12.75" hidden="1" customHeight="1">
      <c r="B162" s="503"/>
      <c r="C162" s="503"/>
      <c r="D162" s="503"/>
      <c r="E162" s="503"/>
      <c r="F162" s="503"/>
      <c r="G162" s="503"/>
      <c r="H162" s="503"/>
      <c r="I162" s="503"/>
      <c r="J162" s="503"/>
      <c r="K162" s="503"/>
      <c r="L162" s="503"/>
      <c r="M162" s="503"/>
      <c r="N162" s="503"/>
      <c r="O162" s="503"/>
      <c r="P162" s="503"/>
      <c r="Q162" s="503"/>
      <c r="R162" s="503"/>
      <c r="S162" s="503"/>
      <c r="T162" s="503"/>
      <c r="U162" s="503"/>
      <c r="V162" s="503"/>
      <c r="W162" s="503"/>
      <c r="X162" s="503"/>
      <c r="Y162" s="503"/>
      <c r="Z162" s="503"/>
      <c r="AA162" s="503"/>
      <c r="AB162" s="503"/>
    </row>
    <row r="163" spans="2:28" ht="12.75" hidden="1" customHeight="1">
      <c r="B163" s="503"/>
      <c r="C163" s="503"/>
      <c r="D163" s="503"/>
      <c r="E163" s="503"/>
      <c r="F163" s="503"/>
      <c r="G163" s="503"/>
      <c r="H163" s="503"/>
      <c r="I163" s="503"/>
      <c r="J163" s="503"/>
      <c r="K163" s="503"/>
      <c r="L163" s="503"/>
      <c r="M163" s="503"/>
      <c r="N163" s="503"/>
      <c r="O163" s="503"/>
      <c r="P163" s="503"/>
      <c r="Q163" s="503"/>
      <c r="R163" s="503"/>
      <c r="S163" s="503"/>
      <c r="T163" s="503"/>
      <c r="U163" s="503"/>
      <c r="V163" s="503"/>
      <c r="W163" s="503"/>
      <c r="X163" s="503"/>
      <c r="Y163" s="503"/>
      <c r="Z163" s="503"/>
      <c r="AA163" s="503"/>
      <c r="AB163" s="503"/>
    </row>
    <row r="164" spans="2:28" ht="12.75" hidden="1" customHeight="1">
      <c r="B164" s="503"/>
      <c r="C164" s="503"/>
      <c r="D164" s="503"/>
      <c r="E164" s="503"/>
      <c r="F164" s="503"/>
      <c r="G164" s="503"/>
      <c r="H164" s="503"/>
      <c r="I164" s="503"/>
      <c r="J164" s="503"/>
      <c r="K164" s="503"/>
      <c r="L164" s="503"/>
      <c r="M164" s="503"/>
      <c r="N164" s="503"/>
      <c r="O164" s="503"/>
      <c r="P164" s="503"/>
      <c r="Q164" s="503"/>
      <c r="R164" s="503"/>
      <c r="S164" s="503"/>
      <c r="T164" s="503"/>
      <c r="U164" s="503"/>
      <c r="V164" s="503"/>
      <c r="W164" s="503"/>
      <c r="X164" s="503"/>
      <c r="Y164" s="503"/>
      <c r="Z164" s="503"/>
      <c r="AA164" s="503"/>
      <c r="AB164" s="503"/>
    </row>
    <row r="165" spans="2:28" ht="12.75" hidden="1" customHeight="1">
      <c r="B165" s="503"/>
      <c r="C165" s="503"/>
      <c r="D165" s="503"/>
      <c r="E165" s="503"/>
      <c r="F165" s="503"/>
      <c r="G165" s="503"/>
      <c r="H165" s="503"/>
      <c r="I165" s="503"/>
      <c r="J165" s="503"/>
      <c r="K165" s="503"/>
      <c r="L165" s="503"/>
      <c r="M165" s="503"/>
      <c r="N165" s="503"/>
      <c r="O165" s="503"/>
      <c r="P165" s="503"/>
      <c r="Q165" s="503"/>
      <c r="R165" s="503"/>
      <c r="S165" s="503"/>
      <c r="T165" s="503"/>
      <c r="U165" s="503"/>
      <c r="V165" s="503"/>
      <c r="W165" s="503"/>
      <c r="X165" s="503"/>
      <c r="Y165" s="503"/>
      <c r="Z165" s="503"/>
      <c r="AA165" s="503"/>
      <c r="AB165" s="503"/>
    </row>
    <row r="166" spans="2:28" ht="12.75" hidden="1" customHeight="1">
      <c r="B166" s="503"/>
      <c r="C166" s="503"/>
      <c r="D166" s="503"/>
      <c r="E166" s="503"/>
      <c r="F166" s="503"/>
      <c r="G166" s="503"/>
      <c r="H166" s="503"/>
      <c r="I166" s="503"/>
      <c r="J166" s="503"/>
      <c r="K166" s="503"/>
      <c r="L166" s="503"/>
      <c r="M166" s="503"/>
      <c r="N166" s="503"/>
      <c r="O166" s="503"/>
      <c r="P166" s="503"/>
      <c r="Q166" s="503"/>
      <c r="R166" s="503"/>
      <c r="S166" s="503"/>
      <c r="T166" s="503"/>
      <c r="U166" s="503"/>
      <c r="V166" s="503"/>
      <c r="W166" s="503"/>
      <c r="X166" s="503"/>
      <c r="Y166" s="503"/>
      <c r="Z166" s="503"/>
      <c r="AA166" s="503"/>
      <c r="AB166" s="503"/>
    </row>
    <row r="167" spans="2:28" ht="12.75" hidden="1" customHeight="1">
      <c r="B167" s="503"/>
      <c r="C167" s="503"/>
      <c r="D167" s="503"/>
      <c r="E167" s="503"/>
      <c r="F167" s="503"/>
      <c r="G167" s="503"/>
      <c r="H167" s="503"/>
      <c r="I167" s="503"/>
      <c r="J167" s="503"/>
      <c r="K167" s="503"/>
      <c r="L167" s="503"/>
      <c r="M167" s="503"/>
      <c r="N167" s="503"/>
      <c r="O167" s="503"/>
      <c r="P167" s="503"/>
      <c r="Q167" s="503"/>
      <c r="R167" s="503"/>
      <c r="S167" s="503"/>
      <c r="T167" s="503"/>
      <c r="U167" s="503"/>
      <c r="V167" s="503"/>
      <c r="W167" s="503"/>
      <c r="X167" s="503"/>
      <c r="Y167" s="503"/>
      <c r="Z167" s="503"/>
      <c r="AA167" s="503"/>
      <c r="AB167" s="503"/>
    </row>
    <row r="168" spans="2:28" ht="12.75" hidden="1" customHeight="1">
      <c r="B168" s="503"/>
      <c r="C168" s="503"/>
      <c r="D168" s="503"/>
      <c r="E168" s="503"/>
      <c r="F168" s="503"/>
      <c r="G168" s="503"/>
      <c r="H168" s="503"/>
      <c r="I168" s="503"/>
      <c r="J168" s="503"/>
      <c r="K168" s="503"/>
      <c r="L168" s="503"/>
      <c r="M168" s="503"/>
      <c r="N168" s="503"/>
      <c r="O168" s="503"/>
      <c r="P168" s="503"/>
      <c r="Q168" s="503"/>
      <c r="R168" s="503"/>
      <c r="S168" s="503"/>
      <c r="T168" s="503"/>
      <c r="U168" s="503"/>
      <c r="V168" s="503"/>
      <c r="W168" s="503"/>
      <c r="X168" s="503"/>
      <c r="Y168" s="503"/>
      <c r="Z168" s="503"/>
      <c r="AA168" s="503"/>
      <c r="AB168" s="503"/>
    </row>
    <row r="169" spans="2:28" ht="12.75" hidden="1" customHeight="1">
      <c r="B169" s="503"/>
      <c r="C169" s="503"/>
      <c r="D169" s="503"/>
      <c r="E169" s="503"/>
      <c r="F169" s="503"/>
      <c r="G169" s="503"/>
      <c r="H169" s="503"/>
      <c r="I169" s="503"/>
      <c r="J169" s="503"/>
      <c r="K169" s="503"/>
      <c r="L169" s="503"/>
      <c r="M169" s="503"/>
      <c r="N169" s="503"/>
      <c r="O169" s="503"/>
      <c r="P169" s="503"/>
      <c r="Q169" s="503"/>
      <c r="R169" s="503"/>
      <c r="S169" s="503"/>
      <c r="T169" s="503"/>
      <c r="U169" s="503"/>
      <c r="V169" s="503"/>
      <c r="W169" s="503"/>
      <c r="X169" s="503"/>
      <c r="Y169" s="503"/>
      <c r="Z169" s="503"/>
      <c r="AA169" s="503"/>
      <c r="AB169" s="503"/>
    </row>
    <row r="170" spans="2:28" ht="12.75" hidden="1" customHeight="1">
      <c r="B170" s="503"/>
      <c r="C170" s="503"/>
      <c r="D170" s="503"/>
      <c r="E170" s="503"/>
      <c r="F170" s="503"/>
      <c r="G170" s="503"/>
      <c r="H170" s="503"/>
      <c r="I170" s="503"/>
      <c r="J170" s="503"/>
      <c r="K170" s="503"/>
      <c r="L170" s="503"/>
      <c r="M170" s="503"/>
      <c r="N170" s="503"/>
      <c r="O170" s="503"/>
      <c r="P170" s="503"/>
      <c r="Q170" s="503"/>
      <c r="R170" s="503"/>
      <c r="S170" s="503"/>
      <c r="T170" s="503"/>
      <c r="U170" s="503"/>
      <c r="V170" s="503"/>
      <c r="W170" s="503"/>
      <c r="X170" s="503"/>
      <c r="Y170" s="503"/>
      <c r="Z170" s="503"/>
      <c r="AA170" s="503"/>
      <c r="AB170" s="503"/>
    </row>
    <row r="171" spans="2:28" ht="12.75" hidden="1" customHeight="1">
      <c r="B171" s="503"/>
      <c r="C171" s="503"/>
      <c r="D171" s="503"/>
      <c r="E171" s="503"/>
      <c r="F171" s="503"/>
      <c r="G171" s="503"/>
      <c r="H171" s="503"/>
      <c r="I171" s="503"/>
      <c r="J171" s="503"/>
      <c r="K171" s="503"/>
      <c r="L171" s="503"/>
      <c r="M171" s="503"/>
      <c r="N171" s="503"/>
      <c r="O171" s="503"/>
      <c r="P171" s="503"/>
      <c r="Q171" s="503"/>
      <c r="R171" s="503"/>
      <c r="S171" s="503"/>
      <c r="T171" s="503"/>
      <c r="U171" s="503"/>
      <c r="V171" s="503"/>
      <c r="W171" s="503"/>
      <c r="X171" s="503"/>
      <c r="Y171" s="503"/>
      <c r="Z171" s="503"/>
      <c r="AA171" s="503"/>
      <c r="AB171" s="503"/>
    </row>
    <row r="172" spans="2:28" ht="12.75" hidden="1" customHeight="1">
      <c r="B172" s="503"/>
      <c r="C172" s="503"/>
      <c r="D172" s="503"/>
      <c r="E172" s="503"/>
      <c r="F172" s="503"/>
      <c r="G172" s="503"/>
      <c r="H172" s="503"/>
      <c r="I172" s="503"/>
      <c r="J172" s="503"/>
      <c r="K172" s="503"/>
      <c r="L172" s="503"/>
      <c r="M172" s="503"/>
      <c r="N172" s="503"/>
      <c r="O172" s="503"/>
      <c r="P172" s="503"/>
      <c r="Q172" s="503"/>
      <c r="R172" s="503"/>
      <c r="S172" s="503"/>
      <c r="T172" s="503"/>
      <c r="U172" s="503"/>
      <c r="V172" s="503"/>
      <c r="W172" s="503"/>
      <c r="X172" s="503"/>
      <c r="Y172" s="503"/>
      <c r="Z172" s="503"/>
      <c r="AA172" s="503"/>
      <c r="AB172" s="503"/>
    </row>
    <row r="173" spans="2:28" ht="12.75" hidden="1" customHeight="1">
      <c r="B173" s="503"/>
      <c r="C173" s="503"/>
      <c r="D173" s="503"/>
      <c r="E173" s="503"/>
      <c r="F173" s="503"/>
      <c r="G173" s="503"/>
      <c r="H173" s="503"/>
      <c r="I173" s="503"/>
      <c r="J173" s="503"/>
      <c r="K173" s="503"/>
      <c r="L173" s="503"/>
      <c r="M173" s="503"/>
      <c r="N173" s="503"/>
      <c r="O173" s="503"/>
      <c r="P173" s="503"/>
      <c r="Q173" s="503"/>
      <c r="R173" s="503"/>
      <c r="S173" s="503"/>
      <c r="T173" s="503"/>
      <c r="U173" s="503"/>
      <c r="V173" s="503"/>
      <c r="W173" s="503"/>
      <c r="X173" s="503"/>
      <c r="Y173" s="503"/>
      <c r="Z173" s="503"/>
      <c r="AA173" s="503"/>
      <c r="AB173" s="503"/>
    </row>
    <row r="174" spans="2:28" ht="12.75" hidden="1" customHeight="1">
      <c r="B174" s="503"/>
      <c r="C174" s="503"/>
      <c r="D174" s="503"/>
      <c r="E174" s="503"/>
      <c r="F174" s="503"/>
      <c r="G174" s="503"/>
      <c r="H174" s="503"/>
      <c r="I174" s="503"/>
      <c r="J174" s="503"/>
      <c r="K174" s="503"/>
      <c r="L174" s="503"/>
      <c r="M174" s="503"/>
      <c r="N174" s="503"/>
      <c r="O174" s="503"/>
      <c r="P174" s="503"/>
      <c r="Q174" s="503"/>
      <c r="R174" s="503"/>
      <c r="S174" s="503"/>
      <c r="T174" s="503"/>
      <c r="U174" s="503"/>
      <c r="V174" s="503"/>
      <c r="W174" s="503"/>
      <c r="X174" s="503"/>
      <c r="Y174" s="503"/>
      <c r="Z174" s="503"/>
      <c r="AA174" s="503"/>
      <c r="AB174" s="503"/>
    </row>
    <row r="175" spans="2:28" ht="12.75" hidden="1" customHeight="1">
      <c r="B175" s="503"/>
      <c r="C175" s="503"/>
      <c r="D175" s="503"/>
      <c r="E175" s="503"/>
      <c r="F175" s="503"/>
      <c r="G175" s="503"/>
      <c r="H175" s="503"/>
      <c r="I175" s="503"/>
      <c r="J175" s="503"/>
      <c r="K175" s="503"/>
      <c r="L175" s="503"/>
      <c r="M175" s="503"/>
      <c r="N175" s="503"/>
      <c r="O175" s="503"/>
      <c r="P175" s="503"/>
      <c r="Q175" s="503"/>
      <c r="R175" s="503"/>
      <c r="S175" s="503"/>
      <c r="T175" s="503"/>
      <c r="U175" s="503"/>
      <c r="V175" s="503"/>
      <c r="W175" s="503"/>
      <c r="X175" s="503"/>
      <c r="Y175" s="503"/>
      <c r="Z175" s="503"/>
      <c r="AA175" s="503"/>
      <c r="AB175" s="503"/>
    </row>
    <row r="176" spans="2:28" ht="12.75" hidden="1" customHeight="1">
      <c r="B176" s="503"/>
      <c r="C176" s="503"/>
      <c r="D176" s="503"/>
      <c r="E176" s="503"/>
      <c r="F176" s="503"/>
      <c r="G176" s="503"/>
      <c r="H176" s="503"/>
      <c r="I176" s="503"/>
      <c r="J176" s="503"/>
      <c r="K176" s="503"/>
      <c r="L176" s="503"/>
      <c r="M176" s="503"/>
      <c r="N176" s="503"/>
      <c r="O176" s="503"/>
      <c r="P176" s="503"/>
      <c r="Q176" s="503"/>
      <c r="R176" s="503"/>
      <c r="S176" s="503"/>
      <c r="T176" s="503"/>
      <c r="U176" s="503"/>
      <c r="V176" s="503"/>
      <c r="W176" s="503"/>
      <c r="X176" s="503"/>
      <c r="Y176" s="503"/>
      <c r="Z176" s="503"/>
      <c r="AA176" s="503"/>
      <c r="AB176" s="503"/>
    </row>
    <row r="177" spans="2:28" ht="12.75" hidden="1" customHeight="1">
      <c r="B177" s="503"/>
      <c r="C177" s="503"/>
      <c r="D177" s="503"/>
      <c r="E177" s="503"/>
      <c r="F177" s="503"/>
      <c r="G177" s="503"/>
      <c r="H177" s="503"/>
      <c r="I177" s="503"/>
      <c r="J177" s="503"/>
      <c r="K177" s="503"/>
      <c r="L177" s="503"/>
      <c r="M177" s="503"/>
      <c r="N177" s="503"/>
      <c r="O177" s="503"/>
      <c r="P177" s="503"/>
      <c r="Q177" s="503"/>
      <c r="R177" s="503"/>
      <c r="S177" s="503"/>
      <c r="T177" s="503"/>
      <c r="U177" s="503"/>
      <c r="V177" s="503"/>
      <c r="W177" s="503"/>
      <c r="X177" s="503"/>
      <c r="Y177" s="503"/>
      <c r="Z177" s="503"/>
      <c r="AA177" s="503"/>
      <c r="AB177" s="503"/>
    </row>
    <row r="178" spans="2:28" ht="12.75" hidden="1" customHeight="1">
      <c r="B178" s="503"/>
      <c r="C178" s="503"/>
      <c r="D178" s="503"/>
      <c r="E178" s="503"/>
      <c r="F178" s="503"/>
      <c r="G178" s="503"/>
      <c r="H178" s="503"/>
      <c r="I178" s="503"/>
      <c r="J178" s="503"/>
      <c r="K178" s="503"/>
      <c r="L178" s="503"/>
      <c r="M178" s="503"/>
      <c r="N178" s="503"/>
      <c r="O178" s="503"/>
      <c r="P178" s="503"/>
      <c r="Q178" s="503"/>
      <c r="R178" s="503"/>
      <c r="S178" s="503"/>
      <c r="T178" s="503"/>
      <c r="U178" s="503"/>
      <c r="V178" s="503"/>
      <c r="W178" s="503"/>
      <c r="X178" s="503"/>
      <c r="Y178" s="503"/>
      <c r="Z178" s="503"/>
      <c r="AA178" s="503"/>
      <c r="AB178" s="503"/>
    </row>
    <row r="179" spans="2:28" ht="12.75" hidden="1" customHeight="1">
      <c r="B179" s="503"/>
      <c r="C179" s="503"/>
      <c r="D179" s="503"/>
      <c r="E179" s="503"/>
      <c r="F179" s="503"/>
      <c r="G179" s="503"/>
      <c r="H179" s="503"/>
      <c r="I179" s="503"/>
      <c r="J179" s="503"/>
      <c r="K179" s="503"/>
      <c r="L179" s="503"/>
      <c r="M179" s="503"/>
      <c r="N179" s="503"/>
      <c r="O179" s="503"/>
      <c r="P179" s="503"/>
      <c r="Q179" s="503"/>
      <c r="R179" s="503"/>
      <c r="S179" s="503"/>
      <c r="T179" s="503"/>
      <c r="U179" s="503"/>
      <c r="V179" s="503"/>
      <c r="W179" s="503"/>
      <c r="X179" s="503"/>
      <c r="Y179" s="503"/>
      <c r="Z179" s="503"/>
      <c r="AA179" s="503"/>
      <c r="AB179" s="503"/>
    </row>
    <row r="180" spans="2:28" ht="12.75" hidden="1" customHeight="1">
      <c r="B180" s="503"/>
      <c r="C180" s="503"/>
      <c r="D180" s="503"/>
      <c r="E180" s="503"/>
      <c r="F180" s="503"/>
      <c r="G180" s="503"/>
      <c r="H180" s="503"/>
      <c r="I180" s="503"/>
      <c r="J180" s="503"/>
      <c r="K180" s="503"/>
      <c r="L180" s="503"/>
      <c r="M180" s="503"/>
      <c r="N180" s="503"/>
      <c r="O180" s="503"/>
      <c r="P180" s="503"/>
      <c r="Q180" s="503"/>
      <c r="R180" s="503"/>
      <c r="S180" s="503"/>
      <c r="T180" s="503"/>
      <c r="U180" s="503"/>
      <c r="V180" s="503"/>
      <c r="W180" s="503"/>
      <c r="X180" s="503"/>
      <c r="Y180" s="503"/>
      <c r="Z180" s="503"/>
      <c r="AA180" s="503"/>
      <c r="AB180" s="503"/>
    </row>
    <row r="181" spans="2:28" ht="12.75" hidden="1" customHeight="1">
      <c r="B181" s="503"/>
      <c r="C181" s="503"/>
      <c r="D181" s="503"/>
      <c r="E181" s="503"/>
      <c r="F181" s="503"/>
      <c r="G181" s="503"/>
      <c r="H181" s="503"/>
      <c r="I181" s="503"/>
      <c r="J181" s="503"/>
      <c r="K181" s="503"/>
      <c r="L181" s="503"/>
      <c r="M181" s="503"/>
      <c r="N181" s="503"/>
      <c r="O181" s="503"/>
      <c r="P181" s="503"/>
      <c r="Q181" s="503"/>
      <c r="R181" s="503"/>
      <c r="S181" s="503"/>
      <c r="T181" s="503"/>
      <c r="U181" s="503"/>
      <c r="V181" s="503"/>
      <c r="W181" s="503"/>
      <c r="X181" s="503"/>
      <c r="Y181" s="503"/>
      <c r="Z181" s="503"/>
      <c r="AA181" s="503"/>
      <c r="AB181" s="503"/>
    </row>
    <row r="182" spans="2:28" ht="12.75" hidden="1" customHeight="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row>
    <row r="183" spans="2:28" ht="12.75" hidden="1" customHeight="1">
      <c r="B183" s="503"/>
      <c r="C183" s="503"/>
      <c r="D183" s="503"/>
      <c r="E183" s="503"/>
      <c r="F183" s="503"/>
      <c r="G183" s="503"/>
      <c r="H183" s="503"/>
      <c r="I183" s="503"/>
      <c r="J183" s="503"/>
      <c r="K183" s="503"/>
      <c r="L183" s="503"/>
      <c r="M183" s="503"/>
      <c r="N183" s="503"/>
      <c r="O183" s="503"/>
      <c r="P183" s="503"/>
      <c r="Q183" s="503"/>
      <c r="R183" s="503"/>
      <c r="S183" s="503"/>
      <c r="T183" s="503"/>
      <c r="U183" s="503"/>
      <c r="V183" s="503"/>
      <c r="W183" s="503"/>
      <c r="X183" s="503"/>
      <c r="Y183" s="503"/>
      <c r="Z183" s="503"/>
      <c r="AA183" s="503"/>
      <c r="AB183" s="503"/>
    </row>
    <row r="184" spans="2:28" ht="12.75" hidden="1" customHeight="1">
      <c r="B184" s="503"/>
      <c r="C184" s="503"/>
      <c r="D184" s="503"/>
      <c r="E184" s="503"/>
      <c r="F184" s="503"/>
      <c r="G184" s="503"/>
      <c r="H184" s="503"/>
      <c r="I184" s="503"/>
      <c r="J184" s="503"/>
      <c r="K184" s="503"/>
      <c r="L184" s="503"/>
      <c r="M184" s="503"/>
      <c r="N184" s="503"/>
      <c r="O184" s="503"/>
      <c r="P184" s="503"/>
      <c r="Q184" s="503"/>
      <c r="R184" s="503"/>
      <c r="S184" s="503"/>
      <c r="T184" s="503"/>
      <c r="U184" s="503"/>
      <c r="V184" s="503"/>
      <c r="W184" s="503"/>
      <c r="X184" s="503"/>
      <c r="Y184" s="503"/>
      <c r="Z184" s="503"/>
      <c r="AA184" s="503"/>
      <c r="AB184" s="503"/>
    </row>
    <row r="185" spans="2:28" ht="12.75" hidden="1" customHeight="1">
      <c r="B185" s="503"/>
      <c r="C185" s="503"/>
      <c r="D185" s="503"/>
      <c r="E185" s="503"/>
      <c r="F185" s="503"/>
      <c r="G185" s="503"/>
      <c r="H185" s="503"/>
      <c r="I185" s="503"/>
      <c r="J185" s="503"/>
      <c r="K185" s="503"/>
      <c r="L185" s="503"/>
      <c r="M185" s="503"/>
      <c r="N185" s="503"/>
      <c r="O185" s="503"/>
      <c r="P185" s="503"/>
      <c r="Q185" s="503"/>
      <c r="R185" s="503"/>
      <c r="S185" s="503"/>
      <c r="T185" s="503"/>
      <c r="U185" s="503"/>
      <c r="V185" s="503"/>
      <c r="W185" s="503"/>
      <c r="X185" s="503"/>
      <c r="Y185" s="503"/>
      <c r="Z185" s="503"/>
      <c r="AA185" s="503"/>
      <c r="AB185" s="503"/>
    </row>
    <row r="186" spans="2:28" ht="12.75" hidden="1" customHeight="1">
      <c r="B186" s="503"/>
      <c r="C186" s="503"/>
      <c r="D186" s="503"/>
      <c r="E186" s="503"/>
      <c r="F186" s="503"/>
      <c r="G186" s="503"/>
      <c r="H186" s="503"/>
      <c r="I186" s="503"/>
      <c r="J186" s="503"/>
      <c r="K186" s="503"/>
      <c r="L186" s="503"/>
      <c r="M186" s="503"/>
      <c r="N186" s="503"/>
      <c r="O186" s="503"/>
      <c r="P186" s="503"/>
      <c r="Q186" s="503"/>
      <c r="R186" s="503"/>
      <c r="S186" s="503"/>
      <c r="T186" s="503"/>
      <c r="U186" s="503"/>
      <c r="V186" s="503"/>
      <c r="W186" s="503"/>
      <c r="X186" s="503"/>
      <c r="Y186" s="503"/>
      <c r="Z186" s="503"/>
      <c r="AA186" s="503"/>
      <c r="AB186" s="503"/>
    </row>
    <row r="187" spans="2:28" ht="12.75" hidden="1" customHeight="1">
      <c r="B187" s="503"/>
      <c r="C187" s="503"/>
      <c r="D187" s="503"/>
      <c r="E187" s="503"/>
      <c r="F187" s="503"/>
      <c r="G187" s="503"/>
      <c r="H187" s="503"/>
      <c r="I187" s="503"/>
      <c r="J187" s="503"/>
      <c r="K187" s="503"/>
      <c r="L187" s="503"/>
      <c r="M187" s="503"/>
      <c r="N187" s="503"/>
      <c r="O187" s="503"/>
      <c r="P187" s="503"/>
      <c r="Q187" s="503"/>
      <c r="R187" s="503"/>
      <c r="S187" s="503"/>
      <c r="T187" s="503"/>
      <c r="U187" s="503"/>
      <c r="V187" s="503"/>
      <c r="W187" s="503"/>
      <c r="X187" s="503"/>
      <c r="Y187" s="503"/>
      <c r="Z187" s="503"/>
      <c r="AA187" s="503"/>
      <c r="AB187" s="503"/>
    </row>
    <row r="188" spans="2:28" ht="12.75" hidden="1" customHeight="1">
      <c r="B188" s="503"/>
      <c r="C188" s="503"/>
      <c r="D188" s="503"/>
      <c r="E188" s="503"/>
      <c r="F188" s="503"/>
      <c r="G188" s="503"/>
      <c r="H188" s="503"/>
      <c r="I188" s="503"/>
      <c r="J188" s="503"/>
      <c r="K188" s="503"/>
      <c r="L188" s="503"/>
      <c r="M188" s="503"/>
      <c r="N188" s="503"/>
      <c r="O188" s="503"/>
      <c r="P188" s="503"/>
      <c r="Q188" s="503"/>
      <c r="R188" s="503"/>
      <c r="S188" s="503"/>
      <c r="T188" s="503"/>
      <c r="U188" s="503"/>
      <c r="V188" s="503"/>
      <c r="W188" s="503"/>
      <c r="X188" s="503"/>
      <c r="Y188" s="503"/>
      <c r="Z188" s="503"/>
      <c r="AA188" s="503"/>
      <c r="AB188" s="503"/>
    </row>
    <row r="189" spans="2:28" ht="12.75" hidden="1" customHeight="1">
      <c r="B189" s="503"/>
      <c r="C189" s="503"/>
      <c r="D189" s="503"/>
      <c r="E189" s="503"/>
      <c r="F189" s="503"/>
      <c r="G189" s="503"/>
      <c r="H189" s="503"/>
      <c r="I189" s="503"/>
      <c r="J189" s="503"/>
      <c r="K189" s="503"/>
      <c r="L189" s="503"/>
      <c r="M189" s="503"/>
      <c r="N189" s="503"/>
      <c r="O189" s="503"/>
      <c r="P189" s="503"/>
      <c r="Q189" s="503"/>
      <c r="R189" s="503"/>
      <c r="S189" s="503"/>
      <c r="T189" s="503"/>
      <c r="U189" s="503"/>
      <c r="V189" s="503"/>
      <c r="W189" s="503"/>
      <c r="X189" s="503"/>
      <c r="Y189" s="503"/>
      <c r="Z189" s="503"/>
      <c r="AA189" s="503"/>
      <c r="AB189" s="503"/>
    </row>
    <row r="190" spans="2:28" ht="12.75" hidden="1" customHeight="1">
      <c r="B190" s="503"/>
      <c r="C190" s="503"/>
      <c r="D190" s="503"/>
      <c r="E190" s="503"/>
      <c r="F190" s="503"/>
      <c r="G190" s="503"/>
      <c r="H190" s="503"/>
      <c r="I190" s="503"/>
      <c r="J190" s="503"/>
      <c r="K190" s="503"/>
      <c r="L190" s="503"/>
      <c r="M190" s="503"/>
      <c r="N190" s="503"/>
      <c r="O190" s="503"/>
      <c r="P190" s="503"/>
      <c r="Q190" s="503"/>
      <c r="R190" s="503"/>
      <c r="S190" s="503"/>
      <c r="T190" s="503"/>
      <c r="U190" s="503"/>
      <c r="V190" s="503"/>
      <c r="W190" s="503"/>
      <c r="X190" s="503"/>
      <c r="Y190" s="503"/>
      <c r="Z190" s="503"/>
      <c r="AA190" s="503"/>
      <c r="AB190" s="503"/>
    </row>
    <row r="191" spans="2:28" ht="12.75" hidden="1" customHeight="1">
      <c r="B191" s="503"/>
      <c r="C191" s="503"/>
      <c r="D191" s="503"/>
      <c r="E191" s="503"/>
      <c r="F191" s="503"/>
      <c r="G191" s="503"/>
      <c r="H191" s="503"/>
      <c r="I191" s="503"/>
      <c r="J191" s="503"/>
      <c r="K191" s="503"/>
      <c r="L191" s="503"/>
      <c r="M191" s="503"/>
      <c r="N191" s="503"/>
      <c r="O191" s="503"/>
      <c r="P191" s="503"/>
      <c r="Q191" s="503"/>
      <c r="R191" s="503"/>
      <c r="S191" s="503"/>
      <c r="T191" s="503"/>
      <c r="U191" s="503"/>
      <c r="V191" s="503"/>
      <c r="W191" s="503"/>
      <c r="X191" s="503"/>
      <c r="Y191" s="503"/>
      <c r="Z191" s="503"/>
      <c r="AA191" s="503"/>
      <c r="AB191" s="503"/>
    </row>
    <row r="192" spans="2:28" ht="12.75" hidden="1" customHeight="1">
      <c r="B192" s="503"/>
      <c r="C192" s="503"/>
      <c r="D192" s="503"/>
      <c r="E192" s="503"/>
      <c r="F192" s="503"/>
      <c r="G192" s="503"/>
      <c r="H192" s="503"/>
      <c r="I192" s="503"/>
      <c r="J192" s="503"/>
      <c r="K192" s="503"/>
      <c r="L192" s="503"/>
      <c r="M192" s="503"/>
      <c r="N192" s="503"/>
      <c r="O192" s="503"/>
      <c r="P192" s="503"/>
      <c r="Q192" s="503"/>
      <c r="R192" s="503"/>
      <c r="S192" s="503"/>
      <c r="T192" s="503"/>
      <c r="U192" s="503"/>
      <c r="V192" s="503"/>
      <c r="W192" s="503"/>
      <c r="X192" s="503"/>
      <c r="Y192" s="503"/>
      <c r="Z192" s="503"/>
      <c r="AA192" s="503"/>
      <c r="AB192" s="503"/>
    </row>
    <row r="193" spans="2:28" ht="12.75" hidden="1" customHeight="1">
      <c r="B193" s="503"/>
      <c r="C193" s="503"/>
      <c r="D193" s="503"/>
      <c r="E193" s="503"/>
      <c r="F193" s="503"/>
      <c r="G193" s="503"/>
      <c r="H193" s="503"/>
      <c r="I193" s="503"/>
      <c r="J193" s="503"/>
      <c r="K193" s="503"/>
      <c r="L193" s="503"/>
      <c r="M193" s="503"/>
      <c r="N193" s="503"/>
      <c r="O193" s="503"/>
      <c r="P193" s="503"/>
      <c r="Q193" s="503"/>
      <c r="R193" s="503"/>
      <c r="S193" s="503"/>
      <c r="T193" s="503"/>
      <c r="U193" s="503"/>
      <c r="V193" s="503"/>
      <c r="W193" s="503"/>
      <c r="X193" s="503"/>
      <c r="Y193" s="503"/>
      <c r="Z193" s="503"/>
      <c r="AA193" s="503"/>
      <c r="AB193" s="503"/>
    </row>
    <row r="194" spans="2:28" ht="12.75" hidden="1" customHeight="1">
      <c r="B194" s="503"/>
      <c r="C194" s="503"/>
      <c r="D194" s="503"/>
      <c r="E194" s="503"/>
      <c r="F194" s="503"/>
      <c r="G194" s="503"/>
      <c r="H194" s="503"/>
      <c r="I194" s="503"/>
      <c r="J194" s="503"/>
      <c r="K194" s="503"/>
      <c r="L194" s="503"/>
      <c r="M194" s="503"/>
      <c r="N194" s="503"/>
      <c r="O194" s="503"/>
      <c r="P194" s="503"/>
      <c r="Q194" s="503"/>
      <c r="R194" s="503"/>
      <c r="S194" s="503"/>
      <c r="T194" s="503"/>
      <c r="U194" s="503"/>
      <c r="V194" s="503"/>
      <c r="W194" s="503"/>
      <c r="X194" s="503"/>
      <c r="Y194" s="503"/>
      <c r="Z194" s="503"/>
      <c r="AA194" s="503"/>
      <c r="AB194" s="503"/>
    </row>
    <row r="195" spans="2:28" ht="12.75" hidden="1" customHeight="1">
      <c r="B195" s="503"/>
      <c r="C195" s="503"/>
      <c r="D195" s="503"/>
      <c r="E195" s="503"/>
      <c r="F195" s="503"/>
      <c r="G195" s="503"/>
      <c r="H195" s="503"/>
      <c r="I195" s="503"/>
      <c r="J195" s="503"/>
      <c r="K195" s="503"/>
      <c r="L195" s="503"/>
      <c r="M195" s="503"/>
      <c r="N195" s="503"/>
      <c r="O195" s="503"/>
      <c r="P195" s="503"/>
      <c r="Q195" s="503"/>
      <c r="R195" s="503"/>
      <c r="S195" s="503"/>
      <c r="T195" s="503"/>
      <c r="U195" s="503"/>
      <c r="V195" s="503"/>
      <c r="W195" s="503"/>
      <c r="X195" s="503"/>
      <c r="Y195" s="503"/>
      <c r="Z195" s="503"/>
      <c r="AA195" s="503"/>
      <c r="AB195" s="503"/>
    </row>
    <row r="196" spans="2:28" ht="12.75" hidden="1" customHeight="1">
      <c r="B196" s="503"/>
      <c r="C196" s="503"/>
      <c r="D196" s="503"/>
      <c r="E196" s="503"/>
      <c r="F196" s="503"/>
      <c r="G196" s="503"/>
      <c r="H196" s="503"/>
      <c r="I196" s="503"/>
      <c r="J196" s="503"/>
      <c r="K196" s="503"/>
      <c r="L196" s="503"/>
      <c r="M196" s="503"/>
      <c r="N196" s="503"/>
      <c r="O196" s="503"/>
      <c r="P196" s="503"/>
      <c r="Q196" s="503"/>
      <c r="R196" s="503"/>
      <c r="S196" s="503"/>
      <c r="T196" s="503"/>
      <c r="U196" s="503"/>
      <c r="V196" s="503"/>
      <c r="W196" s="503"/>
      <c r="X196" s="503"/>
      <c r="Y196" s="503"/>
      <c r="Z196" s="503"/>
      <c r="AA196" s="503"/>
      <c r="AB196" s="503"/>
    </row>
    <row r="197" spans="2:28" ht="12.75" hidden="1" customHeight="1">
      <c r="B197" s="503"/>
      <c r="C197" s="503"/>
      <c r="D197" s="503"/>
      <c r="E197" s="503"/>
      <c r="F197" s="503"/>
      <c r="G197" s="503"/>
      <c r="H197" s="503"/>
      <c r="I197" s="503"/>
      <c r="J197" s="503"/>
      <c r="K197" s="503"/>
      <c r="L197" s="503"/>
      <c r="M197" s="503"/>
      <c r="N197" s="503"/>
      <c r="O197" s="503"/>
      <c r="P197" s="503"/>
      <c r="Q197" s="503"/>
      <c r="R197" s="503"/>
      <c r="S197" s="503"/>
      <c r="T197" s="503"/>
      <c r="U197" s="503"/>
      <c r="V197" s="503"/>
      <c r="W197" s="503"/>
      <c r="X197" s="503"/>
      <c r="Y197" s="503"/>
      <c r="Z197" s="503"/>
      <c r="AA197" s="503"/>
      <c r="AB197" s="503"/>
    </row>
    <row r="198" spans="2:28" ht="12.75" hidden="1" customHeight="1">
      <c r="B198" s="503"/>
      <c r="C198" s="503"/>
      <c r="D198" s="503"/>
      <c r="E198" s="503"/>
      <c r="F198" s="503"/>
      <c r="G198" s="503"/>
      <c r="H198" s="503"/>
      <c r="I198" s="503"/>
      <c r="J198" s="503"/>
      <c r="K198" s="503"/>
      <c r="L198" s="503"/>
      <c r="M198" s="503"/>
      <c r="N198" s="503"/>
      <c r="O198" s="503"/>
      <c r="P198" s="503"/>
      <c r="Q198" s="503"/>
      <c r="R198" s="503"/>
      <c r="S198" s="503"/>
      <c r="T198" s="503"/>
      <c r="U198" s="503"/>
      <c r="V198" s="503"/>
      <c r="W198" s="503"/>
      <c r="X198" s="503"/>
      <c r="Y198" s="503"/>
      <c r="Z198" s="503"/>
      <c r="AA198" s="503"/>
      <c r="AB198" s="503"/>
    </row>
    <row r="199" spans="2:28" ht="12.75" hidden="1" customHeight="1">
      <c r="B199" s="503"/>
      <c r="C199" s="503"/>
      <c r="D199" s="503"/>
      <c r="E199" s="503"/>
      <c r="F199" s="503"/>
      <c r="G199" s="503"/>
      <c r="H199" s="503"/>
      <c r="I199" s="503"/>
      <c r="J199" s="503"/>
      <c r="K199" s="503"/>
      <c r="L199" s="503"/>
      <c r="M199" s="503"/>
      <c r="N199" s="503"/>
      <c r="O199" s="503"/>
      <c r="P199" s="503"/>
      <c r="Q199" s="503"/>
      <c r="R199" s="503"/>
      <c r="S199" s="503"/>
      <c r="T199" s="503"/>
      <c r="U199" s="503"/>
      <c r="V199" s="503"/>
      <c r="W199" s="503"/>
      <c r="X199" s="503"/>
      <c r="Y199" s="503"/>
      <c r="Z199" s="503"/>
      <c r="AA199" s="503"/>
      <c r="AB199" s="503"/>
    </row>
    <row r="200" spans="2:28" ht="12.75" hidden="1" customHeight="1">
      <c r="B200" s="503"/>
      <c r="C200" s="503"/>
      <c r="D200" s="503"/>
      <c r="E200" s="503"/>
      <c r="F200" s="503"/>
      <c r="G200" s="503"/>
      <c r="H200" s="503"/>
      <c r="I200" s="503"/>
      <c r="J200" s="503"/>
      <c r="K200" s="503"/>
      <c r="L200" s="503"/>
      <c r="M200" s="503"/>
      <c r="N200" s="503"/>
      <c r="O200" s="503"/>
      <c r="P200" s="503"/>
      <c r="Q200" s="503"/>
      <c r="R200" s="503"/>
      <c r="S200" s="503"/>
      <c r="T200" s="503"/>
      <c r="U200" s="503"/>
      <c r="V200" s="503"/>
      <c r="W200" s="503"/>
      <c r="X200" s="503"/>
      <c r="Y200" s="503"/>
      <c r="Z200" s="503"/>
      <c r="AA200" s="503"/>
      <c r="AB200" s="503"/>
    </row>
    <row r="201" spans="2:28" ht="12.75" hidden="1" customHeight="1">
      <c r="B201" s="503"/>
      <c r="C201" s="503"/>
      <c r="D201" s="503"/>
      <c r="E201" s="503"/>
      <c r="F201" s="503"/>
      <c r="G201" s="503"/>
      <c r="H201" s="503"/>
      <c r="I201" s="503"/>
      <c r="J201" s="503"/>
      <c r="K201" s="503"/>
      <c r="L201" s="503"/>
      <c r="M201" s="503"/>
      <c r="N201" s="503"/>
      <c r="O201" s="503"/>
      <c r="P201" s="503"/>
      <c r="Q201" s="503"/>
      <c r="R201" s="503"/>
      <c r="S201" s="503"/>
      <c r="T201" s="503"/>
      <c r="U201" s="503"/>
      <c r="V201" s="503"/>
      <c r="W201" s="503"/>
      <c r="X201" s="503"/>
      <c r="Y201" s="503"/>
      <c r="Z201" s="503"/>
      <c r="AA201" s="503"/>
      <c r="AB201" s="503"/>
    </row>
    <row r="202" spans="2:28" ht="12.75" hidden="1" customHeight="1">
      <c r="B202" s="503"/>
      <c r="C202" s="503"/>
      <c r="D202" s="503"/>
      <c r="E202" s="503"/>
      <c r="F202" s="503"/>
      <c r="G202" s="503"/>
      <c r="H202" s="503"/>
      <c r="I202" s="503"/>
      <c r="J202" s="503"/>
      <c r="K202" s="503"/>
      <c r="L202" s="503"/>
      <c r="M202" s="503"/>
      <c r="N202" s="503"/>
      <c r="O202" s="503"/>
      <c r="P202" s="503"/>
      <c r="Q202" s="503"/>
      <c r="R202" s="503"/>
      <c r="S202" s="503"/>
      <c r="T202" s="503"/>
      <c r="U202" s="503"/>
      <c r="V202" s="503"/>
      <c r="W202" s="503"/>
      <c r="X202" s="503"/>
      <c r="Y202" s="503"/>
      <c r="Z202" s="503"/>
      <c r="AA202" s="503"/>
      <c r="AB202" s="503"/>
    </row>
    <row r="203" spans="2:28" ht="12.75" hidden="1" customHeight="1">
      <c r="B203" s="503"/>
      <c r="C203" s="503"/>
      <c r="D203" s="503"/>
      <c r="E203" s="503"/>
      <c r="F203" s="503"/>
      <c r="G203" s="503"/>
      <c r="H203" s="503"/>
      <c r="I203" s="503"/>
      <c r="J203" s="503"/>
      <c r="K203" s="503"/>
      <c r="L203" s="503"/>
      <c r="M203" s="503"/>
      <c r="N203" s="503"/>
      <c r="O203" s="503"/>
      <c r="P203" s="503"/>
      <c r="Q203" s="503"/>
      <c r="R203" s="503"/>
      <c r="S203" s="503"/>
      <c r="T203" s="503"/>
      <c r="U203" s="503"/>
      <c r="V203" s="503"/>
      <c r="W203" s="503"/>
      <c r="X203" s="503"/>
      <c r="Y203" s="503"/>
      <c r="Z203" s="503"/>
      <c r="AA203" s="503"/>
      <c r="AB203" s="503"/>
    </row>
    <row r="204" spans="2:28" ht="12.75" hidden="1" customHeight="1">
      <c r="B204" s="503"/>
      <c r="C204" s="503"/>
      <c r="D204" s="503"/>
      <c r="E204" s="503"/>
      <c r="F204" s="503"/>
      <c r="G204" s="503"/>
      <c r="H204" s="503"/>
      <c r="I204" s="503"/>
      <c r="J204" s="503"/>
      <c r="K204" s="503"/>
      <c r="L204" s="503"/>
      <c r="M204" s="503"/>
      <c r="N204" s="503"/>
      <c r="O204" s="503"/>
      <c r="P204" s="503"/>
      <c r="Q204" s="503"/>
      <c r="R204" s="503"/>
      <c r="S204" s="503"/>
      <c r="T204" s="503"/>
      <c r="U204" s="503"/>
      <c r="V204" s="503"/>
      <c r="W204" s="503"/>
      <c r="X204" s="503"/>
      <c r="Y204" s="503"/>
      <c r="Z204" s="503"/>
      <c r="AA204" s="503"/>
      <c r="AB204" s="503"/>
    </row>
    <row r="205" spans="2:28" ht="12.75" hidden="1" customHeight="1">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row>
    <row r="206" spans="2:28" ht="12.75" hidden="1" customHeight="1">
      <c r="B206" s="503"/>
      <c r="C206" s="503"/>
      <c r="D206" s="503"/>
      <c r="E206" s="503"/>
      <c r="F206" s="503"/>
      <c r="G206" s="503"/>
      <c r="H206" s="503"/>
      <c r="I206" s="503"/>
      <c r="J206" s="503"/>
      <c r="K206" s="503"/>
      <c r="L206" s="503"/>
      <c r="M206" s="503"/>
      <c r="N206" s="503"/>
      <c r="O206" s="503"/>
      <c r="P206" s="503"/>
      <c r="Q206" s="503"/>
      <c r="R206" s="503"/>
      <c r="S206" s="503"/>
      <c r="T206" s="503"/>
      <c r="U206" s="503"/>
      <c r="V206" s="503"/>
      <c r="W206" s="503"/>
      <c r="X206" s="503"/>
      <c r="Y206" s="503"/>
      <c r="Z206" s="503"/>
      <c r="AA206" s="503"/>
      <c r="AB206" s="503"/>
    </row>
    <row r="207" spans="2:28" ht="12.75" hidden="1" customHeight="1">
      <c r="B207" s="503"/>
      <c r="C207" s="503"/>
      <c r="D207" s="503"/>
      <c r="E207" s="503"/>
      <c r="F207" s="503"/>
      <c r="G207" s="503"/>
      <c r="H207" s="503"/>
      <c r="I207" s="503"/>
      <c r="J207" s="503"/>
      <c r="K207" s="503"/>
      <c r="L207" s="503"/>
      <c r="M207" s="503"/>
      <c r="N207" s="503"/>
      <c r="O207" s="503"/>
      <c r="P207" s="503"/>
      <c r="Q207" s="503"/>
      <c r="R207" s="503"/>
      <c r="S207" s="503"/>
      <c r="T207" s="503"/>
      <c r="U207" s="503"/>
      <c r="V207" s="503"/>
      <c r="W207" s="503"/>
      <c r="X207" s="503"/>
      <c r="Y207" s="503"/>
      <c r="Z207" s="503"/>
      <c r="AA207" s="503"/>
      <c r="AB207" s="503"/>
    </row>
    <row r="208" spans="2:28" ht="12.75" hidden="1" customHeight="1">
      <c r="B208" s="503"/>
      <c r="C208" s="503"/>
      <c r="D208" s="503"/>
      <c r="E208" s="503"/>
      <c r="F208" s="503"/>
      <c r="G208" s="503"/>
      <c r="H208" s="503"/>
      <c r="I208" s="503"/>
      <c r="J208" s="503"/>
      <c r="K208" s="503"/>
      <c r="L208" s="503"/>
      <c r="M208" s="503"/>
      <c r="N208" s="503"/>
      <c r="O208" s="503"/>
      <c r="P208" s="503"/>
      <c r="Q208" s="503"/>
      <c r="R208" s="503"/>
      <c r="S208" s="503"/>
      <c r="T208" s="503"/>
      <c r="U208" s="503"/>
      <c r="V208" s="503"/>
      <c r="W208" s="503"/>
      <c r="X208" s="503"/>
      <c r="Y208" s="503"/>
      <c r="Z208" s="503"/>
      <c r="AA208" s="503"/>
      <c r="AB208" s="503"/>
    </row>
    <row r="209" spans="2:28" ht="12.75" hidden="1" customHeight="1">
      <c r="B209" s="503"/>
      <c r="C209" s="503"/>
      <c r="D209" s="503"/>
      <c r="E209" s="503"/>
      <c r="F209" s="503"/>
      <c r="G209" s="503"/>
      <c r="H209" s="503"/>
      <c r="I209" s="503"/>
      <c r="J209" s="503"/>
      <c r="K209" s="503"/>
      <c r="L209" s="503"/>
      <c r="M209" s="503"/>
      <c r="N209" s="503"/>
      <c r="O209" s="503"/>
      <c r="P209" s="503"/>
      <c r="Q209" s="503"/>
      <c r="R209" s="503"/>
      <c r="S209" s="503"/>
      <c r="T209" s="503"/>
      <c r="U209" s="503"/>
      <c r="V209" s="503"/>
      <c r="W209" s="503"/>
      <c r="X209" s="503"/>
      <c r="Y209" s="503"/>
      <c r="Z209" s="503"/>
      <c r="AA209" s="503"/>
      <c r="AB209" s="503"/>
    </row>
    <row r="210" spans="2:28" ht="12.75" hidden="1" customHeight="1">
      <c r="B210" s="503"/>
      <c r="C210" s="503"/>
      <c r="D210" s="503"/>
      <c r="E210" s="503"/>
      <c r="F210" s="503"/>
      <c r="G210" s="503"/>
      <c r="H210" s="503"/>
      <c r="I210" s="503"/>
      <c r="J210" s="503"/>
      <c r="K210" s="503"/>
      <c r="L210" s="503"/>
      <c r="M210" s="503"/>
      <c r="N210" s="503"/>
      <c r="O210" s="503"/>
      <c r="P210" s="503"/>
      <c r="Q210" s="503"/>
      <c r="R210" s="503"/>
      <c r="S210" s="503"/>
      <c r="T210" s="503"/>
      <c r="U210" s="503"/>
      <c r="V210" s="503"/>
      <c r="W210" s="503"/>
      <c r="X210" s="503"/>
      <c r="Y210" s="503"/>
      <c r="Z210" s="503"/>
      <c r="AA210" s="503"/>
      <c r="AB210" s="503"/>
    </row>
    <row r="211" spans="2:28" ht="12.75" hidden="1" customHeight="1">
      <c r="B211" s="503"/>
      <c r="C211" s="503"/>
      <c r="D211" s="503"/>
      <c r="E211" s="503"/>
      <c r="F211" s="503"/>
      <c r="G211" s="503"/>
      <c r="H211" s="503"/>
      <c r="I211" s="503"/>
      <c r="J211" s="503"/>
      <c r="K211" s="503"/>
      <c r="L211" s="503"/>
      <c r="M211" s="503"/>
      <c r="N211" s="503"/>
      <c r="O211" s="503"/>
      <c r="P211" s="503"/>
      <c r="Q211" s="503"/>
      <c r="R211" s="503"/>
      <c r="S211" s="503"/>
      <c r="T211" s="503"/>
      <c r="U211" s="503"/>
      <c r="V211" s="503"/>
      <c r="W211" s="503"/>
      <c r="X211" s="503"/>
      <c r="Y211" s="503"/>
      <c r="Z211" s="503"/>
      <c r="AA211" s="503"/>
      <c r="AB211" s="503"/>
    </row>
    <row r="212" spans="2:28" ht="12.75" hidden="1" customHeight="1">
      <c r="B212" s="503"/>
      <c r="C212" s="503"/>
      <c r="D212" s="503"/>
      <c r="E212" s="503"/>
      <c r="F212" s="503"/>
      <c r="G212" s="503"/>
      <c r="H212" s="503"/>
      <c r="I212" s="503"/>
      <c r="J212" s="503"/>
      <c r="K212" s="503"/>
      <c r="L212" s="503"/>
      <c r="M212" s="503"/>
      <c r="N212" s="503"/>
      <c r="O212" s="503"/>
      <c r="P212" s="503"/>
      <c r="Q212" s="503"/>
      <c r="R212" s="503"/>
      <c r="S212" s="503"/>
      <c r="T212" s="503"/>
      <c r="U212" s="503"/>
      <c r="V212" s="503"/>
      <c r="W212" s="503"/>
      <c r="X212" s="503"/>
      <c r="Y212" s="503"/>
      <c r="Z212" s="503"/>
      <c r="AA212" s="503"/>
      <c r="AB212" s="503"/>
    </row>
    <row r="213" spans="2:28" ht="12.75" hidden="1" customHeight="1">
      <c r="B213" s="503"/>
      <c r="C213" s="503"/>
      <c r="D213" s="503"/>
      <c r="E213" s="503"/>
      <c r="F213" s="503"/>
      <c r="G213" s="503"/>
      <c r="H213" s="503"/>
      <c r="I213" s="503"/>
      <c r="J213" s="503"/>
      <c r="K213" s="503"/>
      <c r="L213" s="503"/>
      <c r="M213" s="503"/>
      <c r="N213" s="503"/>
      <c r="O213" s="503"/>
      <c r="P213" s="503"/>
      <c r="Q213" s="503"/>
      <c r="R213" s="503"/>
      <c r="S213" s="503"/>
      <c r="T213" s="503"/>
      <c r="U213" s="503"/>
      <c r="V213" s="503"/>
      <c r="W213" s="503"/>
      <c r="X213" s="503"/>
      <c r="Y213" s="503"/>
      <c r="Z213" s="503"/>
      <c r="AA213" s="503"/>
      <c r="AB213" s="503"/>
    </row>
    <row r="214" spans="2:28" ht="12.75" hidden="1" customHeight="1">
      <c r="B214" s="503"/>
      <c r="C214" s="503"/>
      <c r="D214" s="503"/>
      <c r="E214" s="503"/>
      <c r="F214" s="503"/>
      <c r="G214" s="503"/>
      <c r="H214" s="503"/>
      <c r="I214" s="503"/>
      <c r="J214" s="503"/>
      <c r="K214" s="503"/>
      <c r="L214" s="503"/>
      <c r="M214" s="503"/>
      <c r="N214" s="503"/>
      <c r="O214" s="503"/>
      <c r="P214" s="503"/>
      <c r="Q214" s="503"/>
      <c r="R214" s="503"/>
      <c r="S214" s="503"/>
      <c r="T214" s="503"/>
      <c r="U214" s="503"/>
      <c r="V214" s="503"/>
      <c r="W214" s="503"/>
      <c r="X214" s="503"/>
      <c r="Y214" s="503"/>
      <c r="Z214" s="503"/>
      <c r="AA214" s="503"/>
      <c r="AB214" s="503"/>
    </row>
    <row r="215" spans="2:28" ht="12.75" hidden="1" customHeight="1">
      <c r="B215" s="503"/>
      <c r="C215" s="503"/>
      <c r="D215" s="503"/>
      <c r="E215" s="503"/>
      <c r="F215" s="503"/>
      <c r="G215" s="503"/>
      <c r="H215" s="503"/>
      <c r="I215" s="503"/>
      <c r="J215" s="503"/>
      <c r="K215" s="503"/>
      <c r="L215" s="503"/>
      <c r="M215" s="503"/>
      <c r="N215" s="503"/>
      <c r="O215" s="503"/>
      <c r="P215" s="503"/>
      <c r="Q215" s="503"/>
      <c r="R215" s="503"/>
      <c r="S215" s="503"/>
      <c r="T215" s="503"/>
      <c r="U215" s="503"/>
      <c r="V215" s="503"/>
      <c r="W215" s="503"/>
      <c r="X215" s="503"/>
      <c r="Y215" s="503"/>
      <c r="Z215" s="503"/>
      <c r="AA215" s="503"/>
      <c r="AB215" s="503"/>
    </row>
    <row r="216" spans="2:28" ht="12.75" hidden="1" customHeight="1">
      <c r="B216" s="503"/>
      <c r="C216" s="503"/>
      <c r="D216" s="503"/>
      <c r="E216" s="503"/>
      <c r="F216" s="503"/>
      <c r="G216" s="503"/>
      <c r="H216" s="503"/>
      <c r="I216" s="503"/>
      <c r="J216" s="503"/>
      <c r="K216" s="503"/>
      <c r="L216" s="503"/>
      <c r="M216" s="503"/>
      <c r="N216" s="503"/>
      <c r="O216" s="503"/>
      <c r="P216" s="503"/>
      <c r="Q216" s="503"/>
      <c r="R216" s="503"/>
      <c r="S216" s="503"/>
      <c r="T216" s="503"/>
      <c r="U216" s="503"/>
      <c r="V216" s="503"/>
      <c r="W216" s="503"/>
      <c r="X216" s="503"/>
      <c r="Y216" s="503"/>
      <c r="Z216" s="503"/>
      <c r="AA216" s="503"/>
      <c r="AB216" s="503"/>
    </row>
    <row r="217" spans="2:28" ht="12.75" hidden="1" customHeight="1">
      <c r="B217" s="503"/>
      <c r="C217" s="503"/>
      <c r="D217" s="503"/>
      <c r="E217" s="503"/>
      <c r="F217" s="503"/>
      <c r="G217" s="503"/>
      <c r="H217" s="503"/>
      <c r="I217" s="503"/>
      <c r="J217" s="503"/>
      <c r="K217" s="503"/>
      <c r="L217" s="503"/>
      <c r="M217" s="503"/>
      <c r="N217" s="503"/>
      <c r="O217" s="503"/>
      <c r="P217" s="503"/>
      <c r="Q217" s="503"/>
      <c r="R217" s="503"/>
      <c r="S217" s="503"/>
      <c r="T217" s="503"/>
      <c r="U217" s="503"/>
      <c r="V217" s="503"/>
      <c r="W217" s="503"/>
      <c r="X217" s="503"/>
      <c r="Y217" s="503"/>
      <c r="Z217" s="503"/>
      <c r="AA217" s="503"/>
      <c r="AB217" s="503"/>
    </row>
    <row r="218" spans="2:28" ht="12.75" hidden="1" customHeight="1">
      <c r="B218" s="503"/>
      <c r="C218" s="503"/>
      <c r="D218" s="503"/>
      <c r="E218" s="503"/>
      <c r="F218" s="503"/>
      <c r="G218" s="503"/>
      <c r="H218" s="503"/>
      <c r="I218" s="503"/>
      <c r="J218" s="503"/>
      <c r="K218" s="503"/>
      <c r="L218" s="503"/>
      <c r="M218" s="503"/>
      <c r="N218" s="503"/>
      <c r="O218" s="503"/>
      <c r="P218" s="503"/>
      <c r="Q218" s="503"/>
      <c r="R218" s="503"/>
      <c r="S218" s="503"/>
      <c r="T218" s="503"/>
      <c r="U218" s="503"/>
      <c r="V218" s="503"/>
      <c r="W218" s="503"/>
      <c r="X218" s="503"/>
      <c r="Y218" s="503"/>
      <c r="Z218" s="503"/>
      <c r="AA218" s="503"/>
      <c r="AB218" s="503"/>
    </row>
    <row r="219" spans="2:28" ht="12.75" hidden="1" customHeight="1">
      <c r="B219" s="503"/>
      <c r="C219" s="503"/>
      <c r="D219" s="503"/>
      <c r="E219" s="503"/>
      <c r="F219" s="503"/>
      <c r="G219" s="503"/>
      <c r="H219" s="503"/>
      <c r="I219" s="503"/>
      <c r="J219" s="503"/>
      <c r="K219" s="503"/>
      <c r="L219" s="503"/>
      <c r="M219" s="503"/>
      <c r="N219" s="503"/>
      <c r="O219" s="503"/>
      <c r="P219" s="503"/>
      <c r="Q219" s="503"/>
      <c r="R219" s="503"/>
      <c r="S219" s="503"/>
      <c r="T219" s="503"/>
      <c r="U219" s="503"/>
      <c r="V219" s="503"/>
      <c r="W219" s="503"/>
      <c r="X219" s="503"/>
      <c r="Y219" s="503"/>
      <c r="Z219" s="503"/>
      <c r="AA219" s="503"/>
      <c r="AB219" s="503"/>
    </row>
    <row r="220" spans="2:28" ht="12.75" hidden="1" customHeight="1">
      <c r="B220" s="503"/>
      <c r="C220" s="503"/>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row>
    <row r="221" spans="2:28" ht="12.75" hidden="1" customHeight="1">
      <c r="B221" s="503"/>
      <c r="C221" s="503"/>
      <c r="D221" s="503"/>
      <c r="E221" s="503"/>
      <c r="F221" s="503"/>
      <c r="G221" s="503"/>
      <c r="H221" s="503"/>
      <c r="I221" s="503"/>
      <c r="J221" s="503"/>
      <c r="K221" s="503"/>
      <c r="L221" s="503"/>
      <c r="M221" s="503"/>
      <c r="N221" s="503"/>
      <c r="O221" s="503"/>
      <c r="P221" s="503"/>
      <c r="Q221" s="503"/>
      <c r="R221" s="503"/>
      <c r="S221" s="503"/>
      <c r="T221" s="503"/>
      <c r="U221" s="503"/>
      <c r="V221" s="503"/>
      <c r="W221" s="503"/>
      <c r="X221" s="503"/>
      <c r="Y221" s="503"/>
      <c r="Z221" s="503"/>
      <c r="AA221" s="503"/>
      <c r="AB221" s="503"/>
    </row>
    <row r="222" spans="2:28" ht="12.75" hidden="1" customHeight="1">
      <c r="B222" s="503"/>
      <c r="C222" s="503"/>
      <c r="D222" s="503"/>
      <c r="E222" s="503"/>
      <c r="F222" s="503"/>
      <c r="G222" s="503"/>
      <c r="H222" s="503"/>
      <c r="I222" s="503"/>
      <c r="J222" s="503"/>
      <c r="K222" s="503"/>
      <c r="L222" s="503"/>
      <c r="M222" s="503"/>
      <c r="N222" s="503"/>
      <c r="O222" s="503"/>
      <c r="P222" s="503"/>
      <c r="Q222" s="503"/>
      <c r="R222" s="503"/>
      <c r="S222" s="503"/>
      <c r="T222" s="503"/>
      <c r="U222" s="503"/>
      <c r="V222" s="503"/>
      <c r="W222" s="503"/>
      <c r="X222" s="503"/>
      <c r="Y222" s="503"/>
      <c r="Z222" s="503"/>
      <c r="AA222" s="503"/>
      <c r="AB222" s="503"/>
    </row>
    <row r="223" spans="2:28" ht="12.75" hidden="1" customHeight="1">
      <c r="B223" s="503"/>
      <c r="C223" s="503"/>
      <c r="D223" s="503"/>
      <c r="E223" s="503"/>
      <c r="F223" s="503"/>
      <c r="G223" s="503"/>
      <c r="H223" s="503"/>
      <c r="I223" s="503"/>
      <c r="J223" s="503"/>
      <c r="K223" s="503"/>
      <c r="L223" s="503"/>
      <c r="M223" s="503"/>
      <c r="N223" s="503"/>
      <c r="O223" s="503"/>
      <c r="P223" s="503"/>
      <c r="Q223" s="503"/>
      <c r="R223" s="503"/>
      <c r="S223" s="503"/>
      <c r="T223" s="503"/>
      <c r="U223" s="503"/>
      <c r="V223" s="503"/>
      <c r="W223" s="503"/>
      <c r="X223" s="503"/>
      <c r="Y223" s="503"/>
      <c r="Z223" s="503"/>
      <c r="AA223" s="503"/>
      <c r="AB223" s="503"/>
    </row>
    <row r="224" spans="2:28" ht="12.75" hidden="1" customHeight="1">
      <c r="B224" s="503"/>
      <c r="C224" s="503"/>
      <c r="D224" s="503"/>
      <c r="E224" s="503"/>
      <c r="F224" s="503"/>
      <c r="G224" s="503"/>
      <c r="H224" s="503"/>
      <c r="I224" s="503"/>
      <c r="J224" s="503"/>
      <c r="K224" s="503"/>
      <c r="L224" s="503"/>
      <c r="M224" s="503"/>
      <c r="N224" s="503"/>
      <c r="O224" s="503"/>
      <c r="P224" s="503"/>
      <c r="Q224" s="503"/>
      <c r="R224" s="503"/>
      <c r="S224" s="503"/>
      <c r="T224" s="503"/>
      <c r="U224" s="503"/>
      <c r="V224" s="503"/>
      <c r="W224" s="503"/>
      <c r="X224" s="503"/>
      <c r="Y224" s="503"/>
      <c r="Z224" s="503"/>
      <c r="AA224" s="503"/>
      <c r="AB224" s="503"/>
    </row>
    <row r="225" spans="2:28" ht="12.75" hidden="1" customHeight="1">
      <c r="B225" s="503"/>
      <c r="C225" s="503"/>
      <c r="D225" s="503"/>
      <c r="E225" s="503"/>
      <c r="F225" s="503"/>
      <c r="G225" s="503"/>
      <c r="H225" s="503"/>
      <c r="I225" s="503"/>
      <c r="J225" s="503"/>
      <c r="K225" s="503"/>
      <c r="L225" s="503"/>
      <c r="M225" s="503"/>
      <c r="N225" s="503"/>
      <c r="O225" s="503"/>
      <c r="P225" s="503"/>
      <c r="Q225" s="503"/>
      <c r="R225" s="503"/>
      <c r="S225" s="503"/>
      <c r="T225" s="503"/>
      <c r="U225" s="503"/>
      <c r="V225" s="503"/>
      <c r="W225" s="503"/>
      <c r="X225" s="503"/>
      <c r="Y225" s="503"/>
      <c r="Z225" s="503"/>
      <c r="AA225" s="503"/>
      <c r="AB225" s="503"/>
    </row>
    <row r="226" spans="2:28" ht="12.75" hidden="1" customHeight="1">
      <c r="B226" s="503"/>
      <c r="C226" s="503"/>
      <c r="D226" s="503"/>
      <c r="E226" s="503"/>
      <c r="F226" s="503"/>
      <c r="G226" s="503"/>
      <c r="H226" s="503"/>
      <c r="I226" s="503"/>
      <c r="J226" s="503"/>
      <c r="K226" s="503"/>
      <c r="L226" s="503"/>
      <c r="M226" s="503"/>
      <c r="N226" s="503"/>
      <c r="O226" s="503"/>
      <c r="P226" s="503"/>
      <c r="Q226" s="503"/>
      <c r="R226" s="503"/>
      <c r="S226" s="503"/>
      <c r="T226" s="503"/>
      <c r="U226" s="503"/>
      <c r="V226" s="503"/>
      <c r="W226" s="503"/>
      <c r="X226" s="503"/>
      <c r="Y226" s="503"/>
      <c r="Z226" s="503"/>
      <c r="AA226" s="503"/>
      <c r="AB226" s="503"/>
    </row>
    <row r="227" spans="2:28" ht="12.75" hidden="1" customHeight="1">
      <c r="B227" s="503"/>
      <c r="C227" s="503"/>
      <c r="D227" s="503"/>
      <c r="E227" s="503"/>
      <c r="F227" s="503"/>
      <c r="G227" s="503"/>
      <c r="H227" s="503"/>
      <c r="I227" s="503"/>
      <c r="J227" s="503"/>
      <c r="K227" s="503"/>
      <c r="L227" s="503"/>
      <c r="M227" s="503"/>
      <c r="N227" s="503"/>
      <c r="O227" s="503"/>
      <c r="P227" s="503"/>
      <c r="Q227" s="503"/>
      <c r="R227" s="503"/>
      <c r="S227" s="503"/>
      <c r="T227" s="503"/>
      <c r="U227" s="503"/>
      <c r="V227" s="503"/>
      <c r="W227" s="503"/>
      <c r="X227" s="503"/>
      <c r="Y227" s="503"/>
      <c r="Z227" s="503"/>
      <c r="AA227" s="503"/>
      <c r="AB227" s="503"/>
    </row>
    <row r="228" spans="2:28" ht="12.75" hidden="1" customHeight="1">
      <c r="B228" s="503"/>
      <c r="C228" s="503"/>
      <c r="D228" s="503"/>
      <c r="E228" s="503"/>
      <c r="F228" s="503"/>
      <c r="G228" s="503"/>
      <c r="H228" s="503"/>
      <c r="I228" s="503"/>
      <c r="J228" s="503"/>
      <c r="K228" s="503"/>
      <c r="L228" s="503"/>
      <c r="M228" s="503"/>
      <c r="N228" s="503"/>
      <c r="O228" s="503"/>
      <c r="P228" s="503"/>
      <c r="Q228" s="503"/>
      <c r="R228" s="503"/>
      <c r="S228" s="503"/>
      <c r="T228" s="503"/>
      <c r="U228" s="503"/>
      <c r="V228" s="503"/>
      <c r="W228" s="503"/>
      <c r="X228" s="503"/>
      <c r="Y228" s="503"/>
      <c r="Z228" s="503"/>
      <c r="AA228" s="503"/>
      <c r="AB228" s="503"/>
    </row>
    <row r="229" spans="2:28" ht="12.75" hidden="1" customHeight="1">
      <c r="B229" s="503"/>
      <c r="C229" s="503"/>
      <c r="D229" s="503"/>
      <c r="E229" s="503"/>
      <c r="F229" s="503"/>
      <c r="G229" s="503"/>
      <c r="H229" s="503"/>
      <c r="I229" s="503"/>
      <c r="J229" s="503"/>
      <c r="K229" s="503"/>
      <c r="L229" s="503"/>
      <c r="M229" s="503"/>
      <c r="N229" s="503"/>
      <c r="O229" s="503"/>
      <c r="P229" s="503"/>
      <c r="Q229" s="503"/>
      <c r="R229" s="503"/>
      <c r="S229" s="503"/>
      <c r="T229" s="503"/>
      <c r="U229" s="503"/>
      <c r="V229" s="503"/>
      <c r="W229" s="503"/>
      <c r="X229" s="503"/>
      <c r="Y229" s="503"/>
      <c r="Z229" s="503"/>
      <c r="AA229" s="503"/>
      <c r="AB229" s="503"/>
    </row>
    <row r="230" spans="2:28" ht="12.75" hidden="1" customHeight="1">
      <c r="B230" s="503"/>
      <c r="C230" s="503"/>
      <c r="D230" s="503"/>
      <c r="E230" s="503"/>
      <c r="F230" s="503"/>
      <c r="G230" s="503"/>
      <c r="H230" s="503"/>
      <c r="I230" s="503"/>
      <c r="J230" s="503"/>
      <c r="K230" s="503"/>
      <c r="L230" s="503"/>
      <c r="M230" s="503"/>
      <c r="N230" s="503"/>
      <c r="O230" s="503"/>
      <c r="P230" s="503"/>
      <c r="Q230" s="503"/>
      <c r="R230" s="503"/>
      <c r="S230" s="503"/>
      <c r="T230" s="503"/>
      <c r="U230" s="503"/>
      <c r="V230" s="503"/>
      <c r="W230" s="503"/>
      <c r="X230" s="503"/>
      <c r="Y230" s="503"/>
      <c r="Z230" s="503"/>
      <c r="AA230" s="503"/>
      <c r="AB230" s="503"/>
    </row>
    <row r="231" spans="2:28" ht="12.75" hidden="1" customHeight="1">
      <c r="B231" s="503"/>
      <c r="C231" s="503"/>
      <c r="D231" s="503"/>
      <c r="E231" s="503"/>
      <c r="F231" s="503"/>
      <c r="G231" s="503"/>
      <c r="H231" s="503"/>
      <c r="I231" s="503"/>
      <c r="J231" s="503"/>
      <c r="K231" s="503"/>
      <c r="L231" s="503"/>
      <c r="M231" s="503"/>
      <c r="N231" s="503"/>
      <c r="O231" s="503"/>
      <c r="P231" s="503"/>
      <c r="Q231" s="503"/>
      <c r="R231" s="503"/>
      <c r="S231" s="503"/>
      <c r="T231" s="503"/>
      <c r="U231" s="503"/>
      <c r="V231" s="503"/>
      <c r="W231" s="503"/>
      <c r="X231" s="503"/>
      <c r="Y231" s="503"/>
      <c r="Z231" s="503"/>
      <c r="AA231" s="503"/>
      <c r="AB231" s="503"/>
    </row>
    <row r="232" spans="2:28" ht="12.75" hidden="1" customHeight="1">
      <c r="B232" s="503"/>
      <c r="C232" s="503"/>
      <c r="D232" s="503"/>
      <c r="E232" s="503"/>
      <c r="F232" s="503"/>
      <c r="G232" s="503"/>
      <c r="H232" s="503"/>
      <c r="I232" s="503"/>
      <c r="J232" s="503"/>
      <c r="K232" s="503"/>
      <c r="L232" s="503"/>
      <c r="M232" s="503"/>
      <c r="N232" s="503"/>
      <c r="O232" s="503"/>
      <c r="P232" s="503"/>
      <c r="Q232" s="503"/>
      <c r="R232" s="503"/>
      <c r="S232" s="503"/>
      <c r="T232" s="503"/>
      <c r="U232" s="503"/>
      <c r="V232" s="503"/>
      <c r="W232" s="503"/>
      <c r="X232" s="503"/>
      <c r="Y232" s="503"/>
      <c r="Z232" s="503"/>
      <c r="AA232" s="503"/>
      <c r="AB232" s="503"/>
    </row>
    <row r="233" spans="2:28" ht="12.75" hidden="1" customHeight="1">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row>
    <row r="234" spans="2:28" ht="12.75" hidden="1" customHeight="1">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row>
    <row r="235" spans="2:28" ht="12.75" hidden="1" customHeight="1">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row>
    <row r="236" spans="2:28" ht="12.75" hidden="1" customHeight="1">
      <c r="B236" s="503"/>
      <c r="C236" s="503"/>
      <c r="D236" s="503"/>
      <c r="E236" s="503"/>
      <c r="F236" s="503"/>
      <c r="G236" s="503"/>
      <c r="H236" s="503"/>
      <c r="I236" s="503"/>
      <c r="J236" s="503"/>
      <c r="K236" s="503"/>
      <c r="L236" s="503"/>
      <c r="M236" s="503"/>
      <c r="N236" s="503"/>
      <c r="O236" s="503"/>
      <c r="P236" s="503"/>
      <c r="Q236" s="503"/>
      <c r="R236" s="503"/>
      <c r="S236" s="503"/>
      <c r="T236" s="503"/>
      <c r="U236" s="503"/>
      <c r="V236" s="503"/>
      <c r="W236" s="503"/>
      <c r="X236" s="503"/>
      <c r="Y236" s="503"/>
      <c r="Z236" s="503"/>
      <c r="AA236" s="503"/>
      <c r="AB236" s="503"/>
    </row>
    <row r="237" spans="2:28" ht="12.75" hidden="1" customHeight="1">
      <c r="B237" s="503"/>
      <c r="C237" s="503"/>
      <c r="D237" s="503"/>
      <c r="E237" s="503"/>
      <c r="F237" s="503"/>
      <c r="G237" s="503"/>
      <c r="H237" s="503"/>
      <c r="I237" s="503"/>
      <c r="J237" s="503"/>
      <c r="K237" s="503"/>
      <c r="L237" s="503"/>
      <c r="M237" s="503"/>
      <c r="N237" s="503"/>
      <c r="O237" s="503"/>
      <c r="P237" s="503"/>
      <c r="Q237" s="503"/>
      <c r="R237" s="503"/>
      <c r="S237" s="503"/>
      <c r="T237" s="503"/>
      <c r="U237" s="503"/>
      <c r="V237" s="503"/>
      <c r="W237" s="503"/>
      <c r="X237" s="503"/>
      <c r="Y237" s="503"/>
      <c r="Z237" s="503"/>
      <c r="AA237" s="503"/>
      <c r="AB237" s="503"/>
    </row>
    <row r="238" spans="2:28" ht="12.75" hidden="1" customHeight="1">
      <c r="B238" s="503"/>
      <c r="C238" s="503"/>
      <c r="D238" s="503"/>
      <c r="E238" s="503"/>
      <c r="F238" s="503"/>
      <c r="G238" s="503"/>
      <c r="H238" s="503"/>
      <c r="I238" s="503"/>
      <c r="J238" s="503"/>
      <c r="K238" s="503"/>
      <c r="L238" s="503"/>
      <c r="M238" s="503"/>
      <c r="N238" s="503"/>
      <c r="O238" s="503"/>
      <c r="P238" s="503"/>
      <c r="Q238" s="503"/>
      <c r="R238" s="503"/>
      <c r="S238" s="503"/>
      <c r="T238" s="503"/>
      <c r="U238" s="503"/>
      <c r="V238" s="503"/>
      <c r="W238" s="503"/>
      <c r="X238" s="503"/>
      <c r="Y238" s="503"/>
      <c r="Z238" s="503"/>
      <c r="AA238" s="503"/>
      <c r="AB238" s="503"/>
    </row>
    <row r="239" spans="2:28" ht="12.75" hidden="1" customHeight="1">
      <c r="B239" s="503"/>
      <c r="C239" s="503"/>
      <c r="D239" s="503"/>
      <c r="E239" s="503"/>
      <c r="F239" s="503"/>
      <c r="G239" s="503"/>
      <c r="H239" s="503"/>
      <c r="I239" s="503"/>
      <c r="J239" s="503"/>
      <c r="K239" s="503"/>
      <c r="L239" s="503"/>
      <c r="M239" s="503"/>
      <c r="N239" s="503"/>
      <c r="O239" s="503"/>
      <c r="P239" s="503"/>
      <c r="Q239" s="503"/>
      <c r="R239" s="503"/>
      <c r="S239" s="503"/>
      <c r="T239" s="503"/>
      <c r="U239" s="503"/>
      <c r="V239" s="503"/>
      <c r="W239" s="503"/>
      <c r="X239" s="503"/>
      <c r="Y239" s="503"/>
      <c r="Z239" s="503"/>
      <c r="AA239" s="503"/>
      <c r="AB239" s="503"/>
    </row>
    <row r="240" spans="2:28" ht="12.75" hidden="1" customHeight="1">
      <c r="B240" s="503"/>
      <c r="C240" s="503"/>
      <c r="D240" s="503"/>
      <c r="E240" s="503"/>
      <c r="F240" s="503"/>
      <c r="G240" s="503"/>
      <c r="H240" s="503"/>
      <c r="I240" s="503"/>
      <c r="J240" s="503"/>
      <c r="K240" s="503"/>
      <c r="L240" s="503"/>
      <c r="M240" s="503"/>
      <c r="N240" s="503"/>
      <c r="O240" s="503"/>
      <c r="P240" s="503"/>
      <c r="Q240" s="503"/>
      <c r="R240" s="503"/>
      <c r="S240" s="503"/>
      <c r="T240" s="503"/>
      <c r="U240" s="503"/>
      <c r="V240" s="503"/>
      <c r="W240" s="503"/>
      <c r="X240" s="503"/>
      <c r="Y240" s="503"/>
      <c r="Z240" s="503"/>
      <c r="AA240" s="503"/>
      <c r="AB240" s="503"/>
    </row>
    <row r="241" spans="2:28" ht="12.75" hidden="1" customHeight="1">
      <c r="B241" s="503"/>
      <c r="C241" s="503"/>
      <c r="D241" s="503"/>
      <c r="E241" s="503"/>
      <c r="F241" s="503"/>
      <c r="G241" s="503"/>
      <c r="H241" s="503"/>
      <c r="I241" s="503"/>
      <c r="J241" s="503"/>
      <c r="K241" s="503"/>
      <c r="L241" s="503"/>
      <c r="M241" s="503"/>
      <c r="N241" s="503"/>
      <c r="O241" s="503"/>
      <c r="P241" s="503"/>
      <c r="Q241" s="503"/>
      <c r="R241" s="503"/>
      <c r="S241" s="503"/>
      <c r="T241" s="503"/>
      <c r="U241" s="503"/>
      <c r="V241" s="503"/>
      <c r="W241" s="503"/>
      <c r="X241" s="503"/>
      <c r="Y241" s="503"/>
      <c r="Z241" s="503"/>
      <c r="AA241" s="503"/>
      <c r="AB241" s="503"/>
    </row>
    <row r="242" spans="2:28" ht="12.75" hidden="1" customHeight="1">
      <c r="B242" s="503"/>
      <c r="C242" s="503"/>
      <c r="D242" s="503"/>
      <c r="E242" s="503"/>
      <c r="F242" s="503"/>
      <c r="G242" s="503"/>
      <c r="H242" s="503"/>
      <c r="I242" s="503"/>
      <c r="J242" s="503"/>
      <c r="K242" s="503"/>
      <c r="L242" s="503"/>
      <c r="M242" s="503"/>
      <c r="N242" s="503"/>
      <c r="O242" s="503"/>
      <c r="P242" s="503"/>
      <c r="Q242" s="503"/>
      <c r="R242" s="503"/>
      <c r="S242" s="503"/>
      <c r="T242" s="503"/>
      <c r="U242" s="503"/>
      <c r="V242" s="503"/>
      <c r="W242" s="503"/>
      <c r="X242" s="503"/>
      <c r="Y242" s="503"/>
      <c r="Z242" s="503"/>
      <c r="AA242" s="503"/>
      <c r="AB242" s="503"/>
    </row>
    <row r="243" spans="2:28" ht="12.75" hidden="1" customHeight="1">
      <c r="B243" s="503"/>
      <c r="C243" s="503"/>
      <c r="D243" s="503"/>
      <c r="E243" s="503"/>
      <c r="F243" s="503"/>
      <c r="G243" s="503"/>
      <c r="H243" s="503"/>
      <c r="I243" s="503"/>
      <c r="J243" s="503"/>
      <c r="K243" s="503"/>
      <c r="L243" s="503"/>
      <c r="M243" s="503"/>
      <c r="N243" s="503"/>
      <c r="O243" s="503"/>
      <c r="P243" s="503"/>
      <c r="Q243" s="503"/>
      <c r="R243" s="503"/>
      <c r="S243" s="503"/>
      <c r="T243" s="503"/>
      <c r="U243" s="503"/>
      <c r="V243" s="503"/>
      <c r="W243" s="503"/>
      <c r="X243" s="503"/>
      <c r="Y243" s="503"/>
      <c r="Z243" s="503"/>
      <c r="AA243" s="503"/>
      <c r="AB243" s="503"/>
    </row>
    <row r="244" spans="2:28" ht="12.75" hidden="1" customHeight="1">
      <c r="B244" s="503"/>
      <c r="C244" s="503"/>
      <c r="D244" s="503"/>
      <c r="E244" s="503"/>
      <c r="F244" s="503"/>
      <c r="G244" s="503"/>
      <c r="H244" s="503"/>
      <c r="I244" s="503"/>
      <c r="J244" s="503"/>
      <c r="K244" s="503"/>
      <c r="L244" s="503"/>
      <c r="M244" s="503"/>
      <c r="N244" s="503"/>
      <c r="O244" s="503"/>
      <c r="P244" s="503"/>
      <c r="Q244" s="503"/>
      <c r="R244" s="503"/>
      <c r="S244" s="503"/>
      <c r="T244" s="503"/>
      <c r="U244" s="503"/>
      <c r="V244" s="503"/>
      <c r="W244" s="503"/>
      <c r="X244" s="503"/>
      <c r="Y244" s="503"/>
      <c r="Z244" s="503"/>
      <c r="AA244" s="503"/>
      <c r="AB244" s="503"/>
    </row>
    <row r="245" spans="2:28" ht="12.75" hidden="1" customHeight="1">
      <c r="B245" s="503"/>
      <c r="C245" s="503"/>
      <c r="D245" s="503"/>
      <c r="E245" s="503"/>
      <c r="F245" s="503"/>
      <c r="G245" s="503"/>
      <c r="H245" s="503"/>
      <c r="I245" s="503"/>
      <c r="J245" s="503"/>
      <c r="K245" s="503"/>
      <c r="L245" s="503"/>
      <c r="M245" s="503"/>
      <c r="N245" s="503"/>
      <c r="O245" s="503"/>
      <c r="P245" s="503"/>
      <c r="Q245" s="503"/>
      <c r="R245" s="503"/>
      <c r="S245" s="503"/>
      <c r="T245" s="503"/>
      <c r="U245" s="503"/>
      <c r="V245" s="503"/>
      <c r="W245" s="503"/>
      <c r="X245" s="503"/>
      <c r="Y245" s="503"/>
      <c r="Z245" s="503"/>
      <c r="AA245" s="503"/>
      <c r="AB245" s="503"/>
    </row>
    <row r="246" spans="2:28" ht="12.75" hidden="1" customHeight="1">
      <c r="B246" s="503"/>
      <c r="C246" s="503"/>
      <c r="D246" s="503"/>
      <c r="E246" s="503"/>
      <c r="F246" s="503"/>
      <c r="G246" s="503"/>
      <c r="H246" s="503"/>
      <c r="I246" s="503"/>
      <c r="J246" s="503"/>
      <c r="K246" s="503"/>
      <c r="L246" s="503"/>
      <c r="M246" s="503"/>
      <c r="N246" s="503"/>
      <c r="O246" s="503"/>
      <c r="P246" s="503"/>
      <c r="Q246" s="503"/>
      <c r="R246" s="503"/>
      <c r="S246" s="503"/>
      <c r="T246" s="503"/>
      <c r="U246" s="503"/>
      <c r="V246" s="503"/>
      <c r="W246" s="503"/>
      <c r="X246" s="503"/>
      <c r="Y246" s="503"/>
      <c r="Z246" s="503"/>
      <c r="AA246" s="503"/>
      <c r="AB246" s="503"/>
    </row>
    <row r="247" spans="2:28" ht="12.75" hidden="1" customHeight="1">
      <c r="B247" s="503"/>
      <c r="C247" s="503"/>
      <c r="D247" s="503"/>
      <c r="E247" s="503"/>
      <c r="F247" s="503"/>
      <c r="G247" s="503"/>
      <c r="H247" s="503"/>
      <c r="I247" s="503"/>
      <c r="J247" s="503"/>
      <c r="K247" s="503"/>
      <c r="L247" s="503"/>
      <c r="M247" s="503"/>
      <c r="N247" s="503"/>
      <c r="O247" s="503"/>
      <c r="P247" s="503"/>
      <c r="Q247" s="503"/>
      <c r="R247" s="503"/>
      <c r="S247" s="503"/>
      <c r="T247" s="503"/>
      <c r="U247" s="503"/>
      <c r="V247" s="503"/>
      <c r="W247" s="503"/>
      <c r="X247" s="503"/>
      <c r="Y247" s="503"/>
      <c r="Z247" s="503"/>
      <c r="AA247" s="503"/>
      <c r="AB247" s="503"/>
    </row>
    <row r="248" spans="2:28" ht="12.75" hidden="1" customHeight="1">
      <c r="B248" s="503"/>
      <c r="C248" s="503"/>
      <c r="D248" s="503"/>
      <c r="E248" s="503"/>
      <c r="F248" s="503"/>
      <c r="G248" s="503"/>
      <c r="H248" s="503"/>
      <c r="I248" s="503"/>
      <c r="J248" s="503"/>
      <c r="K248" s="503"/>
      <c r="L248" s="503"/>
      <c r="M248" s="503"/>
      <c r="N248" s="503"/>
      <c r="O248" s="503"/>
      <c r="P248" s="503"/>
      <c r="Q248" s="503"/>
      <c r="R248" s="503"/>
      <c r="S248" s="503"/>
      <c r="T248" s="503"/>
      <c r="U248" s="503"/>
      <c r="V248" s="503"/>
      <c r="W248" s="503"/>
      <c r="X248" s="503"/>
      <c r="Y248" s="503"/>
      <c r="Z248" s="503"/>
      <c r="AA248" s="503"/>
      <c r="AB248" s="503"/>
    </row>
    <row r="249" spans="2:28" ht="12.75" hidden="1" customHeight="1">
      <c r="B249" s="503"/>
      <c r="C249" s="503"/>
      <c r="D249" s="503"/>
      <c r="E249" s="503"/>
      <c r="F249" s="503"/>
      <c r="G249" s="503"/>
      <c r="H249" s="503"/>
      <c r="I249" s="503"/>
      <c r="J249" s="503"/>
      <c r="K249" s="503"/>
      <c r="L249" s="503"/>
      <c r="M249" s="503"/>
      <c r="N249" s="503"/>
      <c r="O249" s="503"/>
      <c r="P249" s="503"/>
      <c r="Q249" s="503"/>
      <c r="R249" s="503"/>
      <c r="S249" s="503"/>
      <c r="T249" s="503"/>
      <c r="U249" s="503"/>
      <c r="V249" s="503"/>
      <c r="W249" s="503"/>
      <c r="X249" s="503"/>
      <c r="Y249" s="503"/>
      <c r="Z249" s="503"/>
      <c r="AA249" s="503"/>
      <c r="AB249" s="503"/>
    </row>
    <row r="250" spans="2:28" ht="12.75" hidden="1" customHeight="1">
      <c r="B250" s="503"/>
      <c r="C250" s="503"/>
      <c r="D250" s="503"/>
      <c r="E250" s="503"/>
      <c r="F250" s="503"/>
      <c r="G250" s="503"/>
      <c r="H250" s="503"/>
      <c r="I250" s="503"/>
      <c r="J250" s="503"/>
      <c r="K250" s="503"/>
      <c r="L250" s="503"/>
      <c r="M250" s="503"/>
      <c r="N250" s="503"/>
      <c r="O250" s="503"/>
      <c r="P250" s="503"/>
      <c r="Q250" s="503"/>
      <c r="R250" s="503"/>
      <c r="S250" s="503"/>
      <c r="T250" s="503"/>
      <c r="U250" s="503"/>
      <c r="V250" s="503"/>
      <c r="W250" s="503"/>
      <c r="X250" s="503"/>
      <c r="Y250" s="503"/>
      <c r="Z250" s="503"/>
      <c r="AA250" s="503"/>
      <c r="AB250" s="503"/>
    </row>
    <row r="251" spans="2:28" ht="12.75" hidden="1" customHeight="1">
      <c r="B251" s="503"/>
      <c r="C251" s="503"/>
      <c r="D251" s="503"/>
      <c r="E251" s="503"/>
      <c r="F251" s="503"/>
      <c r="G251" s="503"/>
      <c r="H251" s="503"/>
      <c r="I251" s="503"/>
      <c r="J251" s="503"/>
      <c r="K251" s="503"/>
      <c r="L251" s="503"/>
      <c r="M251" s="503"/>
      <c r="N251" s="503"/>
      <c r="O251" s="503"/>
      <c r="P251" s="503"/>
      <c r="Q251" s="503"/>
      <c r="R251" s="503"/>
      <c r="S251" s="503"/>
      <c r="T251" s="503"/>
      <c r="U251" s="503"/>
      <c r="V251" s="503"/>
      <c r="W251" s="503"/>
      <c r="X251" s="503"/>
      <c r="Y251" s="503"/>
      <c r="Z251" s="503"/>
      <c r="AA251" s="503"/>
      <c r="AB251" s="503"/>
    </row>
    <row r="252" spans="2:28" ht="12.75" hidden="1" customHeight="1">
      <c r="B252" s="503"/>
      <c r="C252" s="503"/>
      <c r="D252" s="503"/>
      <c r="E252" s="503"/>
      <c r="F252" s="503"/>
      <c r="G252" s="503"/>
      <c r="H252" s="503"/>
      <c r="I252" s="503"/>
      <c r="J252" s="503"/>
      <c r="K252" s="503"/>
      <c r="L252" s="503"/>
      <c r="M252" s="503"/>
      <c r="N252" s="503"/>
      <c r="O252" s="503"/>
      <c r="P252" s="503"/>
      <c r="Q252" s="503"/>
      <c r="R252" s="503"/>
      <c r="S252" s="503"/>
      <c r="T252" s="503"/>
      <c r="U252" s="503"/>
      <c r="V252" s="503"/>
      <c r="W252" s="503"/>
      <c r="X252" s="503"/>
      <c r="Y252" s="503"/>
      <c r="Z252" s="503"/>
      <c r="AA252" s="503"/>
      <c r="AB252" s="503"/>
    </row>
    <row r="253" spans="2:28" ht="12.75" hidden="1" customHeight="1">
      <c r="B253" s="503"/>
      <c r="C253" s="503"/>
      <c r="D253" s="503"/>
      <c r="E253" s="503"/>
      <c r="F253" s="503"/>
      <c r="G253" s="503"/>
      <c r="H253" s="503"/>
      <c r="I253" s="503"/>
      <c r="J253" s="503"/>
      <c r="K253" s="503"/>
      <c r="L253" s="503"/>
      <c r="M253" s="503"/>
      <c r="N253" s="503"/>
      <c r="O253" s="503"/>
      <c r="P253" s="503"/>
      <c r="Q253" s="503"/>
      <c r="R253" s="503"/>
      <c r="S253" s="503"/>
      <c r="T253" s="503"/>
      <c r="U253" s="503"/>
      <c r="V253" s="503"/>
      <c r="W253" s="503"/>
      <c r="X253" s="503"/>
      <c r="Y253" s="503"/>
      <c r="Z253" s="503"/>
      <c r="AA253" s="503"/>
      <c r="AB253" s="503"/>
    </row>
    <row r="254" spans="2:28" ht="12.75" hidden="1" customHeight="1">
      <c r="B254" s="503"/>
      <c r="C254" s="503"/>
      <c r="D254" s="503"/>
      <c r="E254" s="503"/>
      <c r="F254" s="503"/>
      <c r="G254" s="503"/>
      <c r="H254" s="503"/>
      <c r="I254" s="503"/>
      <c r="J254" s="503"/>
      <c r="K254" s="503"/>
      <c r="L254" s="503"/>
      <c r="M254" s="503"/>
      <c r="N254" s="503"/>
      <c r="O254" s="503"/>
      <c r="P254" s="503"/>
      <c r="Q254" s="503"/>
      <c r="R254" s="503"/>
      <c r="S254" s="503"/>
      <c r="T254" s="503"/>
      <c r="U254" s="503"/>
      <c r="V254" s="503"/>
      <c r="W254" s="503"/>
      <c r="X254" s="503"/>
      <c r="Y254" s="503"/>
      <c r="Z254" s="503"/>
      <c r="AA254" s="503"/>
      <c r="AB254" s="503"/>
    </row>
    <row r="255" spans="2:28" ht="12.75" hidden="1" customHeight="1">
      <c r="B255" s="503"/>
      <c r="C255" s="503"/>
      <c r="D255" s="503"/>
      <c r="E255" s="503"/>
      <c r="F255" s="503"/>
      <c r="G255" s="503"/>
      <c r="H255" s="503"/>
      <c r="I255" s="503"/>
      <c r="J255" s="503"/>
      <c r="K255" s="503"/>
      <c r="L255" s="503"/>
      <c r="M255" s="503"/>
      <c r="N255" s="503"/>
      <c r="O255" s="503"/>
      <c r="P255" s="503"/>
      <c r="Q255" s="503"/>
      <c r="R255" s="503"/>
      <c r="S255" s="503"/>
      <c r="T255" s="503"/>
      <c r="U255" s="503"/>
      <c r="V255" s="503"/>
      <c r="W255" s="503"/>
      <c r="X255" s="503"/>
      <c r="Y255" s="503"/>
      <c r="Z255" s="503"/>
      <c r="AA255" s="503"/>
      <c r="AB255" s="503"/>
    </row>
    <row r="256" spans="2:28" ht="12.75" hidden="1" customHeight="1">
      <c r="B256" s="503"/>
      <c r="C256" s="503"/>
      <c r="D256" s="503"/>
      <c r="E256" s="503"/>
      <c r="F256" s="503"/>
      <c r="G256" s="503"/>
      <c r="H256" s="503"/>
      <c r="I256" s="503"/>
      <c r="J256" s="503"/>
      <c r="K256" s="503"/>
      <c r="L256" s="503"/>
      <c r="M256" s="503"/>
      <c r="N256" s="503"/>
      <c r="O256" s="503"/>
      <c r="P256" s="503"/>
      <c r="Q256" s="503"/>
      <c r="R256" s="503"/>
      <c r="S256" s="503"/>
      <c r="T256" s="503"/>
      <c r="U256" s="503"/>
      <c r="V256" s="503"/>
      <c r="W256" s="503"/>
      <c r="X256" s="503"/>
      <c r="Y256" s="503"/>
      <c r="Z256" s="503"/>
      <c r="AA256" s="503"/>
      <c r="AB256" s="503"/>
    </row>
    <row r="257" spans="2:28" ht="12.75" hidden="1" customHeight="1">
      <c r="B257" s="503"/>
      <c r="C257" s="503"/>
      <c r="D257" s="503"/>
      <c r="E257" s="503"/>
      <c r="F257" s="503"/>
      <c r="G257" s="503"/>
      <c r="H257" s="503"/>
      <c r="I257" s="503"/>
      <c r="J257" s="503"/>
      <c r="K257" s="503"/>
      <c r="L257" s="503"/>
      <c r="M257" s="503"/>
      <c r="N257" s="503"/>
      <c r="O257" s="503"/>
      <c r="P257" s="503"/>
      <c r="Q257" s="503"/>
      <c r="R257" s="503"/>
      <c r="S257" s="503"/>
      <c r="T257" s="503"/>
      <c r="U257" s="503"/>
      <c r="V257" s="503"/>
      <c r="W257" s="503"/>
      <c r="X257" s="503"/>
      <c r="Y257" s="503"/>
      <c r="Z257" s="503"/>
      <c r="AA257" s="503"/>
      <c r="AB257" s="503"/>
    </row>
    <row r="258" spans="2:28" ht="12.75" hidden="1" customHeight="1">
      <c r="B258" s="503"/>
      <c r="C258" s="503"/>
      <c r="D258" s="503"/>
      <c r="E258" s="503"/>
      <c r="F258" s="503"/>
      <c r="G258" s="503"/>
      <c r="H258" s="503"/>
      <c r="I258" s="503"/>
      <c r="J258" s="503"/>
      <c r="K258" s="503"/>
      <c r="L258" s="503"/>
      <c r="M258" s="503"/>
      <c r="N258" s="503"/>
      <c r="O258" s="503"/>
      <c r="P258" s="503"/>
      <c r="Q258" s="503"/>
      <c r="R258" s="503"/>
      <c r="S258" s="503"/>
      <c r="T258" s="503"/>
      <c r="U258" s="503"/>
      <c r="V258" s="503"/>
      <c r="W258" s="503"/>
      <c r="X258" s="503"/>
      <c r="Y258" s="503"/>
      <c r="Z258" s="503"/>
      <c r="AA258" s="503"/>
      <c r="AB258" s="503"/>
    </row>
    <row r="259" spans="2:28" ht="12.75" hidden="1" customHeight="1">
      <c r="B259" s="503"/>
      <c r="C259" s="503"/>
      <c r="D259" s="503"/>
      <c r="E259" s="503"/>
      <c r="F259" s="503"/>
      <c r="G259" s="503"/>
      <c r="H259" s="503"/>
      <c r="I259" s="503"/>
      <c r="J259" s="503"/>
      <c r="K259" s="503"/>
      <c r="L259" s="503"/>
      <c r="M259" s="503"/>
      <c r="N259" s="503"/>
      <c r="O259" s="503"/>
      <c r="P259" s="503"/>
      <c r="Q259" s="503"/>
      <c r="R259" s="503"/>
      <c r="S259" s="503"/>
      <c r="T259" s="503"/>
      <c r="U259" s="503"/>
      <c r="V259" s="503"/>
      <c r="W259" s="503"/>
      <c r="X259" s="503"/>
      <c r="Y259" s="503"/>
      <c r="Z259" s="503"/>
      <c r="AA259" s="503"/>
      <c r="AB259" s="503"/>
    </row>
    <row r="260" spans="2:28" ht="12.75" hidden="1" customHeight="1">
      <c r="B260" s="503"/>
      <c r="C260" s="503"/>
      <c r="D260" s="503"/>
      <c r="E260" s="503"/>
      <c r="F260" s="503"/>
      <c r="G260" s="503"/>
      <c r="H260" s="503"/>
      <c r="I260" s="503"/>
      <c r="J260" s="503"/>
      <c r="K260" s="503"/>
      <c r="L260" s="503"/>
      <c r="M260" s="503"/>
      <c r="N260" s="503"/>
      <c r="O260" s="503"/>
      <c r="P260" s="503"/>
      <c r="Q260" s="503"/>
      <c r="R260" s="503"/>
      <c r="S260" s="503"/>
      <c r="T260" s="503"/>
      <c r="U260" s="503"/>
      <c r="V260" s="503"/>
      <c r="W260" s="503"/>
      <c r="X260" s="503"/>
      <c r="Y260" s="503"/>
      <c r="Z260" s="503"/>
      <c r="AA260" s="503"/>
      <c r="AB260" s="503"/>
    </row>
    <row r="261" spans="2:28" ht="12.75" hidden="1" customHeight="1">
      <c r="B261" s="503"/>
      <c r="C261" s="503"/>
      <c r="D261" s="503"/>
      <c r="E261" s="503"/>
      <c r="F261" s="503"/>
      <c r="G261" s="503"/>
      <c r="H261" s="503"/>
      <c r="I261" s="503"/>
      <c r="J261" s="503"/>
      <c r="K261" s="503"/>
      <c r="L261" s="503"/>
      <c r="M261" s="503"/>
      <c r="N261" s="503"/>
      <c r="O261" s="503"/>
      <c r="P261" s="503"/>
      <c r="Q261" s="503"/>
      <c r="R261" s="503"/>
      <c r="S261" s="503"/>
      <c r="T261" s="503"/>
      <c r="U261" s="503"/>
      <c r="V261" s="503"/>
      <c r="W261" s="503"/>
      <c r="X261" s="503"/>
      <c r="Y261" s="503"/>
      <c r="Z261" s="503"/>
      <c r="AA261" s="503"/>
      <c r="AB261" s="503"/>
    </row>
    <row r="262" spans="2:28" ht="12.75" hidden="1" customHeight="1">
      <c r="B262" s="503"/>
      <c r="C262" s="503"/>
      <c r="D262" s="503"/>
      <c r="E262" s="503"/>
      <c r="F262" s="503"/>
      <c r="G262" s="503"/>
      <c r="H262" s="503"/>
      <c r="I262" s="503"/>
      <c r="J262" s="503"/>
      <c r="K262" s="503"/>
      <c r="L262" s="503"/>
      <c r="M262" s="503"/>
      <c r="N262" s="503"/>
      <c r="O262" s="503"/>
      <c r="P262" s="503"/>
      <c r="Q262" s="503"/>
      <c r="R262" s="503"/>
      <c r="S262" s="503"/>
      <c r="T262" s="503"/>
      <c r="U262" s="503"/>
      <c r="V262" s="503"/>
      <c r="W262" s="503"/>
      <c r="X262" s="503"/>
      <c r="Y262" s="503"/>
      <c r="Z262" s="503"/>
      <c r="AA262" s="503"/>
      <c r="AB262" s="503"/>
    </row>
    <row r="263" spans="2:28" ht="12.75" hidden="1" customHeight="1">
      <c r="B263" s="503"/>
      <c r="C263" s="503"/>
      <c r="D263" s="503"/>
      <c r="E263" s="503"/>
      <c r="F263" s="503"/>
      <c r="G263" s="503"/>
      <c r="H263" s="503"/>
      <c r="I263" s="503"/>
      <c r="J263" s="503"/>
      <c r="K263" s="503"/>
      <c r="L263" s="503"/>
      <c r="M263" s="503"/>
      <c r="N263" s="503"/>
      <c r="O263" s="503"/>
      <c r="P263" s="503"/>
      <c r="Q263" s="503"/>
      <c r="R263" s="503"/>
      <c r="S263" s="503"/>
      <c r="T263" s="503"/>
      <c r="U263" s="503"/>
      <c r="V263" s="503"/>
      <c r="W263" s="503"/>
      <c r="X263" s="503"/>
      <c r="Y263" s="503"/>
      <c r="Z263" s="503"/>
      <c r="AA263" s="503"/>
      <c r="AB263" s="503"/>
    </row>
    <row r="264" spans="2:28" ht="12.75" hidden="1" customHeight="1">
      <c r="B264" s="503"/>
      <c r="C264" s="503"/>
      <c r="D264" s="503"/>
      <c r="E264" s="503"/>
      <c r="F264" s="503"/>
      <c r="G264" s="503"/>
      <c r="H264" s="503"/>
      <c r="I264" s="503"/>
      <c r="J264" s="503"/>
      <c r="K264" s="503"/>
      <c r="L264" s="503"/>
      <c r="M264" s="503"/>
      <c r="N264" s="503"/>
      <c r="O264" s="503"/>
      <c r="P264" s="503"/>
      <c r="Q264" s="503"/>
      <c r="R264" s="503"/>
      <c r="S264" s="503"/>
      <c r="T264" s="503"/>
      <c r="U264" s="503"/>
      <c r="V264" s="503"/>
      <c r="W264" s="503"/>
      <c r="X264" s="503"/>
      <c r="Y264" s="503"/>
      <c r="Z264" s="503"/>
      <c r="AA264" s="503"/>
      <c r="AB264" s="503"/>
    </row>
    <row r="265" spans="2:28" ht="12.75" hidden="1" customHeight="1">
      <c r="B265" s="503"/>
      <c r="C265" s="503"/>
      <c r="D265" s="503"/>
      <c r="E265" s="503"/>
      <c r="F265" s="503"/>
      <c r="G265" s="503"/>
      <c r="H265" s="503"/>
      <c r="I265" s="503"/>
      <c r="J265" s="503"/>
      <c r="K265" s="503"/>
      <c r="L265" s="503"/>
      <c r="M265" s="503"/>
      <c r="N265" s="503"/>
      <c r="O265" s="503"/>
      <c r="P265" s="503"/>
      <c r="Q265" s="503"/>
      <c r="R265" s="503"/>
      <c r="S265" s="503"/>
      <c r="T265" s="503"/>
      <c r="U265" s="503"/>
      <c r="V265" s="503"/>
      <c r="W265" s="503"/>
      <c r="X265" s="503"/>
      <c r="Y265" s="503"/>
      <c r="Z265" s="503"/>
      <c r="AA265" s="503"/>
      <c r="AB265" s="503"/>
    </row>
    <row r="266" spans="2:28" ht="12.75" hidden="1" customHeight="1">
      <c r="B266" s="503"/>
      <c r="C266" s="503"/>
      <c r="D266" s="503"/>
      <c r="E266" s="503"/>
      <c r="F266" s="503"/>
      <c r="G266" s="503"/>
      <c r="H266" s="503"/>
      <c r="I266" s="503"/>
      <c r="J266" s="503"/>
      <c r="K266" s="503"/>
      <c r="L266" s="503"/>
      <c r="M266" s="503"/>
      <c r="N266" s="503"/>
      <c r="O266" s="503"/>
      <c r="P266" s="503"/>
      <c r="Q266" s="503"/>
      <c r="R266" s="503"/>
      <c r="S266" s="503"/>
      <c r="T266" s="503"/>
      <c r="U266" s="503"/>
      <c r="V266" s="503"/>
      <c r="W266" s="503"/>
      <c r="X266" s="503"/>
      <c r="Y266" s="503"/>
      <c r="Z266" s="503"/>
      <c r="AA266" s="503"/>
      <c r="AB266" s="503"/>
    </row>
    <row r="267" spans="2:28" ht="12.75" hidden="1" customHeight="1">
      <c r="B267" s="503"/>
      <c r="C267" s="503"/>
      <c r="D267" s="503"/>
      <c r="E267" s="503"/>
      <c r="F267" s="503"/>
      <c r="G267" s="503"/>
      <c r="H267" s="503"/>
      <c r="I267" s="503"/>
      <c r="J267" s="503"/>
      <c r="K267" s="503"/>
      <c r="L267" s="503"/>
      <c r="M267" s="503"/>
      <c r="N267" s="503"/>
      <c r="O267" s="503"/>
      <c r="P267" s="503"/>
      <c r="Q267" s="503"/>
      <c r="R267" s="503"/>
      <c r="S267" s="503"/>
      <c r="T267" s="503"/>
      <c r="U267" s="503"/>
      <c r="V267" s="503"/>
      <c r="W267" s="503"/>
      <c r="X267" s="503"/>
      <c r="Y267" s="503"/>
      <c r="Z267" s="503"/>
      <c r="AA267" s="503"/>
      <c r="AB267" s="503"/>
    </row>
    <row r="268" spans="2:28" ht="12.75" hidden="1" customHeight="1">
      <c r="B268" s="503"/>
      <c r="C268" s="503"/>
      <c r="D268" s="503"/>
      <c r="E268" s="503"/>
      <c r="F268" s="503"/>
      <c r="G268" s="503"/>
      <c r="H268" s="503"/>
      <c r="I268" s="503"/>
      <c r="J268" s="503"/>
      <c r="K268" s="503"/>
      <c r="L268" s="503"/>
      <c r="M268" s="503"/>
      <c r="N268" s="503"/>
      <c r="O268" s="503"/>
      <c r="P268" s="503"/>
      <c r="Q268" s="503"/>
      <c r="R268" s="503"/>
      <c r="S268" s="503"/>
      <c r="T268" s="503"/>
      <c r="U268" s="503"/>
      <c r="V268" s="503"/>
      <c r="W268" s="503"/>
      <c r="X268" s="503"/>
      <c r="Y268" s="503"/>
      <c r="Z268" s="503"/>
      <c r="AA268" s="503"/>
      <c r="AB268" s="503"/>
    </row>
    <row r="269" spans="2:28" ht="12.75" hidden="1" customHeight="1">
      <c r="B269" s="503"/>
      <c r="C269" s="503"/>
      <c r="D269" s="503"/>
      <c r="E269" s="503"/>
      <c r="F269" s="503"/>
      <c r="G269" s="503"/>
      <c r="H269" s="503"/>
      <c r="I269" s="503"/>
      <c r="J269" s="503"/>
      <c r="K269" s="503"/>
      <c r="L269" s="503"/>
      <c r="M269" s="503"/>
      <c r="N269" s="503"/>
      <c r="O269" s="503"/>
      <c r="P269" s="503"/>
      <c r="Q269" s="503"/>
      <c r="R269" s="503"/>
      <c r="S269" s="503"/>
      <c r="T269" s="503"/>
      <c r="U269" s="503"/>
      <c r="V269" s="503"/>
      <c r="W269" s="503"/>
      <c r="X269" s="503"/>
      <c r="Y269" s="503"/>
      <c r="Z269" s="503"/>
      <c r="AA269" s="503"/>
      <c r="AB269" s="503"/>
    </row>
    <row r="270" spans="2:28" ht="12.75" hidden="1" customHeight="1">
      <c r="B270" s="503"/>
      <c r="C270" s="503"/>
      <c r="D270" s="503"/>
      <c r="E270" s="503"/>
      <c r="F270" s="503"/>
      <c r="G270" s="503"/>
      <c r="H270" s="503"/>
      <c r="I270" s="503"/>
      <c r="J270" s="503"/>
      <c r="K270" s="503"/>
      <c r="L270" s="503"/>
      <c r="M270" s="503"/>
      <c r="N270" s="503"/>
      <c r="O270" s="503"/>
      <c r="P270" s="503"/>
      <c r="Q270" s="503"/>
      <c r="R270" s="503"/>
      <c r="S270" s="503"/>
      <c r="T270" s="503"/>
      <c r="U270" s="503"/>
      <c r="V270" s="503"/>
      <c r="W270" s="503"/>
      <c r="X270" s="503"/>
      <c r="Y270" s="503"/>
      <c r="Z270" s="503"/>
      <c r="AA270" s="503"/>
      <c r="AB270" s="503"/>
    </row>
    <row r="271" spans="2:28" ht="12.75" hidden="1" customHeight="1">
      <c r="B271" s="503"/>
      <c r="C271" s="503"/>
      <c r="D271" s="503"/>
      <c r="E271" s="503"/>
      <c r="F271" s="503"/>
      <c r="G271" s="503"/>
      <c r="H271" s="503"/>
      <c r="I271" s="503"/>
      <c r="J271" s="503"/>
      <c r="K271" s="503"/>
      <c r="L271" s="503"/>
      <c r="M271" s="503"/>
      <c r="N271" s="503"/>
      <c r="O271" s="503"/>
      <c r="P271" s="503"/>
      <c r="Q271" s="503"/>
      <c r="R271" s="503"/>
      <c r="S271" s="503"/>
      <c r="T271" s="503"/>
      <c r="U271" s="503"/>
      <c r="V271" s="503"/>
      <c r="W271" s="503"/>
      <c r="X271" s="503"/>
      <c r="Y271" s="503"/>
      <c r="Z271" s="503"/>
      <c r="AA271" s="503"/>
      <c r="AB271" s="503"/>
    </row>
    <row r="272" spans="2:28" ht="12.75" hidden="1" customHeight="1">
      <c r="B272" s="503"/>
      <c r="C272" s="503"/>
      <c r="D272" s="503"/>
      <c r="E272" s="503"/>
      <c r="F272" s="503"/>
      <c r="G272" s="503"/>
      <c r="H272" s="503"/>
      <c r="I272" s="503"/>
      <c r="J272" s="503"/>
      <c r="K272" s="503"/>
      <c r="L272" s="503"/>
      <c r="M272" s="503"/>
      <c r="N272" s="503"/>
      <c r="O272" s="503"/>
      <c r="P272" s="503"/>
      <c r="Q272" s="503"/>
      <c r="R272" s="503"/>
      <c r="S272" s="503"/>
      <c r="T272" s="503"/>
      <c r="U272" s="503"/>
      <c r="V272" s="503"/>
      <c r="W272" s="503"/>
      <c r="X272" s="503"/>
      <c r="Y272" s="503"/>
      <c r="Z272" s="503"/>
      <c r="AA272" s="503"/>
      <c r="AB272" s="503"/>
    </row>
    <row r="273" spans="2:28" ht="12.75" hidden="1" customHeight="1">
      <c r="B273" s="503"/>
      <c r="C273" s="503"/>
      <c r="D273" s="503"/>
      <c r="E273" s="503"/>
      <c r="F273" s="503"/>
      <c r="G273" s="503"/>
      <c r="H273" s="503"/>
      <c r="I273" s="503"/>
      <c r="J273" s="503"/>
      <c r="K273" s="503"/>
      <c r="L273" s="503"/>
      <c r="M273" s="503"/>
      <c r="N273" s="503"/>
      <c r="O273" s="503"/>
      <c r="P273" s="503"/>
      <c r="Q273" s="503"/>
      <c r="R273" s="503"/>
      <c r="S273" s="503"/>
      <c r="T273" s="503"/>
      <c r="U273" s="503"/>
      <c r="V273" s="503"/>
      <c r="W273" s="503"/>
      <c r="X273" s="503"/>
      <c r="Y273" s="503"/>
      <c r="Z273" s="503"/>
      <c r="AA273" s="503"/>
      <c r="AB273" s="503"/>
    </row>
    <row r="274" spans="2:28" ht="12.75" hidden="1" customHeight="1">
      <c r="B274" s="503"/>
      <c r="C274" s="503"/>
      <c r="D274" s="503"/>
      <c r="E274" s="503"/>
      <c r="F274" s="503"/>
      <c r="G274" s="503"/>
      <c r="H274" s="503"/>
      <c r="I274" s="503"/>
      <c r="J274" s="503"/>
      <c r="K274" s="503"/>
      <c r="L274" s="503"/>
      <c r="M274" s="503"/>
      <c r="N274" s="503"/>
      <c r="O274" s="503"/>
      <c r="P274" s="503"/>
      <c r="Q274" s="503"/>
      <c r="R274" s="503"/>
      <c r="S274" s="503"/>
      <c r="T274" s="503"/>
      <c r="U274" s="503"/>
      <c r="V274" s="503"/>
      <c r="W274" s="503"/>
      <c r="X274" s="503"/>
      <c r="Y274" s="503"/>
      <c r="Z274" s="503"/>
      <c r="AA274" s="503"/>
      <c r="AB274" s="503"/>
    </row>
    <row r="275" spans="2:28" ht="12.75" hidden="1" customHeight="1">
      <c r="B275" s="503"/>
      <c r="C275" s="503"/>
      <c r="D275" s="503"/>
      <c r="E275" s="503"/>
      <c r="F275" s="503"/>
      <c r="G275" s="503"/>
      <c r="H275" s="503"/>
      <c r="I275" s="503"/>
      <c r="J275" s="503"/>
      <c r="K275" s="503"/>
      <c r="L275" s="503"/>
      <c r="M275" s="503"/>
      <c r="N275" s="503"/>
      <c r="O275" s="503"/>
      <c r="P275" s="503"/>
      <c r="Q275" s="503"/>
      <c r="R275" s="503"/>
      <c r="S275" s="503"/>
      <c r="T275" s="503"/>
      <c r="U275" s="503"/>
      <c r="V275" s="503"/>
      <c r="W275" s="503"/>
      <c r="X275" s="503"/>
      <c r="Y275" s="503"/>
      <c r="Z275" s="503"/>
      <c r="AA275" s="503"/>
      <c r="AB275" s="503"/>
    </row>
    <row r="276" spans="2:28" ht="12.75" hidden="1" customHeight="1">
      <c r="B276" s="503"/>
      <c r="C276" s="503"/>
      <c r="D276" s="503"/>
      <c r="E276" s="503"/>
      <c r="F276" s="503"/>
      <c r="G276" s="503"/>
      <c r="H276" s="503"/>
      <c r="I276" s="503"/>
      <c r="J276" s="503"/>
      <c r="K276" s="503"/>
      <c r="L276" s="503"/>
      <c r="M276" s="503"/>
      <c r="N276" s="503"/>
      <c r="O276" s="503"/>
      <c r="P276" s="503"/>
      <c r="Q276" s="503"/>
      <c r="R276" s="503"/>
      <c r="S276" s="503"/>
      <c r="T276" s="503"/>
      <c r="U276" s="503"/>
      <c r="V276" s="503"/>
      <c r="W276" s="503"/>
      <c r="X276" s="503"/>
      <c r="Y276" s="503"/>
      <c r="Z276" s="503"/>
      <c r="AA276" s="503"/>
      <c r="AB276" s="503"/>
    </row>
    <row r="277" spans="2:28" ht="12.75" hidden="1" customHeight="1">
      <c r="B277" s="503"/>
      <c r="C277" s="503"/>
      <c r="D277" s="503"/>
      <c r="E277" s="503"/>
      <c r="F277" s="503"/>
      <c r="G277" s="503"/>
      <c r="H277" s="503"/>
      <c r="I277" s="503"/>
      <c r="J277" s="503"/>
      <c r="K277" s="503"/>
      <c r="L277" s="503"/>
      <c r="M277" s="503"/>
      <c r="N277" s="503"/>
      <c r="O277" s="503"/>
      <c r="P277" s="503"/>
      <c r="Q277" s="503"/>
      <c r="R277" s="503"/>
      <c r="S277" s="503"/>
      <c r="T277" s="503"/>
      <c r="U277" s="503"/>
      <c r="V277" s="503"/>
      <c r="W277" s="503"/>
      <c r="X277" s="503"/>
      <c r="Y277" s="503"/>
      <c r="Z277" s="503"/>
      <c r="AA277" s="503"/>
      <c r="AB277" s="503"/>
    </row>
    <row r="278" spans="2:28" ht="12.75" hidden="1" customHeight="1">
      <c r="B278" s="503"/>
      <c r="C278" s="503"/>
      <c r="D278" s="503"/>
      <c r="E278" s="503"/>
      <c r="F278" s="503"/>
      <c r="G278" s="503"/>
      <c r="H278" s="503"/>
      <c r="I278" s="503"/>
      <c r="J278" s="503"/>
      <c r="K278" s="503"/>
      <c r="L278" s="503"/>
      <c r="M278" s="503"/>
      <c r="N278" s="503"/>
      <c r="O278" s="503"/>
      <c r="P278" s="503"/>
      <c r="Q278" s="503"/>
      <c r="R278" s="503"/>
      <c r="S278" s="503"/>
      <c r="T278" s="503"/>
      <c r="U278" s="503"/>
      <c r="V278" s="503"/>
      <c r="W278" s="503"/>
      <c r="X278" s="503"/>
      <c r="Y278" s="503"/>
      <c r="Z278" s="503"/>
      <c r="AA278" s="503"/>
      <c r="AB278" s="503"/>
    </row>
    <row r="279" spans="2:28" ht="12.75" hidden="1" customHeight="1">
      <c r="B279" s="503"/>
      <c r="C279" s="503"/>
      <c r="D279" s="503"/>
      <c r="E279" s="503"/>
      <c r="F279" s="503"/>
      <c r="G279" s="503"/>
      <c r="H279" s="503"/>
      <c r="I279" s="503"/>
      <c r="J279" s="503"/>
      <c r="K279" s="503"/>
      <c r="L279" s="503"/>
      <c r="M279" s="503"/>
      <c r="N279" s="503"/>
      <c r="O279" s="503"/>
      <c r="P279" s="503"/>
      <c r="Q279" s="503"/>
      <c r="R279" s="503"/>
      <c r="S279" s="503"/>
      <c r="T279" s="503"/>
      <c r="U279" s="503"/>
      <c r="V279" s="503"/>
      <c r="W279" s="503"/>
      <c r="X279" s="503"/>
      <c r="Y279" s="503"/>
      <c r="Z279" s="503"/>
      <c r="AA279" s="503"/>
      <c r="AB279" s="503"/>
    </row>
    <row r="280" spans="2:28" ht="12.75" hidden="1" customHeight="1">
      <c r="B280" s="503"/>
      <c r="C280" s="503"/>
      <c r="D280" s="503"/>
      <c r="E280" s="503"/>
      <c r="F280" s="503"/>
      <c r="G280" s="503"/>
      <c r="H280" s="503"/>
      <c r="I280" s="503"/>
      <c r="J280" s="503"/>
      <c r="K280" s="503"/>
      <c r="L280" s="503"/>
      <c r="M280" s="503"/>
      <c r="N280" s="503"/>
      <c r="O280" s="503"/>
      <c r="P280" s="503"/>
      <c r="Q280" s="503"/>
      <c r="R280" s="503"/>
      <c r="S280" s="503"/>
      <c r="T280" s="503"/>
      <c r="U280" s="503"/>
      <c r="V280" s="503"/>
      <c r="W280" s="503"/>
      <c r="X280" s="503"/>
      <c r="Y280" s="503"/>
      <c r="Z280" s="503"/>
      <c r="AA280" s="503"/>
      <c r="AB280" s="503"/>
    </row>
    <row r="281" spans="2:28" ht="12.75" hidden="1" customHeight="1">
      <c r="B281" s="503"/>
      <c r="C281" s="503"/>
      <c r="D281" s="503"/>
      <c r="E281" s="503"/>
      <c r="F281" s="503"/>
      <c r="G281" s="503"/>
      <c r="H281" s="503"/>
      <c r="I281" s="503"/>
      <c r="J281" s="503"/>
      <c r="K281" s="503"/>
      <c r="L281" s="503"/>
      <c r="M281" s="503"/>
      <c r="N281" s="503"/>
      <c r="O281" s="503"/>
      <c r="P281" s="503"/>
      <c r="Q281" s="503"/>
      <c r="R281" s="503"/>
      <c r="S281" s="503"/>
      <c r="T281" s="503"/>
      <c r="U281" s="503"/>
      <c r="V281" s="503"/>
      <c r="W281" s="503"/>
      <c r="X281" s="503"/>
      <c r="Y281" s="503"/>
      <c r="Z281" s="503"/>
      <c r="AA281" s="503"/>
      <c r="AB281" s="503"/>
    </row>
    <row r="282" spans="2:28" ht="12.75" hidden="1" customHeight="1">
      <c r="B282" s="503"/>
      <c r="C282" s="503"/>
      <c r="D282" s="503"/>
      <c r="E282" s="503"/>
      <c r="F282" s="503"/>
      <c r="G282" s="503"/>
      <c r="H282" s="503"/>
      <c r="I282" s="503"/>
      <c r="J282" s="503"/>
      <c r="K282" s="503"/>
      <c r="L282" s="503"/>
      <c r="M282" s="503"/>
      <c r="N282" s="503"/>
      <c r="O282" s="503"/>
      <c r="P282" s="503"/>
      <c r="Q282" s="503"/>
      <c r="R282" s="503"/>
      <c r="S282" s="503"/>
      <c r="T282" s="503"/>
      <c r="U282" s="503"/>
      <c r="V282" s="503"/>
      <c r="W282" s="503"/>
      <c r="X282" s="503"/>
      <c r="Y282" s="503"/>
      <c r="Z282" s="503"/>
      <c r="AA282" s="503"/>
      <c r="AB282" s="503"/>
    </row>
    <row r="283" spans="2:28" ht="12.75" hidden="1" customHeight="1">
      <c r="B283" s="503"/>
      <c r="C283" s="503"/>
      <c r="D283" s="503"/>
      <c r="E283" s="503"/>
      <c r="F283" s="503"/>
      <c r="G283" s="503"/>
      <c r="H283" s="503"/>
      <c r="I283" s="503"/>
      <c r="J283" s="503"/>
      <c r="K283" s="503"/>
      <c r="L283" s="503"/>
      <c r="M283" s="503"/>
      <c r="N283" s="503"/>
      <c r="O283" s="503"/>
      <c r="P283" s="503"/>
      <c r="Q283" s="503"/>
      <c r="R283" s="503"/>
      <c r="S283" s="503"/>
      <c r="T283" s="503"/>
      <c r="U283" s="503"/>
      <c r="V283" s="503"/>
      <c r="W283" s="503"/>
      <c r="X283" s="503"/>
      <c r="Y283" s="503"/>
      <c r="Z283" s="503"/>
      <c r="AA283" s="503"/>
      <c r="AB283" s="503"/>
    </row>
    <row r="284" spans="2:28" ht="12.75" hidden="1" customHeight="1">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row>
    <row r="285" spans="2:28" ht="12.75" hidden="1" customHeight="1">
      <c r="B285" s="503"/>
      <c r="C285" s="503"/>
      <c r="D285" s="503"/>
      <c r="E285" s="503"/>
      <c r="F285" s="503"/>
      <c r="G285" s="503"/>
      <c r="H285" s="503"/>
      <c r="I285" s="503"/>
      <c r="J285" s="503"/>
      <c r="K285" s="503"/>
      <c r="L285" s="503"/>
      <c r="M285" s="503"/>
      <c r="N285" s="503"/>
      <c r="O285" s="503"/>
      <c r="P285" s="503"/>
      <c r="Q285" s="503"/>
      <c r="R285" s="503"/>
      <c r="S285" s="503"/>
      <c r="T285" s="503"/>
      <c r="U285" s="503"/>
      <c r="V285" s="503"/>
      <c r="W285" s="503"/>
      <c r="X285" s="503"/>
      <c r="Y285" s="503"/>
      <c r="Z285" s="503"/>
      <c r="AA285" s="503"/>
      <c r="AB285" s="503"/>
    </row>
    <row r="286" spans="2:28" ht="12.75" hidden="1" customHeight="1">
      <c r="B286" s="503"/>
      <c r="C286" s="503"/>
      <c r="D286" s="503"/>
      <c r="E286" s="503"/>
      <c r="F286" s="503"/>
      <c r="G286" s="503"/>
      <c r="H286" s="503"/>
      <c r="I286" s="503"/>
      <c r="J286" s="503"/>
      <c r="K286" s="503"/>
      <c r="L286" s="503"/>
      <c r="M286" s="503"/>
      <c r="N286" s="503"/>
      <c r="O286" s="503"/>
      <c r="P286" s="503"/>
      <c r="Q286" s="503"/>
      <c r="R286" s="503"/>
      <c r="S286" s="503"/>
      <c r="T286" s="503"/>
      <c r="U286" s="503"/>
      <c r="V286" s="503"/>
      <c r="W286" s="503"/>
      <c r="X286" s="503"/>
      <c r="Y286" s="503"/>
      <c r="Z286" s="503"/>
      <c r="AA286" s="503"/>
      <c r="AB286" s="503"/>
    </row>
    <row r="287" spans="2:28" ht="12.75" hidden="1" customHeight="1">
      <c r="B287" s="503"/>
      <c r="C287" s="503"/>
      <c r="D287" s="503"/>
      <c r="E287" s="503"/>
      <c r="F287" s="503"/>
      <c r="G287" s="503"/>
      <c r="H287" s="503"/>
      <c r="I287" s="503"/>
      <c r="J287" s="503"/>
      <c r="K287" s="503"/>
      <c r="L287" s="503"/>
      <c r="M287" s="503"/>
      <c r="N287" s="503"/>
      <c r="O287" s="503"/>
      <c r="P287" s="503"/>
      <c r="Q287" s="503"/>
      <c r="R287" s="503"/>
      <c r="S287" s="503"/>
      <c r="T287" s="503"/>
      <c r="U287" s="503"/>
      <c r="V287" s="503"/>
      <c r="W287" s="503"/>
      <c r="X287" s="503"/>
      <c r="Y287" s="503"/>
      <c r="Z287" s="503"/>
      <c r="AA287" s="503"/>
      <c r="AB287" s="503"/>
    </row>
    <row r="288" spans="2:28" ht="12.75" hidden="1" customHeight="1">
      <c r="B288" s="503"/>
      <c r="C288" s="503"/>
      <c r="D288" s="503"/>
      <c r="E288" s="503"/>
      <c r="F288" s="503"/>
      <c r="G288" s="503"/>
      <c r="H288" s="503"/>
      <c r="I288" s="503"/>
      <c r="J288" s="503"/>
      <c r="K288" s="503"/>
      <c r="L288" s="503"/>
      <c r="M288" s="503"/>
      <c r="N288" s="503"/>
      <c r="O288" s="503"/>
      <c r="P288" s="503"/>
      <c r="Q288" s="503"/>
      <c r="R288" s="503"/>
      <c r="S288" s="503"/>
      <c r="T288" s="503"/>
      <c r="U288" s="503"/>
      <c r="V288" s="503"/>
      <c r="W288" s="503"/>
      <c r="X288" s="503"/>
      <c r="Y288" s="503"/>
      <c r="Z288" s="503"/>
      <c r="AA288" s="503"/>
      <c r="AB288" s="503"/>
    </row>
    <row r="289" spans="2:28" ht="12.75" hidden="1" customHeight="1">
      <c r="B289" s="503"/>
      <c r="C289" s="503"/>
      <c r="D289" s="503"/>
      <c r="E289" s="503"/>
      <c r="F289" s="503"/>
      <c r="G289" s="503"/>
      <c r="H289" s="503"/>
      <c r="I289" s="503"/>
      <c r="J289" s="503"/>
      <c r="K289" s="503"/>
      <c r="L289" s="503"/>
      <c r="M289" s="503"/>
      <c r="N289" s="503"/>
      <c r="O289" s="503"/>
      <c r="P289" s="503"/>
      <c r="Q289" s="503"/>
      <c r="R289" s="503"/>
      <c r="S289" s="503"/>
      <c r="T289" s="503"/>
      <c r="U289" s="503"/>
      <c r="V289" s="503"/>
      <c r="W289" s="503"/>
      <c r="X289" s="503"/>
      <c r="Y289" s="503"/>
      <c r="Z289" s="503"/>
      <c r="AA289" s="503"/>
      <c r="AB289" s="503"/>
    </row>
    <row r="290" spans="2:28" ht="12.75" hidden="1" customHeight="1">
      <c r="B290" s="503"/>
      <c r="C290" s="503"/>
      <c r="D290" s="503"/>
      <c r="E290" s="503"/>
      <c r="F290" s="503"/>
      <c r="G290" s="503"/>
      <c r="H290" s="503"/>
      <c r="I290" s="503"/>
      <c r="J290" s="503"/>
      <c r="K290" s="503"/>
      <c r="L290" s="503"/>
      <c r="M290" s="503"/>
      <c r="N290" s="503"/>
      <c r="O290" s="503"/>
      <c r="P290" s="503"/>
      <c r="Q290" s="503"/>
      <c r="R290" s="503"/>
      <c r="S290" s="503"/>
      <c r="T290" s="503"/>
      <c r="U290" s="503"/>
      <c r="V290" s="503"/>
      <c r="W290" s="503"/>
      <c r="X290" s="503"/>
      <c r="Y290" s="503"/>
      <c r="Z290" s="503"/>
      <c r="AA290" s="503"/>
      <c r="AB290" s="503"/>
    </row>
    <row r="291" spans="2:28" ht="12.75" hidden="1" customHeight="1">
      <c r="B291" s="503"/>
      <c r="C291" s="503"/>
      <c r="D291" s="503"/>
      <c r="E291" s="503"/>
      <c r="F291" s="503"/>
      <c r="G291" s="503"/>
      <c r="H291" s="503"/>
      <c r="I291" s="503"/>
      <c r="J291" s="503"/>
      <c r="K291" s="503"/>
      <c r="L291" s="503"/>
      <c r="M291" s="503"/>
      <c r="N291" s="503"/>
      <c r="O291" s="503"/>
      <c r="P291" s="503"/>
      <c r="Q291" s="503"/>
      <c r="R291" s="503"/>
      <c r="S291" s="503"/>
      <c r="T291" s="503"/>
      <c r="U291" s="503"/>
      <c r="V291" s="503"/>
      <c r="W291" s="503"/>
      <c r="X291" s="503"/>
      <c r="Y291" s="503"/>
      <c r="Z291" s="503"/>
      <c r="AA291" s="503"/>
      <c r="AB291" s="503"/>
    </row>
    <row r="292" spans="2:28" ht="12.75" hidden="1" customHeight="1">
      <c r="B292" s="503"/>
      <c r="C292" s="503"/>
      <c r="D292" s="503"/>
      <c r="E292" s="503"/>
      <c r="F292" s="503"/>
      <c r="G292" s="503"/>
      <c r="H292" s="503"/>
      <c r="I292" s="503"/>
      <c r="J292" s="503"/>
      <c r="K292" s="503"/>
      <c r="L292" s="503"/>
      <c r="M292" s="503"/>
      <c r="N292" s="503"/>
      <c r="O292" s="503"/>
      <c r="P292" s="503"/>
      <c r="Q292" s="503"/>
      <c r="R292" s="503"/>
      <c r="S292" s="503"/>
      <c r="T292" s="503"/>
      <c r="U292" s="503"/>
      <c r="V292" s="503"/>
      <c r="W292" s="503"/>
      <c r="X292" s="503"/>
      <c r="Y292" s="503"/>
      <c r="Z292" s="503"/>
      <c r="AA292" s="503"/>
      <c r="AB292" s="503"/>
    </row>
    <row r="293" spans="2:28" ht="12.75" hidden="1" customHeight="1">
      <c r="B293" s="503"/>
      <c r="C293" s="503"/>
      <c r="D293" s="503"/>
      <c r="E293" s="503"/>
      <c r="F293" s="503"/>
      <c r="G293" s="503"/>
      <c r="H293" s="503"/>
      <c r="I293" s="503"/>
      <c r="J293" s="503"/>
      <c r="K293" s="503"/>
      <c r="L293" s="503"/>
      <c r="M293" s="503"/>
      <c r="N293" s="503"/>
      <c r="O293" s="503"/>
      <c r="P293" s="503"/>
      <c r="Q293" s="503"/>
      <c r="R293" s="503"/>
      <c r="S293" s="503"/>
      <c r="T293" s="503"/>
      <c r="U293" s="503"/>
      <c r="V293" s="503"/>
      <c r="W293" s="503"/>
      <c r="X293" s="503"/>
      <c r="Y293" s="503"/>
      <c r="Z293" s="503"/>
      <c r="AA293" s="503"/>
      <c r="AB293" s="503"/>
    </row>
    <row r="294" spans="2:28" ht="12.75" hidden="1" customHeight="1">
      <c r="B294" s="503"/>
      <c r="C294" s="503"/>
      <c r="D294" s="503"/>
      <c r="E294" s="503"/>
      <c r="F294" s="503"/>
      <c r="G294" s="503"/>
      <c r="H294" s="503"/>
      <c r="I294" s="503"/>
      <c r="J294" s="503"/>
      <c r="K294" s="503"/>
      <c r="L294" s="503"/>
      <c r="M294" s="503"/>
      <c r="N294" s="503"/>
      <c r="O294" s="503"/>
      <c r="P294" s="503"/>
      <c r="Q294" s="503"/>
      <c r="R294" s="503"/>
      <c r="S294" s="503"/>
      <c r="T294" s="503"/>
      <c r="U294" s="503"/>
      <c r="V294" s="503"/>
      <c r="W294" s="503"/>
      <c r="X294" s="503"/>
      <c r="Y294" s="503"/>
      <c r="Z294" s="503"/>
      <c r="AA294" s="503"/>
      <c r="AB294" s="503"/>
    </row>
    <row r="295" spans="2:28" ht="12.75" hidden="1" customHeight="1">
      <c r="B295" s="503"/>
      <c r="C295" s="503"/>
      <c r="D295" s="503"/>
      <c r="E295" s="503"/>
      <c r="F295" s="503"/>
      <c r="G295" s="503"/>
      <c r="H295" s="503"/>
      <c r="I295" s="503"/>
      <c r="J295" s="503"/>
      <c r="K295" s="503"/>
      <c r="L295" s="503"/>
      <c r="M295" s="503"/>
      <c r="N295" s="503"/>
      <c r="O295" s="503"/>
      <c r="P295" s="503"/>
      <c r="Q295" s="503"/>
      <c r="R295" s="503"/>
      <c r="S295" s="503"/>
      <c r="T295" s="503"/>
      <c r="U295" s="503"/>
      <c r="V295" s="503"/>
      <c r="W295" s="503"/>
      <c r="X295" s="503"/>
      <c r="Y295" s="503"/>
      <c r="Z295" s="503"/>
      <c r="AA295" s="503"/>
      <c r="AB295" s="503"/>
    </row>
    <row r="296" spans="2:28" ht="12.75" hidden="1" customHeight="1">
      <c r="B296" s="503"/>
      <c r="C296" s="503"/>
      <c r="D296" s="503"/>
      <c r="E296" s="503"/>
      <c r="F296" s="503"/>
      <c r="G296" s="503"/>
      <c r="H296" s="503"/>
      <c r="I296" s="503"/>
      <c r="J296" s="503"/>
      <c r="K296" s="503"/>
      <c r="L296" s="503"/>
      <c r="M296" s="503"/>
      <c r="N296" s="503"/>
      <c r="O296" s="503"/>
      <c r="P296" s="503"/>
      <c r="Q296" s="503"/>
      <c r="R296" s="503"/>
      <c r="S296" s="503"/>
      <c r="T296" s="503"/>
      <c r="U296" s="503"/>
      <c r="V296" s="503"/>
      <c r="W296" s="503"/>
      <c r="X296" s="503"/>
      <c r="Y296" s="503"/>
      <c r="Z296" s="503"/>
      <c r="AA296" s="503"/>
      <c r="AB296" s="503"/>
    </row>
    <row r="297" spans="2:28" ht="12.75" hidden="1" customHeight="1">
      <c r="B297" s="503"/>
      <c r="C297" s="503"/>
      <c r="D297" s="503"/>
      <c r="E297" s="503"/>
      <c r="F297" s="503"/>
      <c r="G297" s="503"/>
      <c r="H297" s="503"/>
      <c r="I297" s="503"/>
      <c r="J297" s="503"/>
      <c r="K297" s="503"/>
      <c r="L297" s="503"/>
      <c r="M297" s="503"/>
      <c r="N297" s="503"/>
      <c r="O297" s="503"/>
      <c r="P297" s="503"/>
      <c r="Q297" s="503"/>
      <c r="R297" s="503"/>
      <c r="S297" s="503"/>
      <c r="T297" s="503"/>
      <c r="U297" s="503"/>
      <c r="V297" s="503"/>
      <c r="W297" s="503"/>
      <c r="X297" s="503"/>
      <c r="Y297" s="503"/>
      <c r="Z297" s="503"/>
      <c r="AA297" s="503"/>
      <c r="AB297" s="503"/>
    </row>
    <row r="298" spans="2:28" ht="12.75" hidden="1" customHeight="1">
      <c r="B298" s="503"/>
      <c r="C298" s="503"/>
      <c r="D298" s="503"/>
      <c r="E298" s="503"/>
      <c r="F298" s="503"/>
      <c r="G298" s="503"/>
      <c r="H298" s="503"/>
      <c r="I298" s="503"/>
      <c r="J298" s="503"/>
      <c r="K298" s="503"/>
      <c r="L298" s="503"/>
      <c r="M298" s="503"/>
      <c r="N298" s="503"/>
      <c r="O298" s="503"/>
      <c r="P298" s="503"/>
      <c r="Q298" s="503"/>
      <c r="R298" s="503"/>
      <c r="S298" s="503"/>
      <c r="T298" s="503"/>
      <c r="U298" s="503"/>
      <c r="V298" s="503"/>
      <c r="W298" s="503"/>
      <c r="X298" s="503"/>
      <c r="Y298" s="503"/>
      <c r="Z298" s="503"/>
      <c r="AA298" s="503"/>
      <c r="AB298" s="503"/>
    </row>
    <row r="299" spans="2:28" ht="12.75" hidden="1" customHeight="1">
      <c r="B299" s="503"/>
      <c r="C299" s="503"/>
      <c r="D299" s="503"/>
      <c r="E299" s="503"/>
      <c r="F299" s="503"/>
      <c r="G299" s="503"/>
      <c r="H299" s="503"/>
      <c r="I299" s="503"/>
      <c r="J299" s="503"/>
      <c r="K299" s="503"/>
      <c r="L299" s="503"/>
      <c r="M299" s="503"/>
      <c r="N299" s="503"/>
      <c r="O299" s="503"/>
      <c r="P299" s="503"/>
      <c r="Q299" s="503"/>
      <c r="R299" s="503"/>
      <c r="S299" s="503"/>
      <c r="T299" s="503"/>
      <c r="U299" s="503"/>
      <c r="V299" s="503"/>
      <c r="W299" s="503"/>
      <c r="X299" s="503"/>
      <c r="Y299" s="503"/>
      <c r="Z299" s="503"/>
      <c r="AA299" s="503"/>
      <c r="AB299" s="503"/>
    </row>
    <row r="300" spans="2:28" ht="12.75" hidden="1" customHeight="1">
      <c r="B300" s="503"/>
      <c r="C300" s="503"/>
      <c r="D300" s="503"/>
      <c r="E300" s="503"/>
      <c r="F300" s="503"/>
      <c r="G300" s="503"/>
      <c r="H300" s="503"/>
      <c r="I300" s="503"/>
      <c r="J300" s="503"/>
      <c r="K300" s="503"/>
      <c r="L300" s="503"/>
      <c r="M300" s="503"/>
      <c r="N300" s="503"/>
      <c r="O300" s="503"/>
      <c r="P300" s="503"/>
      <c r="Q300" s="503"/>
      <c r="R300" s="503"/>
      <c r="S300" s="503"/>
      <c r="T300" s="503"/>
      <c r="U300" s="503"/>
      <c r="V300" s="503"/>
      <c r="W300" s="503"/>
      <c r="X300" s="503"/>
      <c r="Y300" s="503"/>
      <c r="Z300" s="503"/>
      <c r="AA300" s="503"/>
      <c r="AB300" s="503"/>
    </row>
    <row r="301" spans="2:28" ht="12.75" hidden="1" customHeight="1">
      <c r="B301" s="503"/>
      <c r="C301" s="503"/>
      <c r="D301" s="503"/>
      <c r="E301" s="503"/>
      <c r="F301" s="503"/>
      <c r="G301" s="503"/>
      <c r="H301" s="503"/>
      <c r="I301" s="503"/>
      <c r="J301" s="503"/>
      <c r="K301" s="503"/>
      <c r="L301" s="503"/>
      <c r="M301" s="503"/>
      <c r="N301" s="503"/>
      <c r="O301" s="503"/>
      <c r="P301" s="503"/>
      <c r="Q301" s="503"/>
      <c r="R301" s="503"/>
      <c r="S301" s="503"/>
      <c r="T301" s="503"/>
      <c r="U301" s="503"/>
      <c r="V301" s="503"/>
      <c r="W301" s="503"/>
      <c r="X301" s="503"/>
      <c r="Y301" s="503"/>
      <c r="Z301" s="503"/>
      <c r="AA301" s="503"/>
      <c r="AB301" s="503"/>
    </row>
    <row r="302" spans="2:28" ht="12.75" hidden="1" customHeight="1">
      <c r="B302" s="503"/>
      <c r="C302" s="503"/>
      <c r="D302" s="503"/>
      <c r="E302" s="503"/>
      <c r="F302" s="503"/>
      <c r="G302" s="503"/>
      <c r="H302" s="503"/>
      <c r="I302" s="503"/>
      <c r="J302" s="503"/>
      <c r="K302" s="503"/>
      <c r="L302" s="503"/>
      <c r="M302" s="503"/>
      <c r="N302" s="503"/>
      <c r="O302" s="503"/>
      <c r="P302" s="503"/>
      <c r="Q302" s="503"/>
      <c r="R302" s="503"/>
      <c r="S302" s="503"/>
      <c r="T302" s="503"/>
      <c r="U302" s="503"/>
      <c r="V302" s="503"/>
      <c r="W302" s="503"/>
      <c r="X302" s="503"/>
      <c r="Y302" s="503"/>
      <c r="Z302" s="503"/>
      <c r="AA302" s="503"/>
      <c r="AB302" s="503"/>
    </row>
    <row r="303" spans="2:28" ht="12.75" hidden="1" customHeight="1">
      <c r="B303" s="503"/>
      <c r="C303" s="503"/>
      <c r="D303" s="503"/>
      <c r="E303" s="503"/>
      <c r="F303" s="503"/>
      <c r="G303" s="503"/>
      <c r="H303" s="503"/>
      <c r="I303" s="503"/>
      <c r="J303" s="503"/>
      <c r="K303" s="503"/>
      <c r="L303" s="503"/>
      <c r="M303" s="503"/>
      <c r="N303" s="503"/>
      <c r="O303" s="503"/>
      <c r="P303" s="503"/>
      <c r="Q303" s="503"/>
      <c r="R303" s="503"/>
      <c r="S303" s="503"/>
      <c r="T303" s="503"/>
      <c r="U303" s="503"/>
      <c r="V303" s="503"/>
      <c r="W303" s="503"/>
      <c r="X303" s="503"/>
      <c r="Y303" s="503"/>
      <c r="Z303" s="503"/>
      <c r="AA303" s="503"/>
      <c r="AB303" s="503"/>
    </row>
    <row r="304" spans="2:28" ht="12.75" hidden="1" customHeight="1">
      <c r="B304" s="503"/>
      <c r="C304" s="503"/>
      <c r="D304" s="503"/>
      <c r="E304" s="503"/>
      <c r="F304" s="503"/>
      <c r="G304" s="503"/>
      <c r="H304" s="503"/>
      <c r="I304" s="503"/>
      <c r="J304" s="503"/>
      <c r="K304" s="503"/>
      <c r="L304" s="503"/>
      <c r="M304" s="503"/>
      <c r="N304" s="503"/>
      <c r="O304" s="503"/>
      <c r="P304" s="503"/>
      <c r="Q304" s="503"/>
      <c r="R304" s="503"/>
      <c r="S304" s="503"/>
      <c r="T304" s="503"/>
      <c r="U304" s="503"/>
      <c r="V304" s="503"/>
      <c r="W304" s="503"/>
      <c r="X304" s="503"/>
      <c r="Y304" s="503"/>
      <c r="Z304" s="503"/>
      <c r="AA304" s="503"/>
      <c r="AB304" s="503"/>
    </row>
    <row r="305" spans="2:28" ht="12.75" hidden="1" customHeight="1">
      <c r="B305" s="503"/>
      <c r="C305" s="503"/>
      <c r="D305" s="503"/>
      <c r="E305" s="503"/>
      <c r="F305" s="503"/>
      <c r="G305" s="503"/>
      <c r="H305" s="503"/>
      <c r="I305" s="503"/>
      <c r="J305" s="503"/>
      <c r="K305" s="503"/>
      <c r="L305" s="503"/>
      <c r="M305" s="503"/>
      <c r="N305" s="503"/>
      <c r="O305" s="503"/>
      <c r="P305" s="503"/>
      <c r="Q305" s="503"/>
      <c r="R305" s="503"/>
      <c r="S305" s="503"/>
      <c r="T305" s="503"/>
      <c r="U305" s="503"/>
      <c r="V305" s="503"/>
      <c r="W305" s="503"/>
      <c r="X305" s="503"/>
      <c r="Y305" s="503"/>
      <c r="Z305" s="503"/>
      <c r="AA305" s="503"/>
      <c r="AB305" s="503"/>
    </row>
    <row r="306" spans="2:28" ht="12.75" hidden="1" customHeight="1">
      <c r="B306" s="503"/>
      <c r="C306" s="503"/>
      <c r="D306" s="503"/>
      <c r="E306" s="503"/>
      <c r="F306" s="503"/>
      <c r="G306" s="503"/>
      <c r="H306" s="503"/>
      <c r="I306" s="503"/>
      <c r="J306" s="503"/>
      <c r="K306" s="503"/>
      <c r="L306" s="503"/>
      <c r="M306" s="503"/>
      <c r="N306" s="503"/>
      <c r="O306" s="503"/>
      <c r="P306" s="503"/>
      <c r="Q306" s="503"/>
      <c r="R306" s="503"/>
      <c r="S306" s="503"/>
      <c r="T306" s="503"/>
      <c r="U306" s="503"/>
      <c r="V306" s="503"/>
      <c r="W306" s="503"/>
      <c r="X306" s="503"/>
      <c r="Y306" s="503"/>
      <c r="Z306" s="503"/>
      <c r="AA306" s="503"/>
      <c r="AB306" s="503"/>
    </row>
    <row r="307" spans="2:28" ht="12.75" hidden="1" customHeight="1">
      <c r="B307" s="503"/>
      <c r="C307" s="503"/>
      <c r="D307" s="503"/>
      <c r="E307" s="503"/>
      <c r="F307" s="503"/>
      <c r="G307" s="503"/>
      <c r="H307" s="503"/>
      <c r="I307" s="503"/>
      <c r="J307" s="503"/>
      <c r="K307" s="503"/>
      <c r="L307" s="503"/>
      <c r="M307" s="503"/>
      <c r="N307" s="503"/>
      <c r="O307" s="503"/>
      <c r="P307" s="503"/>
      <c r="Q307" s="503"/>
      <c r="R307" s="503"/>
      <c r="S307" s="503"/>
      <c r="T307" s="503"/>
      <c r="U307" s="503"/>
      <c r="V307" s="503"/>
      <c r="W307" s="503"/>
      <c r="X307" s="503"/>
      <c r="Y307" s="503"/>
      <c r="Z307" s="503"/>
      <c r="AA307" s="503"/>
      <c r="AB307" s="503"/>
    </row>
    <row r="308" spans="2:28" ht="12.75" hidden="1" customHeight="1">
      <c r="B308" s="503"/>
      <c r="C308" s="503"/>
      <c r="D308" s="503"/>
      <c r="E308" s="503"/>
      <c r="F308" s="503"/>
      <c r="G308" s="503"/>
      <c r="H308" s="503"/>
      <c r="I308" s="503"/>
      <c r="J308" s="503"/>
      <c r="K308" s="503"/>
      <c r="L308" s="503"/>
      <c r="M308" s="503"/>
      <c r="N308" s="503"/>
      <c r="O308" s="503"/>
      <c r="P308" s="503"/>
      <c r="Q308" s="503"/>
      <c r="R308" s="503"/>
      <c r="S308" s="503"/>
      <c r="T308" s="503"/>
      <c r="U308" s="503"/>
      <c r="V308" s="503"/>
      <c r="W308" s="503"/>
      <c r="X308" s="503"/>
      <c r="Y308" s="503"/>
      <c r="Z308" s="503"/>
      <c r="AA308" s="503"/>
      <c r="AB308" s="503"/>
    </row>
    <row r="309" spans="2:28" ht="12.75" hidden="1" customHeight="1">
      <c r="B309" s="503"/>
      <c r="C309" s="503"/>
      <c r="D309" s="503"/>
      <c r="E309" s="503"/>
      <c r="F309" s="503"/>
      <c r="G309" s="503"/>
      <c r="H309" s="503"/>
      <c r="I309" s="503"/>
      <c r="J309" s="503"/>
      <c r="K309" s="503"/>
      <c r="L309" s="503"/>
      <c r="M309" s="503"/>
      <c r="N309" s="503"/>
      <c r="O309" s="503"/>
      <c r="P309" s="503"/>
      <c r="Q309" s="503"/>
      <c r="R309" s="503"/>
      <c r="S309" s="503"/>
      <c r="T309" s="503"/>
      <c r="U309" s="503"/>
      <c r="V309" s="503"/>
      <c r="W309" s="503"/>
      <c r="X309" s="503"/>
      <c r="Y309" s="503"/>
      <c r="Z309" s="503"/>
      <c r="AA309" s="503"/>
      <c r="AB309" s="503"/>
    </row>
    <row r="310" spans="2:28" ht="12.75" hidden="1" customHeight="1">
      <c r="B310" s="503"/>
      <c r="C310" s="503"/>
      <c r="D310" s="503"/>
      <c r="E310" s="503"/>
      <c r="F310" s="503"/>
      <c r="G310" s="503"/>
      <c r="H310" s="503"/>
      <c r="I310" s="503"/>
      <c r="J310" s="503"/>
      <c r="K310" s="503"/>
      <c r="L310" s="503"/>
      <c r="M310" s="503"/>
      <c r="N310" s="503"/>
      <c r="O310" s="503"/>
      <c r="P310" s="503"/>
      <c r="Q310" s="503"/>
      <c r="R310" s="503"/>
      <c r="S310" s="503"/>
      <c r="T310" s="503"/>
      <c r="U310" s="503"/>
      <c r="V310" s="503"/>
      <c r="W310" s="503"/>
      <c r="X310" s="503"/>
      <c r="Y310" s="503"/>
      <c r="Z310" s="503"/>
      <c r="AA310" s="503"/>
      <c r="AB310" s="503"/>
    </row>
    <row r="311" spans="2:28" ht="12.75" hidden="1" customHeight="1">
      <c r="B311" s="503"/>
      <c r="C311" s="503"/>
      <c r="D311" s="503"/>
      <c r="E311" s="503"/>
      <c r="F311" s="503"/>
      <c r="G311" s="503"/>
      <c r="H311" s="503"/>
      <c r="I311" s="503"/>
      <c r="J311" s="503"/>
      <c r="K311" s="503"/>
      <c r="L311" s="503"/>
      <c r="M311" s="503"/>
      <c r="N311" s="503"/>
      <c r="O311" s="503"/>
      <c r="P311" s="503"/>
      <c r="Q311" s="503"/>
      <c r="R311" s="503"/>
      <c r="S311" s="503"/>
      <c r="T311" s="503"/>
      <c r="U311" s="503"/>
      <c r="V311" s="503"/>
      <c r="W311" s="503"/>
      <c r="X311" s="503"/>
      <c r="Y311" s="503"/>
      <c r="Z311" s="503"/>
      <c r="AA311" s="503"/>
      <c r="AB311" s="503"/>
    </row>
    <row r="312" spans="2:28" ht="12.75" hidden="1" customHeight="1">
      <c r="B312" s="503"/>
      <c r="C312" s="503"/>
      <c r="D312" s="503"/>
      <c r="E312" s="503"/>
      <c r="F312" s="503"/>
      <c r="G312" s="503"/>
      <c r="H312" s="503"/>
      <c r="I312" s="503"/>
      <c r="J312" s="503"/>
      <c r="K312" s="503"/>
      <c r="L312" s="503"/>
      <c r="M312" s="503"/>
      <c r="N312" s="503"/>
      <c r="O312" s="503"/>
      <c r="P312" s="503"/>
      <c r="Q312" s="503"/>
      <c r="R312" s="503"/>
      <c r="S312" s="503"/>
      <c r="T312" s="503"/>
      <c r="U312" s="503"/>
      <c r="V312" s="503"/>
      <c r="W312" s="503"/>
      <c r="X312" s="503"/>
      <c r="Y312" s="503"/>
      <c r="Z312" s="503"/>
      <c r="AA312" s="503"/>
      <c r="AB312" s="503"/>
    </row>
    <row r="313" spans="2:28" ht="12.75" hidden="1" customHeight="1">
      <c r="B313" s="503"/>
      <c r="C313" s="503"/>
      <c r="D313" s="503"/>
      <c r="E313" s="503"/>
      <c r="F313" s="503"/>
      <c r="G313" s="503"/>
      <c r="H313" s="503"/>
      <c r="I313" s="503"/>
      <c r="J313" s="503"/>
      <c r="K313" s="503"/>
      <c r="L313" s="503"/>
      <c r="M313" s="503"/>
      <c r="N313" s="503"/>
      <c r="O313" s="503"/>
      <c r="P313" s="503"/>
      <c r="Q313" s="503"/>
      <c r="R313" s="503"/>
      <c r="S313" s="503"/>
      <c r="T313" s="503"/>
      <c r="U313" s="503"/>
      <c r="V313" s="503"/>
      <c r="W313" s="503"/>
      <c r="X313" s="503"/>
      <c r="Y313" s="503"/>
      <c r="Z313" s="503"/>
      <c r="AA313" s="503"/>
      <c r="AB313" s="503"/>
    </row>
    <row r="314" spans="2:28" ht="12.75" hidden="1" customHeight="1">
      <c r="B314" s="503"/>
      <c r="C314" s="503"/>
      <c r="D314" s="503"/>
      <c r="E314" s="503"/>
      <c r="F314" s="503"/>
      <c r="G314" s="503"/>
      <c r="H314" s="503"/>
      <c r="I314" s="503"/>
      <c r="J314" s="503"/>
      <c r="K314" s="503"/>
      <c r="L314" s="503"/>
      <c r="M314" s="503"/>
      <c r="N314" s="503"/>
      <c r="O314" s="503"/>
      <c r="P314" s="503"/>
      <c r="Q314" s="503"/>
      <c r="R314" s="503"/>
      <c r="S314" s="503"/>
      <c r="T314" s="503"/>
      <c r="U314" s="503"/>
      <c r="V314" s="503"/>
      <c r="W314" s="503"/>
      <c r="X314" s="503"/>
      <c r="Y314" s="503"/>
      <c r="Z314" s="503"/>
      <c r="AA314" s="503"/>
      <c r="AB314" s="503"/>
    </row>
    <row r="315" spans="2:28" ht="12.75" hidden="1" customHeight="1">
      <c r="B315" s="503"/>
      <c r="C315" s="503"/>
      <c r="D315" s="503"/>
      <c r="E315" s="503"/>
      <c r="F315" s="503"/>
      <c r="G315" s="503"/>
      <c r="H315" s="503"/>
      <c r="I315" s="503"/>
      <c r="J315" s="503"/>
      <c r="K315" s="503"/>
      <c r="L315" s="503"/>
      <c r="M315" s="503"/>
      <c r="N315" s="503"/>
      <c r="O315" s="503"/>
      <c r="P315" s="503"/>
      <c r="Q315" s="503"/>
      <c r="R315" s="503"/>
      <c r="S315" s="503"/>
      <c r="T315" s="503"/>
      <c r="U315" s="503"/>
      <c r="V315" s="503"/>
      <c r="W315" s="503"/>
      <c r="X315" s="503"/>
      <c r="Y315" s="503"/>
      <c r="Z315" s="503"/>
      <c r="AA315" s="503"/>
      <c r="AB315" s="503"/>
    </row>
    <row r="316" spans="2:28" ht="12.75" hidden="1" customHeight="1">
      <c r="B316" s="503"/>
      <c r="C316" s="503"/>
      <c r="D316" s="503"/>
      <c r="E316" s="503"/>
      <c r="F316" s="503"/>
      <c r="G316" s="503"/>
      <c r="H316" s="503"/>
      <c r="I316" s="503"/>
      <c r="J316" s="503"/>
      <c r="K316" s="503"/>
      <c r="L316" s="503"/>
      <c r="M316" s="503"/>
      <c r="N316" s="503"/>
      <c r="O316" s="503"/>
      <c r="P316" s="503"/>
      <c r="Q316" s="503"/>
      <c r="R316" s="503"/>
      <c r="S316" s="503"/>
      <c r="T316" s="503"/>
      <c r="U316" s="503"/>
      <c r="V316" s="503"/>
      <c r="W316" s="503"/>
      <c r="X316" s="503"/>
      <c r="Y316" s="503"/>
      <c r="Z316" s="503"/>
      <c r="AA316" s="503"/>
      <c r="AB316" s="503"/>
    </row>
    <row r="317" spans="2:28" ht="12.75" hidden="1" customHeight="1">
      <c r="B317" s="503"/>
      <c r="C317" s="503"/>
      <c r="D317" s="503"/>
      <c r="E317" s="503"/>
      <c r="F317" s="503"/>
      <c r="G317" s="503"/>
      <c r="H317" s="503"/>
      <c r="I317" s="503"/>
      <c r="J317" s="503"/>
      <c r="K317" s="503"/>
      <c r="L317" s="503"/>
      <c r="M317" s="503"/>
      <c r="N317" s="503"/>
      <c r="O317" s="503"/>
      <c r="P317" s="503"/>
      <c r="Q317" s="503"/>
      <c r="R317" s="503"/>
      <c r="S317" s="503"/>
      <c r="T317" s="503"/>
      <c r="U317" s="503"/>
      <c r="V317" s="503"/>
      <c r="W317" s="503"/>
      <c r="X317" s="503"/>
      <c r="Y317" s="503"/>
      <c r="Z317" s="503"/>
      <c r="AA317" s="503"/>
      <c r="AB317" s="503"/>
    </row>
    <row r="318" spans="2:28" ht="12.75" hidden="1" customHeight="1">
      <c r="B318" s="503"/>
      <c r="C318" s="503"/>
      <c r="D318" s="503"/>
      <c r="E318" s="503"/>
      <c r="F318" s="503"/>
      <c r="G318" s="503"/>
      <c r="H318" s="503"/>
      <c r="I318" s="503"/>
      <c r="J318" s="503"/>
      <c r="K318" s="503"/>
      <c r="L318" s="503"/>
      <c r="M318" s="503"/>
      <c r="N318" s="503"/>
      <c r="O318" s="503"/>
      <c r="P318" s="503"/>
      <c r="Q318" s="503"/>
      <c r="R318" s="503"/>
      <c r="S318" s="503"/>
      <c r="T318" s="503"/>
      <c r="U318" s="503"/>
      <c r="V318" s="503"/>
      <c r="W318" s="503"/>
      <c r="X318" s="503"/>
      <c r="Y318" s="503"/>
      <c r="Z318" s="503"/>
      <c r="AA318" s="503"/>
      <c r="AB318" s="503"/>
    </row>
    <row r="319" spans="2:28" ht="12.75" hidden="1" customHeight="1">
      <c r="B319" s="503"/>
      <c r="C319" s="503"/>
      <c r="D319" s="503"/>
      <c r="E319" s="503"/>
      <c r="F319" s="503"/>
      <c r="G319" s="503"/>
      <c r="H319" s="503"/>
      <c r="I319" s="503"/>
      <c r="J319" s="503"/>
      <c r="K319" s="503"/>
      <c r="L319" s="503"/>
      <c r="M319" s="503"/>
      <c r="N319" s="503"/>
      <c r="O319" s="503"/>
      <c r="P319" s="503"/>
      <c r="Q319" s="503"/>
      <c r="R319" s="503"/>
      <c r="S319" s="503"/>
      <c r="T319" s="503"/>
      <c r="U319" s="503"/>
      <c r="V319" s="503"/>
      <c r="W319" s="503"/>
      <c r="X319" s="503"/>
      <c r="Y319" s="503"/>
      <c r="Z319" s="503"/>
      <c r="AA319" s="503"/>
      <c r="AB319" s="503"/>
    </row>
    <row r="320" spans="2:28" ht="12.75" hidden="1" customHeight="1">
      <c r="B320" s="503"/>
      <c r="C320" s="503"/>
      <c r="D320" s="503"/>
      <c r="E320" s="503"/>
      <c r="F320" s="503"/>
      <c r="G320" s="503"/>
      <c r="H320" s="503"/>
      <c r="I320" s="503"/>
      <c r="J320" s="503"/>
      <c r="K320" s="503"/>
      <c r="L320" s="503"/>
      <c r="M320" s="503"/>
      <c r="N320" s="503"/>
      <c r="O320" s="503"/>
      <c r="P320" s="503"/>
      <c r="Q320" s="503"/>
      <c r="R320" s="503"/>
      <c r="S320" s="503"/>
      <c r="T320" s="503"/>
      <c r="U320" s="503"/>
      <c r="V320" s="503"/>
      <c r="W320" s="503"/>
      <c r="X320" s="503"/>
      <c r="Y320" s="503"/>
      <c r="Z320" s="503"/>
      <c r="AA320" s="503"/>
      <c r="AB320" s="503"/>
    </row>
    <row r="321" spans="2:28" ht="12.75" hidden="1" customHeight="1">
      <c r="B321" s="503"/>
      <c r="C321" s="503"/>
      <c r="D321" s="503"/>
      <c r="E321" s="503"/>
      <c r="F321" s="503"/>
      <c r="G321" s="503"/>
      <c r="H321" s="503"/>
      <c r="I321" s="503"/>
      <c r="J321" s="503"/>
      <c r="K321" s="503"/>
      <c r="L321" s="503"/>
      <c r="M321" s="503"/>
      <c r="N321" s="503"/>
      <c r="O321" s="503"/>
      <c r="P321" s="503"/>
      <c r="Q321" s="503"/>
      <c r="R321" s="503"/>
      <c r="S321" s="503"/>
      <c r="T321" s="503"/>
      <c r="U321" s="503"/>
      <c r="V321" s="503"/>
      <c r="W321" s="503"/>
      <c r="X321" s="503"/>
      <c r="Y321" s="503"/>
      <c r="Z321" s="503"/>
      <c r="AA321" s="503"/>
      <c r="AB321" s="503"/>
    </row>
    <row r="322" spans="2:28" ht="12.75" hidden="1" customHeight="1">
      <c r="B322" s="503"/>
      <c r="C322" s="503"/>
      <c r="D322" s="503"/>
      <c r="E322" s="503"/>
      <c r="F322" s="503"/>
      <c r="G322" s="503"/>
      <c r="H322" s="503"/>
      <c r="I322" s="503"/>
      <c r="J322" s="503"/>
      <c r="K322" s="503"/>
      <c r="L322" s="503"/>
      <c r="M322" s="503"/>
      <c r="N322" s="503"/>
      <c r="O322" s="503"/>
      <c r="P322" s="503"/>
      <c r="Q322" s="503"/>
      <c r="R322" s="503"/>
      <c r="S322" s="503"/>
      <c r="T322" s="503"/>
      <c r="U322" s="503"/>
      <c r="V322" s="503"/>
      <c r="W322" s="503"/>
      <c r="X322" s="503"/>
      <c r="Y322" s="503"/>
      <c r="Z322" s="503"/>
      <c r="AA322" s="503"/>
      <c r="AB322" s="503"/>
    </row>
    <row r="323" spans="2:28" ht="12.75" hidden="1" customHeight="1">
      <c r="B323" s="503"/>
      <c r="C323" s="503"/>
      <c r="D323" s="503"/>
      <c r="E323" s="503"/>
      <c r="F323" s="503"/>
      <c r="G323" s="503"/>
      <c r="H323" s="503"/>
      <c r="I323" s="503"/>
      <c r="J323" s="503"/>
      <c r="K323" s="503"/>
      <c r="L323" s="503"/>
      <c r="M323" s="503"/>
      <c r="N323" s="503"/>
      <c r="O323" s="503"/>
      <c r="P323" s="503"/>
      <c r="Q323" s="503"/>
      <c r="R323" s="503"/>
      <c r="S323" s="503"/>
      <c r="T323" s="503"/>
      <c r="U323" s="503"/>
      <c r="V323" s="503"/>
      <c r="W323" s="503"/>
      <c r="X323" s="503"/>
      <c r="Y323" s="503"/>
      <c r="Z323" s="503"/>
      <c r="AA323" s="503"/>
      <c r="AB323" s="503"/>
    </row>
    <row r="324" spans="2:28" ht="12.75" hidden="1" customHeight="1">
      <c r="B324" s="503"/>
      <c r="C324" s="503"/>
      <c r="D324" s="503"/>
      <c r="E324" s="503"/>
      <c r="F324" s="503"/>
      <c r="G324" s="503"/>
      <c r="H324" s="503"/>
      <c r="I324" s="503"/>
      <c r="J324" s="503"/>
      <c r="K324" s="503"/>
      <c r="L324" s="503"/>
      <c r="M324" s="503"/>
      <c r="N324" s="503"/>
      <c r="O324" s="503"/>
      <c r="P324" s="503"/>
      <c r="Q324" s="503"/>
      <c r="R324" s="503"/>
      <c r="S324" s="503"/>
      <c r="T324" s="503"/>
      <c r="U324" s="503"/>
      <c r="V324" s="503"/>
      <c r="W324" s="503"/>
      <c r="X324" s="503"/>
      <c r="Y324" s="503"/>
      <c r="Z324" s="503"/>
      <c r="AA324" s="503"/>
      <c r="AB324" s="503"/>
    </row>
    <row r="325" spans="2:28" ht="12.75" hidden="1" customHeight="1">
      <c r="B325" s="503"/>
      <c r="C325" s="503"/>
      <c r="D325" s="503"/>
      <c r="E325" s="503"/>
      <c r="F325" s="503"/>
      <c r="G325" s="503"/>
      <c r="H325" s="503"/>
      <c r="I325" s="503"/>
      <c r="J325" s="503"/>
      <c r="K325" s="503"/>
      <c r="L325" s="503"/>
      <c r="M325" s="503"/>
      <c r="N325" s="503"/>
      <c r="O325" s="503"/>
      <c r="P325" s="503"/>
      <c r="Q325" s="503"/>
      <c r="R325" s="503"/>
      <c r="S325" s="503"/>
      <c r="T325" s="503"/>
      <c r="U325" s="503"/>
      <c r="V325" s="503"/>
      <c r="W325" s="503"/>
      <c r="X325" s="503"/>
      <c r="Y325" s="503"/>
      <c r="Z325" s="503"/>
      <c r="AA325" s="503"/>
      <c r="AB325" s="503"/>
    </row>
    <row r="326" spans="2:28" ht="12.75" hidden="1" customHeight="1">
      <c r="B326" s="503"/>
      <c r="C326" s="503"/>
      <c r="D326" s="503"/>
      <c r="E326" s="503"/>
      <c r="F326" s="503"/>
      <c r="G326" s="503"/>
      <c r="H326" s="503"/>
      <c r="I326" s="503"/>
      <c r="J326" s="503"/>
      <c r="K326" s="503"/>
      <c r="L326" s="503"/>
      <c r="M326" s="503"/>
      <c r="N326" s="503"/>
      <c r="O326" s="503"/>
      <c r="P326" s="503"/>
      <c r="Q326" s="503"/>
      <c r="R326" s="503"/>
      <c r="S326" s="503"/>
      <c r="T326" s="503"/>
      <c r="U326" s="503"/>
      <c r="V326" s="503"/>
      <c r="W326" s="503"/>
      <c r="X326" s="503"/>
      <c r="Y326" s="503"/>
      <c r="Z326" s="503"/>
      <c r="AA326" s="503"/>
      <c r="AB326" s="503"/>
    </row>
    <row r="327" spans="2:28" ht="12.75" hidden="1" customHeight="1">
      <c r="B327" s="503"/>
      <c r="C327" s="503"/>
      <c r="D327" s="503"/>
      <c r="E327" s="503"/>
      <c r="F327" s="503"/>
      <c r="G327" s="503"/>
      <c r="H327" s="503"/>
      <c r="I327" s="503"/>
      <c r="J327" s="503"/>
      <c r="K327" s="503"/>
      <c r="L327" s="503"/>
      <c r="M327" s="503"/>
      <c r="N327" s="503"/>
      <c r="O327" s="503"/>
      <c r="P327" s="503"/>
      <c r="Q327" s="503"/>
      <c r="R327" s="503"/>
      <c r="S327" s="503"/>
      <c r="T327" s="503"/>
      <c r="U327" s="503"/>
      <c r="V327" s="503"/>
      <c r="W327" s="503"/>
      <c r="X327" s="503"/>
      <c r="Y327" s="503"/>
      <c r="Z327" s="503"/>
      <c r="AA327" s="503"/>
      <c r="AB327" s="503"/>
    </row>
    <row r="328" spans="2:28" ht="15.75" hidden="1" customHeight="1">
      <c r="B328" s="621"/>
      <c r="C328" s="621"/>
      <c r="D328" s="621"/>
      <c r="E328" s="621"/>
      <c r="F328" s="621"/>
      <c r="G328" s="621"/>
      <c r="H328" s="621"/>
      <c r="I328" s="621"/>
      <c r="J328" s="621"/>
      <c r="K328" s="621"/>
      <c r="L328" s="621"/>
      <c r="M328" s="621"/>
      <c r="N328" s="621"/>
      <c r="O328" s="621"/>
      <c r="P328" s="621"/>
      <c r="Q328" s="621"/>
      <c r="R328" s="621"/>
      <c r="S328" s="621"/>
      <c r="T328" s="621"/>
      <c r="U328" s="621"/>
      <c r="V328" s="621"/>
      <c r="W328" s="621"/>
      <c r="X328" s="621"/>
      <c r="Y328" s="621"/>
      <c r="Z328" s="621"/>
      <c r="AA328" s="621"/>
      <c r="AB328" s="621"/>
    </row>
    <row r="329" spans="2:28" ht="15.75" hidden="1" customHeight="1">
      <c r="B329" s="621"/>
      <c r="C329" s="621"/>
      <c r="D329" s="621"/>
      <c r="E329" s="621"/>
      <c r="F329" s="621"/>
      <c r="G329" s="621"/>
      <c r="H329" s="621"/>
      <c r="I329" s="621"/>
      <c r="J329" s="621"/>
      <c r="K329" s="621"/>
      <c r="L329" s="621"/>
      <c r="M329" s="621"/>
      <c r="N329" s="621"/>
      <c r="O329" s="621"/>
      <c r="P329" s="621"/>
      <c r="Q329" s="621"/>
      <c r="R329" s="621"/>
      <c r="S329" s="621"/>
      <c r="T329" s="621"/>
      <c r="U329" s="621"/>
      <c r="V329" s="621"/>
      <c r="W329" s="621"/>
      <c r="X329" s="621"/>
      <c r="Y329" s="621"/>
      <c r="Z329" s="621"/>
      <c r="AA329" s="621"/>
      <c r="AB329" s="621"/>
    </row>
    <row r="330" spans="2:28" ht="15.75" hidden="1" customHeight="1">
      <c r="B330" s="621"/>
      <c r="C330" s="621"/>
      <c r="D330" s="621"/>
      <c r="E330" s="621"/>
      <c r="F330" s="621"/>
      <c r="G330" s="621"/>
      <c r="H330" s="621"/>
      <c r="I330" s="621"/>
      <c r="J330" s="621"/>
      <c r="K330" s="621"/>
      <c r="L330" s="621"/>
      <c r="M330" s="621"/>
      <c r="N330" s="621"/>
      <c r="O330" s="621"/>
      <c r="P330" s="621"/>
      <c r="Q330" s="621"/>
      <c r="R330" s="621"/>
      <c r="S330" s="621"/>
      <c r="T330" s="621"/>
      <c r="U330" s="621"/>
      <c r="V330" s="621"/>
      <c r="W330" s="621"/>
      <c r="X330" s="621"/>
      <c r="Y330" s="621"/>
      <c r="Z330" s="621"/>
      <c r="AA330" s="621"/>
      <c r="AB330" s="621"/>
    </row>
    <row r="331" spans="2:28" ht="15.75" hidden="1" customHeight="1">
      <c r="B331" s="621"/>
      <c r="C331" s="621"/>
      <c r="D331" s="621"/>
      <c r="E331" s="621"/>
      <c r="F331" s="621"/>
      <c r="G331" s="621"/>
      <c r="H331" s="621"/>
      <c r="I331" s="621"/>
      <c r="J331" s="621"/>
      <c r="K331" s="621"/>
      <c r="L331" s="621"/>
      <c r="M331" s="621"/>
      <c r="N331" s="621"/>
      <c r="O331" s="621"/>
      <c r="P331" s="621"/>
      <c r="Q331" s="621"/>
      <c r="R331" s="621"/>
      <c r="S331" s="621"/>
      <c r="T331" s="621"/>
      <c r="U331" s="621"/>
      <c r="V331" s="621"/>
      <c r="W331" s="621"/>
      <c r="X331" s="621"/>
      <c r="Y331" s="621"/>
      <c r="Z331" s="621"/>
      <c r="AA331" s="621"/>
      <c r="AB331" s="621"/>
    </row>
    <row r="332" spans="2:28" ht="15.75" hidden="1" customHeight="1">
      <c r="B332" s="621"/>
      <c r="C332" s="621"/>
      <c r="D332" s="621"/>
      <c r="E332" s="621"/>
      <c r="F332" s="621"/>
      <c r="G332" s="621"/>
      <c r="H332" s="621"/>
      <c r="I332" s="621"/>
      <c r="J332" s="621"/>
      <c r="K332" s="621"/>
      <c r="L332" s="621"/>
      <c r="M332" s="621"/>
      <c r="N332" s="621"/>
      <c r="O332" s="621"/>
      <c r="P332" s="621"/>
      <c r="Q332" s="621"/>
      <c r="R332" s="621"/>
      <c r="S332" s="621"/>
      <c r="T332" s="621"/>
      <c r="U332" s="621"/>
      <c r="V332" s="621"/>
      <c r="W332" s="621"/>
      <c r="X332" s="621"/>
      <c r="Y332" s="621"/>
      <c r="Z332" s="621"/>
      <c r="AA332" s="621"/>
      <c r="AB332" s="621"/>
    </row>
    <row r="333" spans="2:28" ht="15.75" hidden="1" customHeight="1">
      <c r="B333" s="621"/>
      <c r="C333" s="621"/>
      <c r="D333" s="621"/>
      <c r="E333" s="621"/>
      <c r="F333" s="621"/>
      <c r="G333" s="621"/>
      <c r="H333" s="621"/>
      <c r="I333" s="621"/>
      <c r="J333" s="621"/>
      <c r="K333" s="621"/>
      <c r="L333" s="621"/>
      <c r="M333" s="621"/>
      <c r="N333" s="621"/>
      <c r="O333" s="621"/>
      <c r="P333" s="621"/>
      <c r="Q333" s="621"/>
      <c r="R333" s="621"/>
      <c r="S333" s="621"/>
      <c r="T333" s="621"/>
      <c r="U333" s="621"/>
      <c r="V333" s="621"/>
      <c r="W333" s="621"/>
      <c r="X333" s="621"/>
      <c r="Y333" s="621"/>
      <c r="Z333" s="621"/>
      <c r="AA333" s="621"/>
      <c r="AB333" s="621"/>
    </row>
    <row r="334" spans="2:28" ht="15.75" hidden="1" customHeight="1">
      <c r="B334" s="621"/>
      <c r="C334" s="621"/>
      <c r="D334" s="621"/>
      <c r="E334" s="621"/>
      <c r="F334" s="621"/>
      <c r="G334" s="621"/>
      <c r="H334" s="621"/>
      <c r="I334" s="621"/>
      <c r="J334" s="621"/>
      <c r="K334" s="621"/>
      <c r="L334" s="621"/>
      <c r="M334" s="621"/>
      <c r="N334" s="621"/>
      <c r="O334" s="621"/>
      <c r="P334" s="621"/>
      <c r="Q334" s="621"/>
      <c r="R334" s="621"/>
      <c r="S334" s="621"/>
      <c r="T334" s="621"/>
      <c r="U334" s="621"/>
      <c r="V334" s="621"/>
      <c r="W334" s="621"/>
      <c r="X334" s="621"/>
      <c r="Y334" s="621"/>
      <c r="Z334" s="621"/>
      <c r="AA334" s="621"/>
      <c r="AB334" s="621"/>
    </row>
    <row r="335" spans="2:28" ht="15.75" hidden="1" customHeight="1">
      <c r="B335" s="621"/>
      <c r="C335" s="621"/>
      <c r="D335" s="621"/>
      <c r="E335" s="621"/>
      <c r="F335" s="621"/>
      <c r="G335" s="621"/>
      <c r="H335" s="621"/>
      <c r="I335" s="621"/>
      <c r="J335" s="621"/>
      <c r="K335" s="621"/>
      <c r="L335" s="621"/>
      <c r="M335" s="621"/>
      <c r="N335" s="621"/>
      <c r="O335" s="621"/>
      <c r="P335" s="621"/>
      <c r="Q335" s="621"/>
      <c r="R335" s="621"/>
      <c r="S335" s="621"/>
      <c r="T335" s="621"/>
      <c r="U335" s="621"/>
      <c r="V335" s="621"/>
      <c r="W335" s="621"/>
      <c r="X335" s="621"/>
      <c r="Y335" s="621"/>
      <c r="Z335" s="621"/>
      <c r="AA335" s="621"/>
      <c r="AB335" s="621"/>
    </row>
    <row r="336" spans="2:28" ht="15.75" hidden="1" customHeight="1">
      <c r="B336" s="621"/>
      <c r="C336" s="621"/>
      <c r="D336" s="621"/>
      <c r="E336" s="621"/>
      <c r="F336" s="621"/>
      <c r="G336" s="621"/>
      <c r="H336" s="621"/>
      <c r="I336" s="621"/>
      <c r="J336" s="621"/>
      <c r="K336" s="621"/>
      <c r="L336" s="621"/>
      <c r="M336" s="621"/>
      <c r="N336" s="621"/>
      <c r="O336" s="621"/>
      <c r="P336" s="621"/>
      <c r="Q336" s="621"/>
      <c r="R336" s="621"/>
      <c r="S336" s="621"/>
      <c r="T336" s="621"/>
      <c r="U336" s="621"/>
      <c r="V336" s="621"/>
      <c r="W336" s="621"/>
      <c r="X336" s="621"/>
      <c r="Y336" s="621"/>
      <c r="Z336" s="621"/>
      <c r="AA336" s="621"/>
      <c r="AB336" s="621"/>
    </row>
    <row r="337" spans="2:28" ht="15.75" hidden="1" customHeight="1">
      <c r="B337" s="621"/>
      <c r="C337" s="621"/>
      <c r="D337" s="621"/>
      <c r="E337" s="621"/>
      <c r="F337" s="621"/>
      <c r="G337" s="621"/>
      <c r="H337" s="621"/>
      <c r="I337" s="621"/>
      <c r="J337" s="621"/>
      <c r="K337" s="621"/>
      <c r="L337" s="621"/>
      <c r="M337" s="621"/>
      <c r="N337" s="621"/>
      <c r="O337" s="621"/>
      <c r="P337" s="621"/>
      <c r="Q337" s="621"/>
      <c r="R337" s="621"/>
      <c r="S337" s="621"/>
      <c r="T337" s="621"/>
      <c r="U337" s="621"/>
      <c r="V337" s="621"/>
      <c r="W337" s="621"/>
      <c r="X337" s="621"/>
      <c r="Y337" s="621"/>
      <c r="Z337" s="621"/>
      <c r="AA337" s="621"/>
      <c r="AB337" s="621"/>
    </row>
    <row r="338" spans="2:28" ht="15.75" hidden="1" customHeight="1">
      <c r="B338" s="621"/>
      <c r="C338" s="621"/>
      <c r="D338" s="621"/>
      <c r="E338" s="621"/>
      <c r="F338" s="621"/>
      <c r="G338" s="621"/>
      <c r="H338" s="621"/>
      <c r="I338" s="621"/>
      <c r="J338" s="621"/>
      <c r="K338" s="621"/>
      <c r="L338" s="621"/>
      <c r="M338" s="621"/>
      <c r="N338" s="621"/>
      <c r="O338" s="621"/>
      <c r="P338" s="621"/>
      <c r="Q338" s="621"/>
      <c r="R338" s="621"/>
      <c r="S338" s="621"/>
      <c r="T338" s="621"/>
      <c r="U338" s="621"/>
      <c r="V338" s="621"/>
      <c r="W338" s="621"/>
      <c r="X338" s="621"/>
      <c r="Y338" s="621"/>
      <c r="Z338" s="621"/>
      <c r="AA338" s="621"/>
      <c r="AB338" s="621"/>
    </row>
    <row r="339" spans="2:28" ht="15.75" hidden="1" customHeight="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row>
    <row r="340" spans="2:28" ht="15.75" hidden="1" customHeight="1">
      <c r="B340" s="621"/>
      <c r="C340" s="621"/>
      <c r="D340" s="621"/>
      <c r="E340" s="621"/>
      <c r="F340" s="621"/>
      <c r="G340" s="621"/>
      <c r="H340" s="621"/>
      <c r="I340" s="621"/>
      <c r="J340" s="621"/>
      <c r="K340" s="621"/>
      <c r="L340" s="621"/>
      <c r="M340" s="621"/>
      <c r="N340" s="621"/>
      <c r="O340" s="621"/>
      <c r="P340" s="621"/>
      <c r="Q340" s="621"/>
      <c r="R340" s="621"/>
      <c r="S340" s="621"/>
      <c r="T340" s="621"/>
      <c r="U340" s="621"/>
      <c r="V340" s="621"/>
      <c r="W340" s="621"/>
      <c r="X340" s="621"/>
      <c r="Y340" s="621"/>
      <c r="Z340" s="621"/>
      <c r="AA340" s="621"/>
      <c r="AB340" s="621"/>
    </row>
    <row r="341" spans="2:28" ht="15.75" hidden="1" customHeight="1">
      <c r="B341" s="621"/>
      <c r="C341" s="621"/>
      <c r="D341" s="621"/>
      <c r="E341" s="621"/>
      <c r="F341" s="621"/>
      <c r="G341" s="621"/>
      <c r="H341" s="621"/>
      <c r="I341" s="621"/>
      <c r="J341" s="621"/>
      <c r="K341" s="621"/>
      <c r="L341" s="621"/>
      <c r="M341" s="621"/>
      <c r="N341" s="621"/>
      <c r="O341" s="621"/>
      <c r="P341" s="621"/>
      <c r="Q341" s="621"/>
      <c r="R341" s="621"/>
      <c r="S341" s="621"/>
      <c r="T341" s="621"/>
      <c r="U341" s="621"/>
      <c r="V341" s="621"/>
      <c r="W341" s="621"/>
      <c r="X341" s="621"/>
      <c r="Y341" s="621"/>
      <c r="Z341" s="621"/>
      <c r="AA341" s="621"/>
      <c r="AB341" s="621"/>
    </row>
    <row r="342" spans="2:28" ht="15.75" hidden="1" customHeight="1">
      <c r="B342" s="621"/>
      <c r="C342" s="621"/>
      <c r="D342" s="621"/>
      <c r="E342" s="621"/>
      <c r="F342" s="621"/>
      <c r="G342" s="621"/>
      <c r="H342" s="621"/>
      <c r="I342" s="621"/>
      <c r="J342" s="621"/>
      <c r="K342" s="621"/>
      <c r="L342" s="621"/>
      <c r="M342" s="621"/>
      <c r="N342" s="621"/>
      <c r="O342" s="621"/>
      <c r="P342" s="621"/>
      <c r="Q342" s="621"/>
      <c r="R342" s="621"/>
      <c r="S342" s="621"/>
      <c r="T342" s="621"/>
      <c r="U342" s="621"/>
      <c r="V342" s="621"/>
      <c r="W342" s="621"/>
      <c r="X342" s="621"/>
      <c r="Y342" s="621"/>
      <c r="Z342" s="621"/>
      <c r="AA342" s="621"/>
      <c r="AB342" s="621"/>
    </row>
    <row r="343" spans="2:28" ht="15.75" hidden="1" customHeight="1">
      <c r="B343" s="621"/>
      <c r="C343" s="621"/>
      <c r="D343" s="621"/>
      <c r="E343" s="621"/>
      <c r="F343" s="621"/>
      <c r="G343" s="621"/>
      <c r="H343" s="621"/>
      <c r="I343" s="621"/>
      <c r="J343" s="621"/>
      <c r="K343" s="621"/>
      <c r="L343" s="621"/>
      <c r="M343" s="621"/>
      <c r="N343" s="621"/>
      <c r="O343" s="621"/>
      <c r="P343" s="621"/>
      <c r="Q343" s="621"/>
      <c r="R343" s="621"/>
      <c r="S343" s="621"/>
      <c r="T343" s="621"/>
      <c r="U343" s="621"/>
      <c r="V343" s="621"/>
      <c r="W343" s="621"/>
      <c r="X343" s="621"/>
      <c r="Y343" s="621"/>
      <c r="Z343" s="621"/>
      <c r="AA343" s="621"/>
      <c r="AB343" s="621"/>
    </row>
    <row r="344" spans="2:28" ht="15.75" hidden="1" customHeight="1">
      <c r="B344" s="621"/>
      <c r="C344" s="621"/>
      <c r="D344" s="621"/>
      <c r="E344" s="621"/>
      <c r="F344" s="621"/>
      <c r="G344" s="621"/>
      <c r="H344" s="621"/>
      <c r="I344" s="621"/>
      <c r="J344" s="621"/>
      <c r="K344" s="621"/>
      <c r="L344" s="621"/>
      <c r="M344" s="621"/>
      <c r="N344" s="621"/>
      <c r="O344" s="621"/>
      <c r="P344" s="621"/>
      <c r="Q344" s="621"/>
      <c r="R344" s="621"/>
      <c r="S344" s="621"/>
      <c r="T344" s="621"/>
      <c r="U344" s="621"/>
      <c r="V344" s="621"/>
      <c r="W344" s="621"/>
      <c r="X344" s="621"/>
      <c r="Y344" s="621"/>
      <c r="Z344" s="621"/>
      <c r="AA344" s="621"/>
      <c r="AB344" s="621"/>
    </row>
    <row r="345" spans="2:28" ht="15.75" hidden="1" customHeight="1">
      <c r="B345" s="621"/>
      <c r="C345" s="621"/>
      <c r="D345" s="621"/>
      <c r="E345" s="621"/>
      <c r="F345" s="621"/>
      <c r="G345" s="621"/>
      <c r="H345" s="621"/>
      <c r="I345" s="621"/>
      <c r="J345" s="621"/>
      <c r="K345" s="621"/>
      <c r="L345" s="621"/>
      <c r="M345" s="621"/>
      <c r="N345" s="621"/>
      <c r="O345" s="621"/>
      <c r="P345" s="621"/>
      <c r="Q345" s="621"/>
      <c r="R345" s="621"/>
      <c r="S345" s="621"/>
      <c r="T345" s="621"/>
      <c r="U345" s="621"/>
      <c r="V345" s="621"/>
      <c r="W345" s="621"/>
      <c r="X345" s="621"/>
      <c r="Y345" s="621"/>
      <c r="Z345" s="621"/>
      <c r="AA345" s="621"/>
      <c r="AB345" s="621"/>
    </row>
    <row r="346" spans="2:28" ht="15.75" hidden="1" customHeight="1">
      <c r="B346" s="621"/>
      <c r="C346" s="621"/>
      <c r="D346" s="621"/>
      <c r="E346" s="621"/>
      <c r="F346" s="621"/>
      <c r="G346" s="621"/>
      <c r="H346" s="621"/>
      <c r="I346" s="621"/>
      <c r="J346" s="621"/>
      <c r="K346" s="621"/>
      <c r="L346" s="621"/>
      <c r="M346" s="621"/>
      <c r="N346" s="621"/>
      <c r="O346" s="621"/>
      <c r="P346" s="621"/>
      <c r="Q346" s="621"/>
      <c r="R346" s="621"/>
      <c r="S346" s="621"/>
      <c r="T346" s="621"/>
      <c r="U346" s="621"/>
      <c r="V346" s="621"/>
      <c r="W346" s="621"/>
      <c r="X346" s="621"/>
      <c r="Y346" s="621"/>
      <c r="Z346" s="621"/>
      <c r="AA346" s="621"/>
      <c r="AB346" s="621"/>
    </row>
    <row r="347" spans="2:28" ht="15.75" hidden="1" customHeight="1">
      <c r="B347" s="621"/>
      <c r="C347" s="621"/>
      <c r="D347" s="621"/>
      <c r="E347" s="621"/>
      <c r="F347" s="621"/>
      <c r="G347" s="621"/>
      <c r="H347" s="621"/>
      <c r="I347" s="621"/>
      <c r="J347" s="621"/>
      <c r="K347" s="621"/>
      <c r="L347" s="621"/>
      <c r="M347" s="621"/>
      <c r="N347" s="621"/>
      <c r="O347" s="621"/>
      <c r="P347" s="621"/>
      <c r="Q347" s="621"/>
      <c r="R347" s="621"/>
      <c r="S347" s="621"/>
      <c r="T347" s="621"/>
      <c r="U347" s="621"/>
      <c r="V347" s="621"/>
      <c r="W347" s="621"/>
      <c r="X347" s="621"/>
      <c r="Y347" s="621"/>
      <c r="Z347" s="621"/>
      <c r="AA347" s="621"/>
      <c r="AB347" s="621"/>
    </row>
    <row r="348" spans="2:28" ht="15.75" hidden="1" customHeight="1">
      <c r="B348" s="621"/>
      <c r="C348" s="621"/>
      <c r="D348" s="621"/>
      <c r="E348" s="621"/>
      <c r="F348" s="621"/>
      <c r="G348" s="621"/>
      <c r="H348" s="621"/>
      <c r="I348" s="621"/>
      <c r="J348" s="621"/>
      <c r="K348" s="621"/>
      <c r="L348" s="621"/>
      <c r="M348" s="621"/>
      <c r="N348" s="621"/>
      <c r="O348" s="621"/>
      <c r="P348" s="621"/>
      <c r="Q348" s="621"/>
      <c r="R348" s="621"/>
      <c r="S348" s="621"/>
      <c r="T348" s="621"/>
      <c r="U348" s="621"/>
      <c r="V348" s="621"/>
      <c r="W348" s="621"/>
      <c r="X348" s="621"/>
      <c r="Y348" s="621"/>
      <c r="Z348" s="621"/>
      <c r="AA348" s="621"/>
      <c r="AB348" s="621"/>
    </row>
    <row r="349" spans="2:28" ht="15.75" hidden="1" customHeight="1">
      <c r="B349" s="621"/>
      <c r="C349" s="621"/>
      <c r="D349" s="621"/>
      <c r="E349" s="621"/>
      <c r="F349" s="621"/>
      <c r="G349" s="621"/>
      <c r="H349" s="621"/>
      <c r="I349" s="621"/>
      <c r="J349" s="621"/>
      <c r="K349" s="621"/>
      <c r="L349" s="621"/>
      <c r="M349" s="621"/>
      <c r="N349" s="621"/>
      <c r="O349" s="621"/>
      <c r="P349" s="621"/>
      <c r="Q349" s="621"/>
      <c r="R349" s="621"/>
      <c r="S349" s="621"/>
      <c r="T349" s="621"/>
      <c r="U349" s="621"/>
      <c r="V349" s="621"/>
      <c r="W349" s="621"/>
      <c r="X349" s="621"/>
      <c r="Y349" s="621"/>
      <c r="Z349" s="621"/>
      <c r="AA349" s="621"/>
      <c r="AB349" s="621"/>
    </row>
    <row r="350" spans="2:28" ht="15.75" hidden="1" customHeight="1">
      <c r="B350" s="621"/>
      <c r="C350" s="621"/>
      <c r="D350" s="621"/>
      <c r="E350" s="621"/>
      <c r="F350" s="621"/>
      <c r="G350" s="621"/>
      <c r="H350" s="621"/>
      <c r="I350" s="621"/>
      <c r="J350" s="621"/>
      <c r="K350" s="621"/>
      <c r="L350" s="621"/>
      <c r="M350" s="621"/>
      <c r="N350" s="621"/>
      <c r="O350" s="621"/>
      <c r="P350" s="621"/>
      <c r="Q350" s="621"/>
      <c r="R350" s="621"/>
      <c r="S350" s="621"/>
      <c r="T350" s="621"/>
      <c r="U350" s="621"/>
      <c r="V350" s="621"/>
      <c r="W350" s="621"/>
      <c r="X350" s="621"/>
      <c r="Y350" s="621"/>
      <c r="Z350" s="621"/>
      <c r="AA350" s="621"/>
      <c r="AB350" s="621"/>
    </row>
    <row r="351" spans="2:28" ht="15.75" hidden="1" customHeight="1">
      <c r="B351" s="621"/>
      <c r="C351" s="621"/>
      <c r="D351" s="621"/>
      <c r="E351" s="621"/>
      <c r="F351" s="621"/>
      <c r="G351" s="621"/>
      <c r="H351" s="621"/>
      <c r="I351" s="621"/>
      <c r="J351" s="621"/>
      <c r="K351" s="621"/>
      <c r="L351" s="621"/>
      <c r="M351" s="621"/>
      <c r="N351" s="621"/>
      <c r="O351" s="621"/>
      <c r="P351" s="621"/>
      <c r="Q351" s="621"/>
      <c r="R351" s="621"/>
      <c r="S351" s="621"/>
      <c r="T351" s="621"/>
      <c r="U351" s="621"/>
      <c r="V351" s="621"/>
      <c r="W351" s="621"/>
      <c r="X351" s="621"/>
      <c r="Y351" s="621"/>
      <c r="Z351" s="621"/>
      <c r="AA351" s="621"/>
      <c r="AB351" s="621"/>
    </row>
    <row r="352" spans="2:28" ht="15.75" hidden="1" customHeight="1">
      <c r="B352" s="621"/>
      <c r="C352" s="621"/>
      <c r="D352" s="621"/>
      <c r="E352" s="621"/>
      <c r="F352" s="621"/>
      <c r="G352" s="621"/>
      <c r="H352" s="621"/>
      <c r="I352" s="621"/>
      <c r="J352" s="621"/>
      <c r="K352" s="621"/>
      <c r="L352" s="621"/>
      <c r="M352" s="621"/>
      <c r="N352" s="621"/>
      <c r="O352" s="621"/>
      <c r="P352" s="621"/>
      <c r="Q352" s="621"/>
      <c r="R352" s="621"/>
      <c r="S352" s="621"/>
      <c r="T352" s="621"/>
      <c r="U352" s="621"/>
      <c r="V352" s="621"/>
      <c r="W352" s="621"/>
      <c r="X352" s="621"/>
      <c r="Y352" s="621"/>
      <c r="Z352" s="621"/>
      <c r="AA352" s="621"/>
      <c r="AB352" s="621"/>
    </row>
    <row r="353" spans="2:28" ht="15.75" hidden="1" customHeight="1">
      <c r="B353" s="621"/>
      <c r="C353" s="621"/>
      <c r="D353" s="621"/>
      <c r="E353" s="621"/>
      <c r="F353" s="621"/>
      <c r="G353" s="621"/>
      <c r="H353" s="621"/>
      <c r="I353" s="621"/>
      <c r="J353" s="621"/>
      <c r="K353" s="621"/>
      <c r="L353" s="621"/>
      <c r="M353" s="621"/>
      <c r="N353" s="621"/>
      <c r="O353" s="621"/>
      <c r="P353" s="621"/>
      <c r="Q353" s="621"/>
      <c r="R353" s="621"/>
      <c r="S353" s="621"/>
      <c r="T353" s="621"/>
      <c r="U353" s="621"/>
      <c r="V353" s="621"/>
      <c r="W353" s="621"/>
      <c r="X353" s="621"/>
      <c r="Y353" s="621"/>
      <c r="Z353" s="621"/>
      <c r="AA353" s="621"/>
      <c r="AB353" s="621"/>
    </row>
    <row r="354" spans="2:28" ht="15.75" hidden="1" customHeight="1">
      <c r="B354" s="621"/>
      <c r="C354" s="621"/>
      <c r="D354" s="621"/>
      <c r="E354" s="621"/>
      <c r="F354" s="621"/>
      <c r="G354" s="621"/>
      <c r="H354" s="621"/>
      <c r="I354" s="621"/>
      <c r="J354" s="621"/>
      <c r="K354" s="621"/>
      <c r="L354" s="621"/>
      <c r="M354" s="621"/>
      <c r="N354" s="621"/>
      <c r="O354" s="621"/>
      <c r="P354" s="621"/>
      <c r="Q354" s="621"/>
      <c r="R354" s="621"/>
      <c r="S354" s="621"/>
      <c r="T354" s="621"/>
      <c r="U354" s="621"/>
      <c r="V354" s="621"/>
      <c r="W354" s="621"/>
      <c r="X354" s="621"/>
      <c r="Y354" s="621"/>
      <c r="Z354" s="621"/>
      <c r="AA354" s="621"/>
      <c r="AB354" s="621"/>
    </row>
    <row r="355" spans="2:28" ht="15.75" hidden="1" customHeight="1">
      <c r="B355" s="621"/>
      <c r="C355" s="621"/>
      <c r="D355" s="621"/>
      <c r="E355" s="621"/>
      <c r="F355" s="621"/>
      <c r="G355" s="621"/>
      <c r="H355" s="621"/>
      <c r="I355" s="621"/>
      <c r="J355" s="621"/>
      <c r="K355" s="621"/>
      <c r="L355" s="621"/>
      <c r="M355" s="621"/>
      <c r="N355" s="621"/>
      <c r="O355" s="621"/>
      <c r="P355" s="621"/>
      <c r="Q355" s="621"/>
      <c r="R355" s="621"/>
      <c r="S355" s="621"/>
      <c r="T355" s="621"/>
      <c r="U355" s="621"/>
      <c r="V355" s="621"/>
      <c r="W355" s="621"/>
      <c r="X355" s="621"/>
      <c r="Y355" s="621"/>
      <c r="Z355" s="621"/>
      <c r="AA355" s="621"/>
      <c r="AB355" s="621"/>
    </row>
    <row r="356" spans="2:28" ht="15.75" hidden="1" customHeight="1">
      <c r="B356" s="621"/>
      <c r="C356" s="621"/>
      <c r="D356" s="621"/>
      <c r="E356" s="621"/>
      <c r="F356" s="621"/>
      <c r="G356" s="621"/>
      <c r="H356" s="621"/>
      <c r="I356" s="621"/>
      <c r="J356" s="621"/>
      <c r="K356" s="621"/>
      <c r="L356" s="621"/>
      <c r="M356" s="621"/>
      <c r="N356" s="621"/>
      <c r="O356" s="621"/>
      <c r="P356" s="621"/>
      <c r="Q356" s="621"/>
      <c r="R356" s="621"/>
      <c r="S356" s="621"/>
      <c r="T356" s="621"/>
      <c r="U356" s="621"/>
      <c r="V356" s="621"/>
      <c r="W356" s="621"/>
      <c r="X356" s="621"/>
      <c r="Y356" s="621"/>
      <c r="Z356" s="621"/>
      <c r="AA356" s="621"/>
      <c r="AB356" s="621"/>
    </row>
    <row r="357" spans="2:28" ht="15.75" hidden="1" customHeight="1">
      <c r="B357" s="621"/>
      <c r="C357" s="621"/>
      <c r="D357" s="621"/>
      <c r="E357" s="621"/>
      <c r="F357" s="621"/>
      <c r="G357" s="621"/>
      <c r="H357" s="621"/>
      <c r="I357" s="621"/>
      <c r="J357" s="621"/>
      <c r="K357" s="621"/>
      <c r="L357" s="621"/>
      <c r="M357" s="621"/>
      <c r="N357" s="621"/>
      <c r="O357" s="621"/>
      <c r="P357" s="621"/>
      <c r="Q357" s="621"/>
      <c r="R357" s="621"/>
      <c r="S357" s="621"/>
      <c r="T357" s="621"/>
      <c r="U357" s="621"/>
      <c r="V357" s="621"/>
      <c r="W357" s="621"/>
      <c r="X357" s="621"/>
      <c r="Y357" s="621"/>
      <c r="Z357" s="621"/>
      <c r="AA357" s="621"/>
      <c r="AB357" s="621"/>
    </row>
    <row r="358" spans="2:28" ht="15.75" hidden="1" customHeight="1">
      <c r="B358" s="621"/>
      <c r="C358" s="621"/>
      <c r="D358" s="621"/>
      <c r="E358" s="621"/>
      <c r="F358" s="621"/>
      <c r="G358" s="621"/>
      <c r="H358" s="621"/>
      <c r="I358" s="621"/>
      <c r="J358" s="621"/>
      <c r="K358" s="621"/>
      <c r="L358" s="621"/>
      <c r="M358" s="621"/>
      <c r="N358" s="621"/>
      <c r="O358" s="621"/>
      <c r="P358" s="621"/>
      <c r="Q358" s="621"/>
      <c r="R358" s="621"/>
      <c r="S358" s="621"/>
      <c r="T358" s="621"/>
      <c r="U358" s="621"/>
      <c r="V358" s="621"/>
      <c r="W358" s="621"/>
      <c r="X358" s="621"/>
      <c r="Y358" s="621"/>
      <c r="Z358" s="621"/>
      <c r="AA358" s="621"/>
      <c r="AB358" s="621"/>
    </row>
    <row r="359" spans="2:28" ht="15.75" hidden="1" customHeight="1">
      <c r="B359" s="621"/>
      <c r="C359" s="621"/>
      <c r="D359" s="621"/>
      <c r="E359" s="621"/>
      <c r="F359" s="621"/>
      <c r="G359" s="621"/>
      <c r="H359" s="621"/>
      <c r="I359" s="621"/>
      <c r="J359" s="621"/>
      <c r="K359" s="621"/>
      <c r="L359" s="621"/>
      <c r="M359" s="621"/>
      <c r="N359" s="621"/>
      <c r="O359" s="621"/>
      <c r="P359" s="621"/>
      <c r="Q359" s="621"/>
      <c r="R359" s="621"/>
      <c r="S359" s="621"/>
      <c r="T359" s="621"/>
      <c r="U359" s="621"/>
      <c r="V359" s="621"/>
      <c r="W359" s="621"/>
      <c r="X359" s="621"/>
      <c r="Y359" s="621"/>
      <c r="Z359" s="621"/>
      <c r="AA359" s="621"/>
      <c r="AB359" s="621"/>
    </row>
    <row r="360" spans="2:28" ht="15.75" hidden="1" customHeight="1">
      <c r="B360" s="621"/>
      <c r="C360" s="621"/>
      <c r="D360" s="621"/>
      <c r="E360" s="621"/>
      <c r="F360" s="621"/>
      <c r="G360" s="621"/>
      <c r="H360" s="621"/>
      <c r="I360" s="621"/>
      <c r="J360" s="621"/>
      <c r="K360" s="621"/>
      <c r="L360" s="621"/>
      <c r="M360" s="621"/>
      <c r="N360" s="621"/>
      <c r="O360" s="621"/>
      <c r="P360" s="621"/>
      <c r="Q360" s="621"/>
      <c r="R360" s="621"/>
      <c r="S360" s="621"/>
      <c r="T360" s="621"/>
      <c r="U360" s="621"/>
      <c r="V360" s="621"/>
      <c r="W360" s="621"/>
      <c r="X360" s="621"/>
      <c r="Y360" s="621"/>
      <c r="Z360" s="621"/>
      <c r="AA360" s="621"/>
      <c r="AB360" s="621"/>
    </row>
    <row r="361" spans="2:28" ht="15.75" hidden="1" customHeight="1">
      <c r="B361" s="621"/>
      <c r="C361" s="621"/>
      <c r="D361" s="621"/>
      <c r="E361" s="621"/>
      <c r="F361" s="621"/>
      <c r="G361" s="621"/>
      <c r="H361" s="621"/>
      <c r="I361" s="621"/>
      <c r="J361" s="621"/>
      <c r="K361" s="621"/>
      <c r="L361" s="621"/>
      <c r="M361" s="621"/>
      <c r="N361" s="621"/>
      <c r="O361" s="621"/>
      <c r="P361" s="621"/>
      <c r="Q361" s="621"/>
      <c r="R361" s="621"/>
      <c r="S361" s="621"/>
      <c r="T361" s="621"/>
      <c r="U361" s="621"/>
      <c r="V361" s="621"/>
      <c r="W361" s="621"/>
      <c r="X361" s="621"/>
      <c r="Y361" s="621"/>
      <c r="Z361" s="621"/>
      <c r="AA361" s="621"/>
      <c r="AB361" s="621"/>
    </row>
    <row r="362" spans="2:28" ht="15.75" hidden="1" customHeight="1">
      <c r="B362" s="621"/>
      <c r="C362" s="621"/>
      <c r="D362" s="621"/>
      <c r="E362" s="621"/>
      <c r="F362" s="621"/>
      <c r="G362" s="621"/>
      <c r="H362" s="621"/>
      <c r="I362" s="621"/>
      <c r="J362" s="621"/>
      <c r="K362" s="621"/>
      <c r="L362" s="621"/>
      <c r="M362" s="621"/>
      <c r="N362" s="621"/>
      <c r="O362" s="621"/>
      <c r="P362" s="621"/>
      <c r="Q362" s="621"/>
      <c r="R362" s="621"/>
      <c r="S362" s="621"/>
      <c r="T362" s="621"/>
      <c r="U362" s="621"/>
      <c r="V362" s="621"/>
      <c r="W362" s="621"/>
      <c r="X362" s="621"/>
      <c r="Y362" s="621"/>
      <c r="Z362" s="621"/>
      <c r="AA362" s="621"/>
      <c r="AB362" s="621"/>
    </row>
    <row r="363" spans="2:28" ht="15.75" hidden="1" customHeight="1">
      <c r="B363" s="621"/>
      <c r="C363" s="621"/>
      <c r="D363" s="621"/>
      <c r="E363" s="621"/>
      <c r="F363" s="621"/>
      <c r="G363" s="621"/>
      <c r="H363" s="621"/>
      <c r="I363" s="621"/>
      <c r="J363" s="621"/>
      <c r="K363" s="621"/>
      <c r="L363" s="621"/>
      <c r="M363" s="621"/>
      <c r="N363" s="621"/>
      <c r="O363" s="621"/>
      <c r="P363" s="621"/>
      <c r="Q363" s="621"/>
      <c r="R363" s="621"/>
      <c r="S363" s="621"/>
      <c r="T363" s="621"/>
      <c r="U363" s="621"/>
      <c r="V363" s="621"/>
      <c r="W363" s="621"/>
      <c r="X363" s="621"/>
      <c r="Y363" s="621"/>
      <c r="Z363" s="621"/>
      <c r="AA363" s="621"/>
      <c r="AB363" s="621"/>
    </row>
    <row r="364" spans="2:28" ht="15.75" hidden="1" customHeight="1">
      <c r="B364" s="621"/>
      <c r="C364" s="621"/>
      <c r="D364" s="621"/>
      <c r="E364" s="621"/>
      <c r="F364" s="621"/>
      <c r="G364" s="621"/>
      <c r="H364" s="621"/>
      <c r="I364" s="621"/>
      <c r="J364" s="621"/>
      <c r="K364" s="621"/>
      <c r="L364" s="621"/>
      <c r="M364" s="621"/>
      <c r="N364" s="621"/>
      <c r="O364" s="621"/>
      <c r="P364" s="621"/>
      <c r="Q364" s="621"/>
      <c r="R364" s="621"/>
      <c r="S364" s="621"/>
      <c r="T364" s="621"/>
      <c r="U364" s="621"/>
      <c r="V364" s="621"/>
      <c r="W364" s="621"/>
      <c r="X364" s="621"/>
      <c r="Y364" s="621"/>
      <c r="Z364" s="621"/>
      <c r="AA364" s="621"/>
      <c r="AB364" s="621"/>
    </row>
    <row r="365" spans="2:28" ht="15.75" hidden="1" customHeight="1">
      <c r="B365" s="621"/>
      <c r="C365" s="621"/>
      <c r="D365" s="621"/>
      <c r="E365" s="621"/>
      <c r="F365" s="621"/>
      <c r="G365" s="621"/>
      <c r="H365" s="621"/>
      <c r="I365" s="621"/>
      <c r="J365" s="621"/>
      <c r="K365" s="621"/>
      <c r="L365" s="621"/>
      <c r="M365" s="621"/>
      <c r="N365" s="621"/>
      <c r="O365" s="621"/>
      <c r="P365" s="621"/>
      <c r="Q365" s="621"/>
      <c r="R365" s="621"/>
      <c r="S365" s="621"/>
      <c r="T365" s="621"/>
      <c r="U365" s="621"/>
      <c r="V365" s="621"/>
      <c r="W365" s="621"/>
      <c r="X365" s="621"/>
      <c r="Y365" s="621"/>
      <c r="Z365" s="621"/>
      <c r="AA365" s="621"/>
      <c r="AB365" s="621"/>
    </row>
    <row r="366" spans="2:28" ht="15.75" hidden="1" customHeight="1">
      <c r="B366" s="621"/>
      <c r="C366" s="621"/>
      <c r="D366" s="621"/>
      <c r="E366" s="621"/>
      <c r="F366" s="621"/>
      <c r="G366" s="621"/>
      <c r="H366" s="621"/>
      <c r="I366" s="621"/>
      <c r="J366" s="621"/>
      <c r="K366" s="621"/>
      <c r="L366" s="621"/>
      <c r="M366" s="621"/>
      <c r="N366" s="621"/>
      <c r="O366" s="621"/>
      <c r="P366" s="621"/>
      <c r="Q366" s="621"/>
      <c r="R366" s="621"/>
      <c r="S366" s="621"/>
      <c r="T366" s="621"/>
      <c r="U366" s="621"/>
      <c r="V366" s="621"/>
      <c r="W366" s="621"/>
      <c r="X366" s="621"/>
      <c r="Y366" s="621"/>
      <c r="Z366" s="621"/>
      <c r="AA366" s="621"/>
      <c r="AB366" s="621"/>
    </row>
    <row r="367" spans="2:28" ht="15.75" hidden="1" customHeight="1">
      <c r="B367" s="621"/>
      <c r="C367" s="621"/>
      <c r="D367" s="621"/>
      <c r="E367" s="621"/>
      <c r="F367" s="621"/>
      <c r="G367" s="621"/>
      <c r="H367" s="621"/>
      <c r="I367" s="621"/>
      <c r="J367" s="621"/>
      <c r="K367" s="621"/>
      <c r="L367" s="621"/>
      <c r="M367" s="621"/>
      <c r="N367" s="621"/>
      <c r="O367" s="621"/>
      <c r="P367" s="621"/>
      <c r="Q367" s="621"/>
      <c r="R367" s="621"/>
      <c r="S367" s="621"/>
      <c r="T367" s="621"/>
      <c r="U367" s="621"/>
      <c r="V367" s="621"/>
      <c r="W367" s="621"/>
      <c r="X367" s="621"/>
      <c r="Y367" s="621"/>
      <c r="Z367" s="621"/>
      <c r="AA367" s="621"/>
      <c r="AB367" s="621"/>
    </row>
    <row r="368" spans="2:28" ht="15.75" hidden="1" customHeight="1">
      <c r="B368" s="621"/>
      <c r="C368" s="621"/>
      <c r="D368" s="621"/>
      <c r="E368" s="621"/>
      <c r="F368" s="621"/>
      <c r="G368" s="621"/>
      <c r="H368" s="621"/>
      <c r="I368" s="621"/>
      <c r="J368" s="621"/>
      <c r="K368" s="621"/>
      <c r="L368" s="621"/>
      <c r="M368" s="621"/>
      <c r="N368" s="621"/>
      <c r="O368" s="621"/>
      <c r="P368" s="621"/>
      <c r="Q368" s="621"/>
      <c r="R368" s="621"/>
      <c r="S368" s="621"/>
      <c r="T368" s="621"/>
      <c r="U368" s="621"/>
      <c r="V368" s="621"/>
      <c r="W368" s="621"/>
      <c r="X368" s="621"/>
      <c r="Y368" s="621"/>
      <c r="Z368" s="621"/>
      <c r="AA368" s="621"/>
      <c r="AB368" s="621"/>
    </row>
    <row r="369" spans="2:28" ht="15.75" hidden="1" customHeight="1">
      <c r="B369" s="621"/>
      <c r="C369" s="621"/>
      <c r="D369" s="621"/>
      <c r="E369" s="621"/>
      <c r="F369" s="621"/>
      <c r="G369" s="621"/>
      <c r="H369" s="621"/>
      <c r="I369" s="621"/>
      <c r="J369" s="621"/>
      <c r="K369" s="621"/>
      <c r="L369" s="621"/>
      <c r="M369" s="621"/>
      <c r="N369" s="621"/>
      <c r="O369" s="621"/>
      <c r="P369" s="621"/>
      <c r="Q369" s="621"/>
      <c r="R369" s="621"/>
      <c r="S369" s="621"/>
      <c r="T369" s="621"/>
      <c r="U369" s="621"/>
      <c r="V369" s="621"/>
      <c r="W369" s="621"/>
      <c r="X369" s="621"/>
      <c r="Y369" s="621"/>
      <c r="Z369" s="621"/>
      <c r="AA369" s="621"/>
      <c r="AB369" s="621"/>
    </row>
    <row r="370" spans="2:28" ht="15.75" hidden="1" customHeight="1">
      <c r="B370" s="621"/>
      <c r="C370" s="621"/>
      <c r="D370" s="621"/>
      <c r="E370" s="621"/>
      <c r="F370" s="621"/>
      <c r="G370" s="621"/>
      <c r="H370" s="621"/>
      <c r="I370" s="621"/>
      <c r="J370" s="621"/>
      <c r="K370" s="621"/>
      <c r="L370" s="621"/>
      <c r="M370" s="621"/>
      <c r="N370" s="621"/>
      <c r="O370" s="621"/>
      <c r="P370" s="621"/>
      <c r="Q370" s="621"/>
      <c r="R370" s="621"/>
      <c r="S370" s="621"/>
      <c r="T370" s="621"/>
      <c r="U370" s="621"/>
      <c r="V370" s="621"/>
      <c r="W370" s="621"/>
      <c r="X370" s="621"/>
      <c r="Y370" s="621"/>
      <c r="Z370" s="621"/>
      <c r="AA370" s="621"/>
      <c r="AB370" s="621"/>
    </row>
    <row r="371" spans="2:28" ht="15.75" hidden="1" customHeight="1">
      <c r="B371" s="621"/>
      <c r="C371" s="621"/>
      <c r="D371" s="621"/>
      <c r="E371" s="621"/>
      <c r="F371" s="621"/>
      <c r="G371" s="621"/>
      <c r="H371" s="621"/>
      <c r="I371" s="621"/>
      <c r="J371" s="621"/>
      <c r="K371" s="621"/>
      <c r="L371" s="621"/>
      <c r="M371" s="621"/>
      <c r="N371" s="621"/>
      <c r="O371" s="621"/>
      <c r="P371" s="621"/>
      <c r="Q371" s="621"/>
      <c r="R371" s="621"/>
      <c r="S371" s="621"/>
      <c r="T371" s="621"/>
      <c r="U371" s="621"/>
      <c r="V371" s="621"/>
      <c r="W371" s="621"/>
      <c r="X371" s="621"/>
      <c r="Y371" s="621"/>
      <c r="Z371" s="621"/>
      <c r="AA371" s="621"/>
      <c r="AB371" s="621"/>
    </row>
    <row r="372" spans="2:28" ht="15.75" hidden="1" customHeight="1">
      <c r="B372" s="621"/>
      <c r="C372" s="621"/>
      <c r="D372" s="621"/>
      <c r="E372" s="621"/>
      <c r="F372" s="621"/>
      <c r="G372" s="621"/>
      <c r="H372" s="621"/>
      <c r="I372" s="621"/>
      <c r="J372" s="621"/>
      <c r="K372" s="621"/>
      <c r="L372" s="621"/>
      <c r="M372" s="621"/>
      <c r="N372" s="621"/>
      <c r="O372" s="621"/>
      <c r="P372" s="621"/>
      <c r="Q372" s="621"/>
      <c r="R372" s="621"/>
      <c r="S372" s="621"/>
      <c r="T372" s="621"/>
      <c r="U372" s="621"/>
      <c r="V372" s="621"/>
      <c r="W372" s="621"/>
      <c r="X372" s="621"/>
      <c r="Y372" s="621"/>
      <c r="Z372" s="621"/>
      <c r="AA372" s="621"/>
      <c r="AB372" s="621"/>
    </row>
    <row r="373" spans="2:28" ht="15.75" hidden="1" customHeight="1">
      <c r="B373" s="621"/>
      <c r="C373" s="621"/>
      <c r="D373" s="621"/>
      <c r="E373" s="621"/>
      <c r="F373" s="621"/>
      <c r="G373" s="621"/>
      <c r="H373" s="621"/>
      <c r="I373" s="621"/>
      <c r="J373" s="621"/>
      <c r="K373" s="621"/>
      <c r="L373" s="621"/>
      <c r="M373" s="621"/>
      <c r="N373" s="621"/>
      <c r="O373" s="621"/>
      <c r="P373" s="621"/>
      <c r="Q373" s="621"/>
      <c r="R373" s="621"/>
      <c r="S373" s="621"/>
      <c r="T373" s="621"/>
      <c r="U373" s="621"/>
      <c r="V373" s="621"/>
      <c r="W373" s="621"/>
      <c r="X373" s="621"/>
      <c r="Y373" s="621"/>
      <c r="Z373" s="621"/>
      <c r="AA373" s="621"/>
      <c r="AB373" s="621"/>
    </row>
    <row r="374" spans="2:28" ht="15.75" hidden="1" customHeight="1">
      <c r="B374" s="621"/>
      <c r="C374" s="621"/>
      <c r="D374" s="621"/>
      <c r="E374" s="621"/>
      <c r="F374" s="621"/>
      <c r="G374" s="621"/>
      <c r="H374" s="621"/>
      <c r="I374" s="621"/>
      <c r="J374" s="621"/>
      <c r="K374" s="621"/>
      <c r="L374" s="621"/>
      <c r="M374" s="621"/>
      <c r="N374" s="621"/>
      <c r="O374" s="621"/>
      <c r="P374" s="621"/>
      <c r="Q374" s="621"/>
      <c r="R374" s="621"/>
      <c r="S374" s="621"/>
      <c r="T374" s="621"/>
      <c r="U374" s="621"/>
      <c r="V374" s="621"/>
      <c r="W374" s="621"/>
      <c r="X374" s="621"/>
      <c r="Y374" s="621"/>
      <c r="Z374" s="621"/>
      <c r="AA374" s="621"/>
      <c r="AB374" s="621"/>
    </row>
    <row r="375" spans="2:28" ht="15.75" hidden="1" customHeight="1">
      <c r="B375" s="621"/>
      <c r="C375" s="621"/>
      <c r="D375" s="621"/>
      <c r="E375" s="621"/>
      <c r="F375" s="621"/>
      <c r="G375" s="621"/>
      <c r="H375" s="621"/>
      <c r="I375" s="621"/>
      <c r="J375" s="621"/>
      <c r="K375" s="621"/>
      <c r="L375" s="621"/>
      <c r="M375" s="621"/>
      <c r="N375" s="621"/>
      <c r="O375" s="621"/>
      <c r="P375" s="621"/>
      <c r="Q375" s="621"/>
      <c r="R375" s="621"/>
      <c r="S375" s="621"/>
      <c r="T375" s="621"/>
      <c r="U375" s="621"/>
      <c r="V375" s="621"/>
      <c r="W375" s="621"/>
      <c r="X375" s="621"/>
      <c r="Y375" s="621"/>
      <c r="Z375" s="621"/>
      <c r="AA375" s="621"/>
      <c r="AB375" s="621"/>
    </row>
    <row r="376" spans="2:28" ht="15.75" hidden="1" customHeight="1">
      <c r="B376" s="621"/>
      <c r="C376" s="621"/>
      <c r="D376" s="621"/>
      <c r="E376" s="621"/>
      <c r="F376" s="621"/>
      <c r="G376" s="621"/>
      <c r="H376" s="621"/>
      <c r="I376" s="621"/>
      <c r="J376" s="621"/>
      <c r="K376" s="621"/>
      <c r="L376" s="621"/>
      <c r="M376" s="621"/>
      <c r="N376" s="621"/>
      <c r="O376" s="621"/>
      <c r="P376" s="621"/>
      <c r="Q376" s="621"/>
      <c r="R376" s="621"/>
      <c r="S376" s="621"/>
      <c r="T376" s="621"/>
      <c r="U376" s="621"/>
      <c r="V376" s="621"/>
      <c r="W376" s="621"/>
      <c r="X376" s="621"/>
      <c r="Y376" s="621"/>
      <c r="Z376" s="621"/>
      <c r="AA376" s="621"/>
      <c r="AB376" s="621"/>
    </row>
    <row r="377" spans="2:28" ht="15.75" hidden="1" customHeight="1">
      <c r="B377" s="621"/>
      <c r="C377" s="621"/>
      <c r="D377" s="621"/>
      <c r="E377" s="621"/>
      <c r="F377" s="621"/>
      <c r="G377" s="621"/>
      <c r="H377" s="621"/>
      <c r="I377" s="621"/>
      <c r="J377" s="621"/>
      <c r="K377" s="621"/>
      <c r="L377" s="621"/>
      <c r="M377" s="621"/>
      <c r="N377" s="621"/>
      <c r="O377" s="621"/>
      <c r="P377" s="621"/>
      <c r="Q377" s="621"/>
      <c r="R377" s="621"/>
      <c r="S377" s="621"/>
      <c r="T377" s="621"/>
      <c r="U377" s="621"/>
      <c r="V377" s="621"/>
      <c r="W377" s="621"/>
      <c r="X377" s="621"/>
      <c r="Y377" s="621"/>
      <c r="Z377" s="621"/>
      <c r="AA377" s="621"/>
      <c r="AB377" s="621"/>
    </row>
    <row r="378" spans="2:28" ht="15.75" hidden="1" customHeight="1">
      <c r="B378" s="621"/>
      <c r="C378" s="621"/>
      <c r="D378" s="621"/>
      <c r="E378" s="621"/>
      <c r="F378" s="621"/>
      <c r="G378" s="621"/>
      <c r="H378" s="621"/>
      <c r="I378" s="621"/>
      <c r="J378" s="621"/>
      <c r="K378" s="621"/>
      <c r="L378" s="621"/>
      <c r="M378" s="621"/>
      <c r="N378" s="621"/>
      <c r="O378" s="621"/>
      <c r="P378" s="621"/>
      <c r="Q378" s="621"/>
      <c r="R378" s="621"/>
      <c r="S378" s="621"/>
      <c r="T378" s="621"/>
      <c r="U378" s="621"/>
      <c r="V378" s="621"/>
      <c r="W378" s="621"/>
      <c r="X378" s="621"/>
      <c r="Y378" s="621"/>
      <c r="Z378" s="621"/>
      <c r="AA378" s="621"/>
      <c r="AB378" s="621"/>
    </row>
    <row r="379" spans="2:28" ht="15.75" hidden="1" customHeight="1">
      <c r="B379" s="621"/>
      <c r="C379" s="621"/>
      <c r="D379" s="621"/>
      <c r="E379" s="621"/>
      <c r="F379" s="621"/>
      <c r="G379" s="621"/>
      <c r="H379" s="621"/>
      <c r="I379" s="621"/>
      <c r="J379" s="621"/>
      <c r="K379" s="621"/>
      <c r="L379" s="621"/>
      <c r="M379" s="621"/>
      <c r="N379" s="621"/>
      <c r="O379" s="621"/>
      <c r="P379" s="621"/>
      <c r="Q379" s="621"/>
      <c r="R379" s="621"/>
      <c r="S379" s="621"/>
      <c r="T379" s="621"/>
      <c r="U379" s="621"/>
      <c r="V379" s="621"/>
      <c r="W379" s="621"/>
      <c r="X379" s="621"/>
      <c r="Y379" s="621"/>
      <c r="Z379" s="621"/>
      <c r="AA379" s="621"/>
      <c r="AB379" s="621"/>
    </row>
    <row r="380" spans="2:28" ht="15.75" hidden="1" customHeight="1">
      <c r="B380" s="621"/>
      <c r="C380" s="621"/>
      <c r="D380" s="621"/>
      <c r="E380" s="621"/>
      <c r="F380" s="621"/>
      <c r="G380" s="621"/>
      <c r="H380" s="621"/>
      <c r="I380" s="621"/>
      <c r="J380" s="621"/>
      <c r="K380" s="621"/>
      <c r="L380" s="621"/>
      <c r="M380" s="621"/>
      <c r="N380" s="621"/>
      <c r="O380" s="621"/>
      <c r="P380" s="621"/>
      <c r="Q380" s="621"/>
      <c r="R380" s="621"/>
      <c r="S380" s="621"/>
      <c r="T380" s="621"/>
      <c r="U380" s="621"/>
      <c r="V380" s="621"/>
      <c r="W380" s="621"/>
      <c r="X380" s="621"/>
      <c r="Y380" s="621"/>
      <c r="Z380" s="621"/>
      <c r="AA380" s="621"/>
      <c r="AB380" s="621"/>
    </row>
    <row r="381" spans="2:28" ht="15.75" hidden="1" customHeight="1">
      <c r="B381" s="621"/>
      <c r="C381" s="621"/>
      <c r="D381" s="621"/>
      <c r="E381" s="621"/>
      <c r="F381" s="621"/>
      <c r="G381" s="621"/>
      <c r="H381" s="621"/>
      <c r="I381" s="621"/>
      <c r="J381" s="621"/>
      <c r="K381" s="621"/>
      <c r="L381" s="621"/>
      <c r="M381" s="621"/>
      <c r="N381" s="621"/>
      <c r="O381" s="621"/>
      <c r="P381" s="621"/>
      <c r="Q381" s="621"/>
      <c r="R381" s="621"/>
      <c r="S381" s="621"/>
      <c r="T381" s="621"/>
      <c r="U381" s="621"/>
      <c r="V381" s="621"/>
      <c r="W381" s="621"/>
      <c r="X381" s="621"/>
      <c r="Y381" s="621"/>
      <c r="Z381" s="621"/>
      <c r="AA381" s="621"/>
      <c r="AB381" s="621"/>
    </row>
    <row r="382" spans="2:28" ht="15.75" hidden="1" customHeight="1">
      <c r="B382" s="621"/>
      <c r="C382" s="621"/>
      <c r="D382" s="621"/>
      <c r="E382" s="621"/>
      <c r="F382" s="621"/>
      <c r="G382" s="621"/>
      <c r="H382" s="621"/>
      <c r="I382" s="621"/>
      <c r="J382" s="621"/>
      <c r="K382" s="621"/>
      <c r="L382" s="621"/>
      <c r="M382" s="621"/>
      <c r="N382" s="621"/>
      <c r="O382" s="621"/>
      <c r="P382" s="621"/>
      <c r="Q382" s="621"/>
      <c r="R382" s="621"/>
      <c r="S382" s="621"/>
      <c r="T382" s="621"/>
      <c r="U382" s="621"/>
      <c r="V382" s="621"/>
      <c r="W382" s="621"/>
      <c r="X382" s="621"/>
      <c r="Y382" s="621"/>
      <c r="Z382" s="621"/>
      <c r="AA382" s="621"/>
      <c r="AB382" s="621"/>
    </row>
    <row r="383" spans="2:28" ht="15.75" hidden="1" customHeight="1">
      <c r="B383" s="621"/>
      <c r="C383" s="621"/>
      <c r="D383" s="621"/>
      <c r="E383" s="621"/>
      <c r="F383" s="621"/>
      <c r="G383" s="621"/>
      <c r="H383" s="621"/>
      <c r="I383" s="621"/>
      <c r="J383" s="621"/>
      <c r="K383" s="621"/>
      <c r="L383" s="621"/>
      <c r="M383" s="621"/>
      <c r="N383" s="621"/>
      <c r="O383" s="621"/>
      <c r="P383" s="621"/>
      <c r="Q383" s="621"/>
      <c r="R383" s="621"/>
      <c r="S383" s="621"/>
      <c r="T383" s="621"/>
      <c r="U383" s="621"/>
      <c r="V383" s="621"/>
      <c r="W383" s="621"/>
      <c r="X383" s="621"/>
      <c r="Y383" s="621"/>
      <c r="Z383" s="621"/>
      <c r="AA383" s="621"/>
      <c r="AB383" s="621"/>
    </row>
    <row r="384" spans="2:28" ht="15.75" hidden="1" customHeight="1">
      <c r="B384" s="621"/>
      <c r="C384" s="621"/>
      <c r="D384" s="621"/>
      <c r="E384" s="621"/>
      <c r="F384" s="621"/>
      <c r="G384" s="621"/>
      <c r="H384" s="621"/>
      <c r="I384" s="621"/>
      <c r="J384" s="621"/>
      <c r="K384" s="621"/>
      <c r="L384" s="621"/>
      <c r="M384" s="621"/>
      <c r="N384" s="621"/>
      <c r="O384" s="621"/>
      <c r="P384" s="621"/>
      <c r="Q384" s="621"/>
      <c r="R384" s="621"/>
      <c r="S384" s="621"/>
      <c r="T384" s="621"/>
      <c r="U384" s="621"/>
      <c r="V384" s="621"/>
      <c r="W384" s="621"/>
      <c r="X384" s="621"/>
      <c r="Y384" s="621"/>
      <c r="Z384" s="621"/>
      <c r="AA384" s="621"/>
      <c r="AB384" s="621"/>
    </row>
    <row r="385" spans="2:28" ht="15.75" hidden="1" customHeight="1">
      <c r="B385" s="621"/>
      <c r="C385" s="621"/>
      <c r="D385" s="621"/>
      <c r="E385" s="621"/>
      <c r="F385" s="621"/>
      <c r="G385" s="621"/>
      <c r="H385" s="621"/>
      <c r="I385" s="621"/>
      <c r="J385" s="621"/>
      <c r="K385" s="621"/>
      <c r="L385" s="621"/>
      <c r="M385" s="621"/>
      <c r="N385" s="621"/>
      <c r="O385" s="621"/>
      <c r="P385" s="621"/>
      <c r="Q385" s="621"/>
      <c r="R385" s="621"/>
      <c r="S385" s="621"/>
      <c r="T385" s="621"/>
      <c r="U385" s="621"/>
      <c r="V385" s="621"/>
      <c r="W385" s="621"/>
      <c r="X385" s="621"/>
      <c r="Y385" s="621"/>
      <c r="Z385" s="621"/>
      <c r="AA385" s="621"/>
      <c r="AB385" s="621"/>
    </row>
    <row r="386" spans="2:28" ht="15.75" hidden="1" customHeight="1">
      <c r="B386" s="621"/>
      <c r="C386" s="621"/>
      <c r="D386" s="621"/>
      <c r="E386" s="621"/>
      <c r="F386" s="621"/>
      <c r="G386" s="621"/>
      <c r="H386" s="621"/>
      <c r="I386" s="621"/>
      <c r="J386" s="621"/>
      <c r="K386" s="621"/>
      <c r="L386" s="621"/>
      <c r="M386" s="621"/>
      <c r="N386" s="621"/>
      <c r="O386" s="621"/>
      <c r="P386" s="621"/>
      <c r="Q386" s="621"/>
      <c r="R386" s="621"/>
      <c r="S386" s="621"/>
      <c r="T386" s="621"/>
      <c r="U386" s="621"/>
      <c r="V386" s="621"/>
      <c r="W386" s="621"/>
      <c r="X386" s="621"/>
      <c r="Y386" s="621"/>
      <c r="Z386" s="621"/>
      <c r="AA386" s="621"/>
      <c r="AB386" s="621"/>
    </row>
    <row r="387" spans="2:28" ht="15.75" hidden="1" customHeight="1">
      <c r="B387" s="621"/>
      <c r="C387" s="621"/>
      <c r="D387" s="621"/>
      <c r="E387" s="621"/>
      <c r="F387" s="621"/>
      <c r="G387" s="621"/>
      <c r="H387" s="621"/>
      <c r="I387" s="621"/>
      <c r="J387" s="621"/>
      <c r="K387" s="621"/>
      <c r="L387" s="621"/>
      <c r="M387" s="621"/>
      <c r="N387" s="621"/>
      <c r="O387" s="621"/>
      <c r="P387" s="621"/>
      <c r="Q387" s="621"/>
      <c r="R387" s="621"/>
      <c r="S387" s="621"/>
      <c r="T387" s="621"/>
      <c r="U387" s="621"/>
      <c r="V387" s="621"/>
      <c r="W387" s="621"/>
      <c r="X387" s="621"/>
      <c r="Y387" s="621"/>
      <c r="Z387" s="621"/>
      <c r="AA387" s="621"/>
      <c r="AB387" s="621"/>
    </row>
    <row r="388" spans="2:28" ht="15.75" hidden="1" customHeight="1">
      <c r="B388" s="621"/>
      <c r="C388" s="621"/>
      <c r="D388" s="621"/>
      <c r="E388" s="621"/>
      <c r="F388" s="621"/>
      <c r="G388" s="621"/>
      <c r="H388" s="621"/>
      <c r="I388" s="621"/>
      <c r="J388" s="621"/>
      <c r="K388" s="621"/>
      <c r="L388" s="621"/>
      <c r="M388" s="621"/>
      <c r="N388" s="621"/>
      <c r="O388" s="621"/>
      <c r="P388" s="621"/>
      <c r="Q388" s="621"/>
      <c r="R388" s="621"/>
      <c r="S388" s="621"/>
      <c r="T388" s="621"/>
      <c r="U388" s="621"/>
      <c r="V388" s="621"/>
      <c r="W388" s="621"/>
      <c r="X388" s="621"/>
      <c r="Y388" s="621"/>
      <c r="Z388" s="621"/>
      <c r="AA388" s="621"/>
      <c r="AB388" s="621"/>
    </row>
    <row r="389" spans="2:28" ht="15.75" hidden="1" customHeight="1">
      <c r="B389" s="621"/>
      <c r="C389" s="621"/>
      <c r="D389" s="621"/>
      <c r="E389" s="621"/>
      <c r="F389" s="621"/>
      <c r="G389" s="621"/>
      <c r="H389" s="621"/>
      <c r="I389" s="621"/>
      <c r="J389" s="621"/>
      <c r="K389" s="621"/>
      <c r="L389" s="621"/>
      <c r="M389" s="621"/>
      <c r="N389" s="621"/>
      <c r="O389" s="621"/>
      <c r="P389" s="621"/>
      <c r="Q389" s="621"/>
      <c r="R389" s="621"/>
      <c r="S389" s="621"/>
      <c r="T389" s="621"/>
      <c r="U389" s="621"/>
      <c r="V389" s="621"/>
      <c r="W389" s="621"/>
      <c r="X389" s="621"/>
      <c r="Y389" s="621"/>
      <c r="Z389" s="621"/>
      <c r="AA389" s="621"/>
      <c r="AB389" s="621"/>
    </row>
    <row r="390" spans="2:28" ht="15.75" hidden="1" customHeight="1">
      <c r="B390" s="621"/>
      <c r="C390" s="621"/>
      <c r="D390" s="621"/>
      <c r="E390" s="621"/>
      <c r="F390" s="621"/>
      <c r="G390" s="621"/>
      <c r="H390" s="621"/>
      <c r="I390" s="621"/>
      <c r="J390" s="621"/>
      <c r="K390" s="621"/>
      <c r="L390" s="621"/>
      <c r="M390" s="621"/>
      <c r="N390" s="621"/>
      <c r="O390" s="621"/>
      <c r="P390" s="621"/>
      <c r="Q390" s="621"/>
      <c r="R390" s="621"/>
      <c r="S390" s="621"/>
      <c r="T390" s="621"/>
      <c r="U390" s="621"/>
      <c r="V390" s="621"/>
      <c r="W390" s="621"/>
      <c r="X390" s="621"/>
      <c r="Y390" s="621"/>
      <c r="Z390" s="621"/>
      <c r="AA390" s="621"/>
      <c r="AB390" s="621"/>
    </row>
    <row r="391" spans="2:28" ht="15.75" hidden="1" customHeight="1">
      <c r="B391" s="621"/>
      <c r="C391" s="621"/>
      <c r="D391" s="621"/>
      <c r="E391" s="621"/>
      <c r="F391" s="621"/>
      <c r="G391" s="621"/>
      <c r="H391" s="621"/>
      <c r="I391" s="621"/>
      <c r="J391" s="621"/>
      <c r="K391" s="621"/>
      <c r="L391" s="621"/>
      <c r="M391" s="621"/>
      <c r="N391" s="621"/>
      <c r="O391" s="621"/>
      <c r="P391" s="621"/>
      <c r="Q391" s="621"/>
      <c r="R391" s="621"/>
      <c r="S391" s="621"/>
      <c r="T391" s="621"/>
      <c r="U391" s="621"/>
      <c r="V391" s="621"/>
      <c r="W391" s="621"/>
      <c r="X391" s="621"/>
      <c r="Y391" s="621"/>
      <c r="Z391" s="621"/>
      <c r="AA391" s="621"/>
      <c r="AB391" s="621"/>
    </row>
    <row r="392" spans="2:28" ht="15.75" hidden="1" customHeight="1">
      <c r="B392" s="621"/>
      <c r="C392" s="621"/>
      <c r="D392" s="621"/>
      <c r="E392" s="621"/>
      <c r="F392" s="621"/>
      <c r="G392" s="621"/>
      <c r="H392" s="621"/>
      <c r="I392" s="621"/>
      <c r="J392" s="621"/>
      <c r="K392" s="621"/>
      <c r="L392" s="621"/>
      <c r="M392" s="621"/>
      <c r="N392" s="621"/>
      <c r="O392" s="621"/>
      <c r="P392" s="621"/>
      <c r="Q392" s="621"/>
      <c r="R392" s="621"/>
      <c r="S392" s="621"/>
      <c r="T392" s="621"/>
      <c r="U392" s="621"/>
      <c r="V392" s="621"/>
      <c r="W392" s="621"/>
      <c r="X392" s="621"/>
      <c r="Y392" s="621"/>
      <c r="Z392" s="621"/>
      <c r="AA392" s="621"/>
      <c r="AB392" s="621"/>
    </row>
    <row r="393" spans="2:28" ht="15.75" hidden="1" customHeight="1">
      <c r="B393" s="621"/>
      <c r="C393" s="621"/>
      <c r="D393" s="621"/>
      <c r="E393" s="621"/>
      <c r="F393" s="621"/>
      <c r="G393" s="621"/>
      <c r="H393" s="621"/>
      <c r="I393" s="621"/>
      <c r="J393" s="621"/>
      <c r="K393" s="621"/>
      <c r="L393" s="621"/>
      <c r="M393" s="621"/>
      <c r="N393" s="621"/>
      <c r="O393" s="621"/>
      <c r="P393" s="621"/>
      <c r="Q393" s="621"/>
      <c r="R393" s="621"/>
      <c r="S393" s="621"/>
      <c r="T393" s="621"/>
      <c r="U393" s="621"/>
      <c r="V393" s="621"/>
      <c r="W393" s="621"/>
      <c r="X393" s="621"/>
      <c r="Y393" s="621"/>
      <c r="Z393" s="621"/>
      <c r="AA393" s="621"/>
      <c r="AB393" s="621"/>
    </row>
    <row r="394" spans="2:28" ht="15.75" hidden="1" customHeight="1">
      <c r="B394" s="621"/>
      <c r="C394" s="621"/>
      <c r="D394" s="621"/>
      <c r="E394" s="621"/>
      <c r="F394" s="621"/>
      <c r="G394" s="621"/>
      <c r="H394" s="621"/>
      <c r="I394" s="621"/>
      <c r="J394" s="621"/>
      <c r="K394" s="621"/>
      <c r="L394" s="621"/>
      <c r="M394" s="621"/>
      <c r="N394" s="621"/>
      <c r="O394" s="621"/>
      <c r="P394" s="621"/>
      <c r="Q394" s="621"/>
      <c r="R394" s="621"/>
      <c r="S394" s="621"/>
      <c r="T394" s="621"/>
      <c r="U394" s="621"/>
      <c r="V394" s="621"/>
      <c r="W394" s="621"/>
      <c r="X394" s="621"/>
      <c r="Y394" s="621"/>
      <c r="Z394" s="621"/>
      <c r="AA394" s="621"/>
      <c r="AB394" s="621"/>
    </row>
    <row r="395" spans="2:28" ht="15.75" hidden="1" customHeight="1">
      <c r="B395" s="621"/>
      <c r="C395" s="621"/>
      <c r="D395" s="621"/>
      <c r="E395" s="621"/>
      <c r="F395" s="621"/>
      <c r="G395" s="621"/>
      <c r="H395" s="621"/>
      <c r="I395" s="621"/>
      <c r="J395" s="621"/>
      <c r="K395" s="621"/>
      <c r="L395" s="621"/>
      <c r="M395" s="621"/>
      <c r="N395" s="621"/>
      <c r="O395" s="621"/>
      <c r="P395" s="621"/>
      <c r="Q395" s="621"/>
      <c r="R395" s="621"/>
      <c r="S395" s="621"/>
      <c r="T395" s="621"/>
      <c r="U395" s="621"/>
      <c r="V395" s="621"/>
      <c r="W395" s="621"/>
      <c r="X395" s="621"/>
      <c r="Y395" s="621"/>
      <c r="Z395" s="621"/>
      <c r="AA395" s="621"/>
      <c r="AB395" s="621"/>
    </row>
    <row r="396" spans="2:28" ht="15.75" hidden="1" customHeight="1">
      <c r="B396" s="621"/>
      <c r="C396" s="621"/>
      <c r="D396" s="621"/>
      <c r="E396" s="621"/>
      <c r="F396" s="621"/>
      <c r="G396" s="621"/>
      <c r="H396" s="621"/>
      <c r="I396" s="621"/>
      <c r="J396" s="621"/>
      <c r="K396" s="621"/>
      <c r="L396" s="621"/>
      <c r="M396" s="621"/>
      <c r="N396" s="621"/>
      <c r="O396" s="621"/>
      <c r="P396" s="621"/>
      <c r="Q396" s="621"/>
      <c r="R396" s="621"/>
      <c r="S396" s="621"/>
      <c r="T396" s="621"/>
      <c r="U396" s="621"/>
      <c r="V396" s="621"/>
      <c r="W396" s="621"/>
      <c r="X396" s="621"/>
      <c r="Y396" s="621"/>
      <c r="Z396" s="621"/>
      <c r="AA396" s="621"/>
      <c r="AB396" s="621"/>
    </row>
    <row r="397" spans="2:28" ht="15.75" hidden="1" customHeight="1">
      <c r="B397" s="621"/>
      <c r="C397" s="621"/>
      <c r="D397" s="621"/>
      <c r="E397" s="621"/>
      <c r="F397" s="621"/>
      <c r="G397" s="621"/>
      <c r="H397" s="621"/>
      <c r="I397" s="621"/>
      <c r="J397" s="621"/>
      <c r="K397" s="621"/>
      <c r="L397" s="621"/>
      <c r="M397" s="621"/>
      <c r="N397" s="621"/>
      <c r="O397" s="621"/>
      <c r="P397" s="621"/>
      <c r="Q397" s="621"/>
      <c r="R397" s="621"/>
      <c r="S397" s="621"/>
      <c r="T397" s="621"/>
      <c r="U397" s="621"/>
      <c r="V397" s="621"/>
      <c r="W397" s="621"/>
      <c r="X397" s="621"/>
      <c r="Y397" s="621"/>
      <c r="Z397" s="621"/>
      <c r="AA397" s="621"/>
      <c r="AB397" s="621"/>
    </row>
    <row r="398" spans="2:28" ht="15.75" hidden="1" customHeight="1">
      <c r="B398" s="621"/>
      <c r="C398" s="621"/>
      <c r="D398" s="621"/>
      <c r="E398" s="621"/>
      <c r="F398" s="621"/>
      <c r="G398" s="621"/>
      <c r="H398" s="621"/>
      <c r="I398" s="621"/>
      <c r="J398" s="621"/>
      <c r="K398" s="621"/>
      <c r="L398" s="621"/>
      <c r="M398" s="621"/>
      <c r="N398" s="621"/>
      <c r="O398" s="621"/>
      <c r="P398" s="621"/>
      <c r="Q398" s="621"/>
      <c r="R398" s="621"/>
      <c r="S398" s="621"/>
      <c r="T398" s="621"/>
      <c r="U398" s="621"/>
      <c r="V398" s="621"/>
      <c r="W398" s="621"/>
      <c r="X398" s="621"/>
      <c r="Y398" s="621"/>
      <c r="Z398" s="621"/>
      <c r="AA398" s="621"/>
      <c r="AB398" s="621"/>
    </row>
    <row r="399" spans="2:28" ht="15.75" hidden="1" customHeight="1">
      <c r="B399" s="621"/>
      <c r="C399" s="621"/>
      <c r="D399" s="621"/>
      <c r="E399" s="621"/>
      <c r="F399" s="621"/>
      <c r="G399" s="621"/>
      <c r="H399" s="621"/>
      <c r="I399" s="621"/>
      <c r="J399" s="621"/>
      <c r="K399" s="621"/>
      <c r="L399" s="621"/>
      <c r="M399" s="621"/>
      <c r="N399" s="621"/>
      <c r="O399" s="621"/>
      <c r="P399" s="621"/>
      <c r="Q399" s="621"/>
      <c r="R399" s="621"/>
      <c r="S399" s="621"/>
      <c r="T399" s="621"/>
      <c r="U399" s="621"/>
      <c r="V399" s="621"/>
      <c r="W399" s="621"/>
      <c r="X399" s="621"/>
      <c r="Y399" s="621"/>
      <c r="Z399" s="621"/>
      <c r="AA399" s="621"/>
      <c r="AB399" s="621"/>
    </row>
    <row r="400" spans="2:28" ht="15.75" hidden="1" customHeight="1">
      <c r="B400" s="621"/>
      <c r="C400" s="621"/>
      <c r="D400" s="621"/>
      <c r="E400" s="621"/>
      <c r="F400" s="621"/>
      <c r="G400" s="621"/>
      <c r="H400" s="621"/>
      <c r="I400" s="621"/>
      <c r="J400" s="621"/>
      <c r="K400" s="621"/>
      <c r="L400" s="621"/>
      <c r="M400" s="621"/>
      <c r="N400" s="621"/>
      <c r="O400" s="621"/>
      <c r="P400" s="621"/>
      <c r="Q400" s="621"/>
      <c r="R400" s="621"/>
      <c r="S400" s="621"/>
      <c r="T400" s="621"/>
      <c r="U400" s="621"/>
      <c r="V400" s="621"/>
      <c r="W400" s="621"/>
      <c r="X400" s="621"/>
      <c r="Y400" s="621"/>
      <c r="Z400" s="621"/>
      <c r="AA400" s="621"/>
      <c r="AB400" s="621"/>
    </row>
    <row r="401" spans="2:28" ht="15.75" hidden="1" customHeight="1">
      <c r="B401" s="621"/>
      <c r="C401" s="621"/>
      <c r="D401" s="621"/>
      <c r="E401" s="621"/>
      <c r="F401" s="621"/>
      <c r="G401" s="621"/>
      <c r="H401" s="621"/>
      <c r="I401" s="621"/>
      <c r="J401" s="621"/>
      <c r="K401" s="621"/>
      <c r="L401" s="621"/>
      <c r="M401" s="621"/>
      <c r="N401" s="621"/>
      <c r="O401" s="621"/>
      <c r="P401" s="621"/>
      <c r="Q401" s="621"/>
      <c r="R401" s="621"/>
      <c r="S401" s="621"/>
      <c r="T401" s="621"/>
      <c r="U401" s="621"/>
      <c r="V401" s="621"/>
      <c r="W401" s="621"/>
      <c r="X401" s="621"/>
      <c r="Y401" s="621"/>
      <c r="Z401" s="621"/>
      <c r="AA401" s="621"/>
      <c r="AB401" s="621"/>
    </row>
    <row r="402" spans="2:28" ht="15.75" hidden="1" customHeight="1">
      <c r="B402" s="621"/>
      <c r="C402" s="621"/>
      <c r="D402" s="621"/>
      <c r="E402" s="621"/>
      <c r="F402" s="621"/>
      <c r="G402" s="621"/>
      <c r="H402" s="621"/>
      <c r="I402" s="621"/>
      <c r="J402" s="621"/>
      <c r="K402" s="621"/>
      <c r="L402" s="621"/>
      <c r="M402" s="621"/>
      <c r="N402" s="621"/>
      <c r="O402" s="621"/>
      <c r="P402" s="621"/>
      <c r="Q402" s="621"/>
      <c r="R402" s="621"/>
      <c r="S402" s="621"/>
      <c r="T402" s="621"/>
      <c r="U402" s="621"/>
      <c r="V402" s="621"/>
      <c r="W402" s="621"/>
      <c r="X402" s="621"/>
      <c r="Y402" s="621"/>
      <c r="Z402" s="621"/>
      <c r="AA402" s="621"/>
      <c r="AB402" s="621"/>
    </row>
    <row r="403" spans="2:28" ht="15.75" hidden="1" customHeight="1">
      <c r="B403" s="621"/>
      <c r="C403" s="621"/>
      <c r="D403" s="621"/>
      <c r="E403" s="621"/>
      <c r="F403" s="621"/>
      <c r="G403" s="621"/>
      <c r="H403" s="621"/>
      <c r="I403" s="621"/>
      <c r="J403" s="621"/>
      <c r="K403" s="621"/>
      <c r="L403" s="621"/>
      <c r="M403" s="621"/>
      <c r="N403" s="621"/>
      <c r="O403" s="621"/>
      <c r="P403" s="621"/>
      <c r="Q403" s="621"/>
      <c r="R403" s="621"/>
      <c r="S403" s="621"/>
      <c r="T403" s="621"/>
      <c r="U403" s="621"/>
      <c r="V403" s="621"/>
      <c r="W403" s="621"/>
      <c r="X403" s="621"/>
      <c r="Y403" s="621"/>
      <c r="Z403" s="621"/>
      <c r="AA403" s="621"/>
      <c r="AB403" s="621"/>
    </row>
    <row r="404" spans="2:28" ht="15.75" hidden="1" customHeight="1">
      <c r="B404" s="621"/>
      <c r="C404" s="621"/>
      <c r="D404" s="621"/>
      <c r="E404" s="621"/>
      <c r="F404" s="621"/>
      <c r="G404" s="621"/>
      <c r="H404" s="621"/>
      <c r="I404" s="621"/>
      <c r="J404" s="621"/>
      <c r="K404" s="621"/>
      <c r="L404" s="621"/>
      <c r="M404" s="621"/>
      <c r="N404" s="621"/>
      <c r="O404" s="621"/>
      <c r="P404" s="621"/>
      <c r="Q404" s="621"/>
      <c r="R404" s="621"/>
      <c r="S404" s="621"/>
      <c r="T404" s="621"/>
      <c r="U404" s="621"/>
      <c r="V404" s="621"/>
      <c r="W404" s="621"/>
      <c r="X404" s="621"/>
      <c r="Y404" s="621"/>
      <c r="Z404" s="621"/>
      <c r="AA404" s="621"/>
      <c r="AB404" s="621"/>
    </row>
    <row r="405" spans="2:28" ht="15.75" hidden="1" customHeight="1">
      <c r="B405" s="621"/>
      <c r="C405" s="621"/>
      <c r="D405" s="621"/>
      <c r="E405" s="621"/>
      <c r="F405" s="621"/>
      <c r="G405" s="621"/>
      <c r="H405" s="621"/>
      <c r="I405" s="621"/>
      <c r="J405" s="621"/>
      <c r="K405" s="621"/>
      <c r="L405" s="621"/>
      <c r="M405" s="621"/>
      <c r="N405" s="621"/>
      <c r="O405" s="621"/>
      <c r="P405" s="621"/>
      <c r="Q405" s="621"/>
      <c r="R405" s="621"/>
      <c r="S405" s="621"/>
      <c r="T405" s="621"/>
      <c r="U405" s="621"/>
      <c r="V405" s="621"/>
      <c r="W405" s="621"/>
      <c r="X405" s="621"/>
      <c r="Y405" s="621"/>
      <c r="Z405" s="621"/>
      <c r="AA405" s="621"/>
      <c r="AB405" s="621"/>
    </row>
    <row r="406" spans="2:28" ht="15.75" hidden="1" customHeight="1">
      <c r="B406" s="621"/>
      <c r="C406" s="621"/>
      <c r="D406" s="621"/>
      <c r="E406" s="621"/>
      <c r="F406" s="621"/>
      <c r="G406" s="621"/>
      <c r="H406" s="621"/>
      <c r="I406" s="621"/>
      <c r="J406" s="621"/>
      <c r="K406" s="621"/>
      <c r="L406" s="621"/>
      <c r="M406" s="621"/>
      <c r="N406" s="621"/>
      <c r="O406" s="621"/>
      <c r="P406" s="621"/>
      <c r="Q406" s="621"/>
      <c r="R406" s="621"/>
      <c r="S406" s="621"/>
      <c r="T406" s="621"/>
      <c r="U406" s="621"/>
      <c r="V406" s="621"/>
      <c r="W406" s="621"/>
      <c r="X406" s="621"/>
      <c r="Y406" s="621"/>
      <c r="Z406" s="621"/>
      <c r="AA406" s="621"/>
      <c r="AB406" s="621"/>
    </row>
    <row r="407" spans="2:28" ht="15.75" hidden="1" customHeight="1">
      <c r="B407" s="621"/>
      <c r="C407" s="621"/>
      <c r="D407" s="621"/>
      <c r="E407" s="621"/>
      <c r="F407" s="621"/>
      <c r="G407" s="621"/>
      <c r="H407" s="621"/>
      <c r="I407" s="621"/>
      <c r="J407" s="621"/>
      <c r="K407" s="621"/>
      <c r="L407" s="621"/>
      <c r="M407" s="621"/>
      <c r="N407" s="621"/>
      <c r="O407" s="621"/>
      <c r="P407" s="621"/>
      <c r="Q407" s="621"/>
      <c r="R407" s="621"/>
      <c r="S407" s="621"/>
      <c r="T407" s="621"/>
      <c r="U407" s="621"/>
      <c r="V407" s="621"/>
      <c r="W407" s="621"/>
      <c r="X407" s="621"/>
      <c r="Y407" s="621"/>
      <c r="Z407" s="621"/>
      <c r="AA407" s="621"/>
      <c r="AB407" s="621"/>
    </row>
    <row r="408" spans="2:28" ht="15.75" hidden="1" customHeight="1">
      <c r="B408" s="621"/>
      <c r="C408" s="621"/>
      <c r="D408" s="621"/>
      <c r="E408" s="621"/>
      <c r="F408" s="621"/>
      <c r="G408" s="621"/>
      <c r="H408" s="621"/>
      <c r="I408" s="621"/>
      <c r="J408" s="621"/>
      <c r="K408" s="621"/>
      <c r="L408" s="621"/>
      <c r="M408" s="621"/>
      <c r="N408" s="621"/>
      <c r="O408" s="621"/>
      <c r="P408" s="621"/>
      <c r="Q408" s="621"/>
      <c r="R408" s="621"/>
      <c r="S408" s="621"/>
      <c r="T408" s="621"/>
      <c r="U408" s="621"/>
      <c r="V408" s="621"/>
      <c r="W408" s="621"/>
      <c r="X408" s="621"/>
      <c r="Y408" s="621"/>
      <c r="Z408" s="621"/>
      <c r="AA408" s="621"/>
      <c r="AB408" s="621"/>
    </row>
    <row r="409" spans="2:28" ht="15.75" hidden="1" customHeight="1">
      <c r="B409" s="621"/>
      <c r="C409" s="621"/>
      <c r="D409" s="621"/>
      <c r="E409" s="621"/>
      <c r="F409" s="621"/>
      <c r="G409" s="621"/>
      <c r="H409" s="621"/>
      <c r="I409" s="621"/>
      <c r="J409" s="621"/>
      <c r="K409" s="621"/>
      <c r="L409" s="621"/>
      <c r="M409" s="621"/>
      <c r="N409" s="621"/>
      <c r="O409" s="621"/>
      <c r="P409" s="621"/>
      <c r="Q409" s="621"/>
      <c r="R409" s="621"/>
      <c r="S409" s="621"/>
      <c r="T409" s="621"/>
      <c r="U409" s="621"/>
      <c r="V409" s="621"/>
      <c r="W409" s="621"/>
      <c r="X409" s="621"/>
      <c r="Y409" s="621"/>
      <c r="Z409" s="621"/>
      <c r="AA409" s="621"/>
      <c r="AB409" s="621"/>
    </row>
    <row r="410" spans="2:28" ht="15.75" hidden="1" customHeight="1">
      <c r="B410" s="621"/>
      <c r="C410" s="621"/>
      <c r="D410" s="621"/>
      <c r="E410" s="621"/>
      <c r="F410" s="621"/>
      <c r="G410" s="621"/>
      <c r="H410" s="621"/>
      <c r="I410" s="621"/>
      <c r="J410" s="621"/>
      <c r="K410" s="621"/>
      <c r="L410" s="621"/>
      <c r="M410" s="621"/>
      <c r="N410" s="621"/>
      <c r="O410" s="621"/>
      <c r="P410" s="621"/>
      <c r="Q410" s="621"/>
      <c r="R410" s="621"/>
      <c r="S410" s="621"/>
      <c r="T410" s="621"/>
      <c r="U410" s="621"/>
      <c r="V410" s="621"/>
      <c r="W410" s="621"/>
      <c r="X410" s="621"/>
      <c r="Y410" s="621"/>
      <c r="Z410" s="621"/>
      <c r="AA410" s="621"/>
      <c r="AB410" s="621"/>
    </row>
    <row r="411" spans="2:28" ht="15.75" hidden="1" customHeight="1">
      <c r="B411" s="621"/>
      <c r="C411" s="621"/>
      <c r="D411" s="621"/>
      <c r="E411" s="621"/>
      <c r="F411" s="621"/>
      <c r="G411" s="621"/>
      <c r="H411" s="621"/>
      <c r="I411" s="621"/>
      <c r="J411" s="621"/>
      <c r="K411" s="621"/>
      <c r="L411" s="621"/>
      <c r="M411" s="621"/>
      <c r="N411" s="621"/>
      <c r="O411" s="621"/>
      <c r="P411" s="621"/>
      <c r="Q411" s="621"/>
      <c r="R411" s="621"/>
      <c r="S411" s="621"/>
      <c r="T411" s="621"/>
      <c r="U411" s="621"/>
      <c r="V411" s="621"/>
      <c r="W411" s="621"/>
      <c r="X411" s="621"/>
      <c r="Y411" s="621"/>
      <c r="Z411" s="621"/>
      <c r="AA411" s="621"/>
      <c r="AB411" s="621"/>
    </row>
    <row r="412" spans="2:28" ht="15.75" hidden="1" customHeight="1">
      <c r="B412" s="621"/>
      <c r="C412" s="621"/>
      <c r="D412" s="621"/>
      <c r="E412" s="621"/>
      <c r="F412" s="621"/>
      <c r="G412" s="621"/>
      <c r="H412" s="621"/>
      <c r="I412" s="621"/>
      <c r="J412" s="621"/>
      <c r="K412" s="621"/>
      <c r="L412" s="621"/>
      <c r="M412" s="621"/>
      <c r="N412" s="621"/>
      <c r="O412" s="621"/>
      <c r="P412" s="621"/>
      <c r="Q412" s="621"/>
      <c r="R412" s="621"/>
      <c r="S412" s="621"/>
      <c r="T412" s="621"/>
      <c r="U412" s="621"/>
      <c r="V412" s="621"/>
      <c r="W412" s="621"/>
      <c r="X412" s="621"/>
      <c r="Y412" s="621"/>
      <c r="Z412" s="621"/>
      <c r="AA412" s="621"/>
      <c r="AB412" s="621"/>
    </row>
    <row r="413" spans="2:28" ht="15.75" hidden="1" customHeight="1">
      <c r="B413" s="621"/>
      <c r="C413" s="621"/>
      <c r="D413" s="621"/>
      <c r="E413" s="621"/>
      <c r="F413" s="621"/>
      <c r="G413" s="621"/>
      <c r="H413" s="621"/>
      <c r="I413" s="621"/>
      <c r="J413" s="621"/>
      <c r="K413" s="621"/>
      <c r="L413" s="621"/>
      <c r="M413" s="621"/>
      <c r="N413" s="621"/>
      <c r="O413" s="621"/>
      <c r="P413" s="621"/>
      <c r="Q413" s="621"/>
      <c r="R413" s="621"/>
      <c r="S413" s="621"/>
      <c r="T413" s="621"/>
      <c r="U413" s="621"/>
      <c r="V413" s="621"/>
      <c r="W413" s="621"/>
      <c r="X413" s="621"/>
      <c r="Y413" s="621"/>
      <c r="Z413" s="621"/>
      <c r="AA413" s="621"/>
      <c r="AB413" s="621"/>
    </row>
    <row r="414" spans="2:28" ht="15.75" hidden="1" customHeight="1">
      <c r="B414" s="621"/>
      <c r="C414" s="621"/>
      <c r="D414" s="621"/>
      <c r="E414" s="621"/>
      <c r="F414" s="621"/>
      <c r="G414" s="621"/>
      <c r="H414" s="621"/>
      <c r="I414" s="621"/>
      <c r="J414" s="621"/>
      <c r="K414" s="621"/>
      <c r="L414" s="621"/>
      <c r="M414" s="621"/>
      <c r="N414" s="621"/>
      <c r="O414" s="621"/>
      <c r="P414" s="621"/>
      <c r="Q414" s="621"/>
      <c r="R414" s="621"/>
      <c r="S414" s="621"/>
      <c r="T414" s="621"/>
      <c r="U414" s="621"/>
      <c r="V414" s="621"/>
      <c r="W414" s="621"/>
      <c r="X414" s="621"/>
      <c r="Y414" s="621"/>
      <c r="Z414" s="621"/>
      <c r="AA414" s="621"/>
      <c r="AB414" s="621"/>
    </row>
    <row r="415" spans="2:28" ht="15.75" hidden="1" customHeight="1">
      <c r="B415" s="621"/>
      <c r="C415" s="621"/>
      <c r="D415" s="621"/>
      <c r="E415" s="621"/>
      <c r="F415" s="621"/>
      <c r="G415" s="621"/>
      <c r="H415" s="621"/>
      <c r="I415" s="621"/>
      <c r="J415" s="621"/>
      <c r="K415" s="621"/>
      <c r="L415" s="621"/>
      <c r="M415" s="621"/>
      <c r="N415" s="621"/>
      <c r="O415" s="621"/>
      <c r="P415" s="621"/>
      <c r="Q415" s="621"/>
      <c r="R415" s="621"/>
      <c r="S415" s="621"/>
      <c r="T415" s="621"/>
      <c r="U415" s="621"/>
      <c r="V415" s="621"/>
      <c r="W415" s="621"/>
      <c r="X415" s="621"/>
      <c r="Y415" s="621"/>
      <c r="Z415" s="621"/>
      <c r="AA415" s="621"/>
      <c r="AB415" s="621"/>
    </row>
    <row r="416" spans="2:28" ht="15.75" hidden="1" customHeight="1">
      <c r="B416" s="621"/>
      <c r="C416" s="621"/>
      <c r="D416" s="621"/>
      <c r="E416" s="621"/>
      <c r="F416" s="621"/>
      <c r="G416" s="621"/>
      <c r="H416" s="621"/>
      <c r="I416" s="621"/>
      <c r="J416" s="621"/>
      <c r="K416" s="621"/>
      <c r="L416" s="621"/>
      <c r="M416" s="621"/>
      <c r="N416" s="621"/>
      <c r="O416" s="621"/>
      <c r="P416" s="621"/>
      <c r="Q416" s="621"/>
      <c r="R416" s="621"/>
      <c r="S416" s="621"/>
      <c r="T416" s="621"/>
      <c r="U416" s="621"/>
      <c r="V416" s="621"/>
      <c r="W416" s="621"/>
      <c r="X416" s="621"/>
      <c r="Y416" s="621"/>
      <c r="Z416" s="621"/>
      <c r="AA416" s="621"/>
      <c r="AB416" s="621"/>
    </row>
    <row r="417" spans="2:28" ht="15.75" hidden="1" customHeight="1">
      <c r="B417" s="621"/>
      <c r="C417" s="621"/>
      <c r="D417" s="621"/>
      <c r="E417" s="621"/>
      <c r="F417" s="621"/>
      <c r="G417" s="621"/>
      <c r="H417" s="621"/>
      <c r="I417" s="621"/>
      <c r="J417" s="621"/>
      <c r="K417" s="621"/>
      <c r="L417" s="621"/>
      <c r="M417" s="621"/>
      <c r="N417" s="621"/>
      <c r="O417" s="621"/>
      <c r="P417" s="621"/>
      <c r="Q417" s="621"/>
      <c r="R417" s="621"/>
      <c r="S417" s="621"/>
      <c r="T417" s="621"/>
      <c r="U417" s="621"/>
      <c r="V417" s="621"/>
      <c r="W417" s="621"/>
      <c r="X417" s="621"/>
      <c r="Y417" s="621"/>
      <c r="Z417" s="621"/>
      <c r="AA417" s="621"/>
      <c r="AB417" s="621"/>
    </row>
    <row r="418" spans="2:28" ht="15.75" hidden="1" customHeight="1">
      <c r="B418" s="621"/>
      <c r="C418" s="621"/>
      <c r="D418" s="621"/>
      <c r="E418" s="621"/>
      <c r="F418" s="621"/>
      <c r="G418" s="621"/>
      <c r="H418" s="621"/>
      <c r="I418" s="621"/>
      <c r="J418" s="621"/>
      <c r="K418" s="621"/>
      <c r="L418" s="621"/>
      <c r="M418" s="621"/>
      <c r="N418" s="621"/>
      <c r="O418" s="621"/>
      <c r="P418" s="621"/>
      <c r="Q418" s="621"/>
      <c r="R418" s="621"/>
      <c r="S418" s="621"/>
      <c r="T418" s="621"/>
      <c r="U418" s="621"/>
      <c r="V418" s="621"/>
      <c r="W418" s="621"/>
      <c r="X418" s="621"/>
      <c r="Y418" s="621"/>
      <c r="Z418" s="621"/>
      <c r="AA418" s="621"/>
      <c r="AB418" s="621"/>
    </row>
    <row r="419" spans="2:28" ht="15.75" hidden="1" customHeight="1">
      <c r="B419" s="621"/>
      <c r="C419" s="621"/>
      <c r="D419" s="621"/>
      <c r="E419" s="621"/>
      <c r="F419" s="621"/>
      <c r="G419" s="621"/>
      <c r="H419" s="621"/>
      <c r="I419" s="621"/>
      <c r="J419" s="621"/>
      <c r="K419" s="621"/>
      <c r="L419" s="621"/>
      <c r="M419" s="621"/>
      <c r="N419" s="621"/>
      <c r="O419" s="621"/>
      <c r="P419" s="621"/>
      <c r="Q419" s="621"/>
      <c r="R419" s="621"/>
      <c r="S419" s="621"/>
      <c r="T419" s="621"/>
      <c r="U419" s="621"/>
      <c r="V419" s="621"/>
      <c r="W419" s="621"/>
      <c r="X419" s="621"/>
      <c r="Y419" s="621"/>
      <c r="Z419" s="621"/>
      <c r="AA419" s="621"/>
      <c r="AB419" s="621"/>
    </row>
    <row r="420" spans="2:28" ht="15.75" hidden="1" customHeight="1">
      <c r="B420" s="621"/>
      <c r="C420" s="621"/>
      <c r="D420" s="621"/>
      <c r="E420" s="621"/>
      <c r="F420" s="621"/>
      <c r="G420" s="621"/>
      <c r="H420" s="621"/>
      <c r="I420" s="621"/>
      <c r="J420" s="621"/>
      <c r="K420" s="621"/>
      <c r="L420" s="621"/>
      <c r="M420" s="621"/>
      <c r="N420" s="621"/>
      <c r="O420" s="621"/>
      <c r="P420" s="621"/>
      <c r="Q420" s="621"/>
      <c r="R420" s="621"/>
      <c r="S420" s="621"/>
      <c r="T420" s="621"/>
      <c r="U420" s="621"/>
      <c r="V420" s="621"/>
      <c r="W420" s="621"/>
      <c r="X420" s="621"/>
      <c r="Y420" s="621"/>
      <c r="Z420" s="621"/>
      <c r="AA420" s="621"/>
      <c r="AB420" s="621"/>
    </row>
    <row r="421" spans="2:28" ht="15.75" hidden="1" customHeight="1">
      <c r="B421" s="621"/>
      <c r="C421" s="621"/>
      <c r="D421" s="621"/>
      <c r="E421" s="621"/>
      <c r="F421" s="621"/>
      <c r="G421" s="621"/>
      <c r="H421" s="621"/>
      <c r="I421" s="621"/>
      <c r="J421" s="621"/>
      <c r="K421" s="621"/>
      <c r="L421" s="621"/>
      <c r="M421" s="621"/>
      <c r="N421" s="621"/>
      <c r="O421" s="621"/>
      <c r="P421" s="621"/>
      <c r="Q421" s="621"/>
      <c r="R421" s="621"/>
      <c r="S421" s="621"/>
      <c r="T421" s="621"/>
      <c r="U421" s="621"/>
      <c r="V421" s="621"/>
      <c r="W421" s="621"/>
      <c r="X421" s="621"/>
      <c r="Y421" s="621"/>
      <c r="Z421" s="621"/>
      <c r="AA421" s="621"/>
      <c r="AB421" s="621"/>
    </row>
    <row r="422" spans="2:28" ht="15.75" hidden="1" customHeight="1">
      <c r="B422" s="621"/>
      <c r="C422" s="621"/>
      <c r="D422" s="621"/>
      <c r="E422" s="621"/>
      <c r="F422" s="621"/>
      <c r="G422" s="621"/>
      <c r="H422" s="621"/>
      <c r="I422" s="621"/>
      <c r="J422" s="621"/>
      <c r="K422" s="621"/>
      <c r="L422" s="621"/>
      <c r="M422" s="621"/>
      <c r="N422" s="621"/>
      <c r="O422" s="621"/>
      <c r="P422" s="621"/>
      <c r="Q422" s="621"/>
      <c r="R422" s="621"/>
      <c r="S422" s="621"/>
      <c r="T422" s="621"/>
      <c r="U422" s="621"/>
      <c r="V422" s="621"/>
      <c r="W422" s="621"/>
      <c r="X422" s="621"/>
      <c r="Y422" s="621"/>
      <c r="Z422" s="621"/>
      <c r="AA422" s="621"/>
      <c r="AB422" s="621"/>
    </row>
    <row r="423" spans="2:28" ht="15.75" hidden="1" customHeight="1">
      <c r="B423" s="621"/>
      <c r="C423" s="621"/>
      <c r="D423" s="621"/>
      <c r="E423" s="621"/>
      <c r="F423" s="621"/>
      <c r="G423" s="621"/>
      <c r="H423" s="621"/>
      <c r="I423" s="621"/>
      <c r="J423" s="621"/>
      <c r="K423" s="621"/>
      <c r="L423" s="621"/>
      <c r="M423" s="621"/>
      <c r="N423" s="621"/>
      <c r="O423" s="621"/>
      <c r="P423" s="621"/>
      <c r="Q423" s="621"/>
      <c r="R423" s="621"/>
      <c r="S423" s="621"/>
      <c r="T423" s="621"/>
      <c r="U423" s="621"/>
      <c r="V423" s="621"/>
      <c r="W423" s="621"/>
      <c r="X423" s="621"/>
      <c r="Y423" s="621"/>
      <c r="Z423" s="621"/>
      <c r="AA423" s="621"/>
      <c r="AB423" s="621"/>
    </row>
    <row r="424" spans="2:28" ht="15.75" hidden="1" customHeight="1">
      <c r="B424" s="621"/>
      <c r="C424" s="621"/>
      <c r="D424" s="621"/>
      <c r="E424" s="621"/>
      <c r="F424" s="621"/>
      <c r="G424" s="621"/>
      <c r="H424" s="621"/>
      <c r="I424" s="621"/>
      <c r="J424" s="621"/>
      <c r="K424" s="621"/>
      <c r="L424" s="621"/>
      <c r="M424" s="621"/>
      <c r="N424" s="621"/>
      <c r="O424" s="621"/>
      <c r="P424" s="621"/>
      <c r="Q424" s="621"/>
      <c r="R424" s="621"/>
      <c r="S424" s="621"/>
      <c r="T424" s="621"/>
      <c r="U424" s="621"/>
      <c r="V424" s="621"/>
      <c r="W424" s="621"/>
      <c r="X424" s="621"/>
      <c r="Y424" s="621"/>
      <c r="Z424" s="621"/>
      <c r="AA424" s="621"/>
      <c r="AB424" s="621"/>
    </row>
    <row r="425" spans="2:28" ht="15.75" hidden="1" customHeight="1">
      <c r="B425" s="621"/>
      <c r="C425" s="621"/>
      <c r="D425" s="621"/>
      <c r="E425" s="621"/>
      <c r="F425" s="621"/>
      <c r="G425" s="621"/>
      <c r="H425" s="621"/>
      <c r="I425" s="621"/>
      <c r="J425" s="621"/>
      <c r="K425" s="621"/>
      <c r="L425" s="621"/>
      <c r="M425" s="621"/>
      <c r="N425" s="621"/>
      <c r="O425" s="621"/>
      <c r="P425" s="621"/>
      <c r="Q425" s="621"/>
      <c r="R425" s="621"/>
      <c r="S425" s="621"/>
      <c r="T425" s="621"/>
      <c r="U425" s="621"/>
      <c r="V425" s="621"/>
      <c r="W425" s="621"/>
      <c r="X425" s="621"/>
      <c r="Y425" s="621"/>
      <c r="Z425" s="621"/>
      <c r="AA425" s="621"/>
      <c r="AB425" s="621"/>
    </row>
    <row r="426" spans="2:28" ht="15.75" hidden="1" customHeight="1">
      <c r="B426" s="621"/>
      <c r="C426" s="621"/>
      <c r="D426" s="621"/>
      <c r="E426" s="621"/>
      <c r="F426" s="621"/>
      <c r="G426" s="621"/>
      <c r="H426" s="621"/>
      <c r="I426" s="621"/>
      <c r="J426" s="621"/>
      <c r="K426" s="621"/>
      <c r="L426" s="621"/>
      <c r="M426" s="621"/>
      <c r="N426" s="621"/>
      <c r="O426" s="621"/>
      <c r="P426" s="621"/>
      <c r="Q426" s="621"/>
      <c r="R426" s="621"/>
      <c r="S426" s="621"/>
      <c r="T426" s="621"/>
      <c r="U426" s="621"/>
      <c r="V426" s="621"/>
      <c r="W426" s="621"/>
      <c r="X426" s="621"/>
      <c r="Y426" s="621"/>
      <c r="Z426" s="621"/>
      <c r="AA426" s="621"/>
      <c r="AB426" s="621"/>
    </row>
    <row r="427" spans="2:28" ht="15.75" hidden="1" customHeight="1">
      <c r="B427" s="621"/>
      <c r="C427" s="621"/>
      <c r="D427" s="621"/>
      <c r="E427" s="621"/>
      <c r="F427" s="621"/>
      <c r="G427" s="621"/>
      <c r="H427" s="621"/>
      <c r="I427" s="621"/>
      <c r="J427" s="621"/>
      <c r="K427" s="621"/>
      <c r="L427" s="621"/>
      <c r="M427" s="621"/>
      <c r="N427" s="621"/>
      <c r="O427" s="621"/>
      <c r="P427" s="621"/>
      <c r="Q427" s="621"/>
      <c r="R427" s="621"/>
      <c r="S427" s="621"/>
      <c r="T427" s="621"/>
      <c r="U427" s="621"/>
      <c r="V427" s="621"/>
      <c r="W427" s="621"/>
      <c r="X427" s="621"/>
      <c r="Y427" s="621"/>
      <c r="Z427" s="621"/>
      <c r="AA427" s="621"/>
      <c r="AB427" s="621"/>
    </row>
    <row r="428" spans="2:28" ht="15.75" hidden="1" customHeight="1">
      <c r="B428" s="621"/>
      <c r="C428" s="621"/>
      <c r="D428" s="621"/>
      <c r="E428" s="621"/>
      <c r="F428" s="621"/>
      <c r="G428" s="621"/>
      <c r="H428" s="621"/>
      <c r="I428" s="621"/>
      <c r="J428" s="621"/>
      <c r="K428" s="621"/>
      <c r="L428" s="621"/>
      <c r="M428" s="621"/>
      <c r="N428" s="621"/>
      <c r="O428" s="621"/>
      <c r="P428" s="621"/>
      <c r="Q428" s="621"/>
      <c r="R428" s="621"/>
      <c r="S428" s="621"/>
      <c r="T428" s="621"/>
      <c r="U428" s="621"/>
      <c r="V428" s="621"/>
      <c r="W428" s="621"/>
      <c r="X428" s="621"/>
      <c r="Y428" s="621"/>
      <c r="Z428" s="621"/>
      <c r="AA428" s="621"/>
      <c r="AB428" s="621"/>
    </row>
    <row r="429" spans="2:28" ht="15.75" hidden="1" customHeight="1">
      <c r="B429" s="621"/>
      <c r="C429" s="621"/>
      <c r="D429" s="621"/>
      <c r="E429" s="621"/>
      <c r="F429" s="621"/>
      <c r="G429" s="621"/>
      <c r="H429" s="621"/>
      <c r="I429" s="621"/>
      <c r="J429" s="621"/>
      <c r="K429" s="621"/>
      <c r="L429" s="621"/>
      <c r="M429" s="621"/>
      <c r="N429" s="621"/>
      <c r="O429" s="621"/>
      <c r="P429" s="621"/>
      <c r="Q429" s="621"/>
      <c r="R429" s="621"/>
      <c r="S429" s="621"/>
      <c r="T429" s="621"/>
      <c r="U429" s="621"/>
      <c r="V429" s="621"/>
      <c r="W429" s="621"/>
      <c r="X429" s="621"/>
      <c r="Y429" s="621"/>
      <c r="Z429" s="621"/>
      <c r="AA429" s="621"/>
      <c r="AB429" s="621"/>
    </row>
    <row r="430" spans="2:28" ht="15.75" hidden="1" customHeight="1">
      <c r="B430" s="621"/>
      <c r="C430" s="621"/>
      <c r="D430" s="621"/>
      <c r="E430" s="621"/>
      <c r="F430" s="621"/>
      <c r="G430" s="621"/>
      <c r="H430" s="621"/>
      <c r="I430" s="621"/>
      <c r="J430" s="621"/>
      <c r="K430" s="621"/>
      <c r="L430" s="621"/>
      <c r="M430" s="621"/>
      <c r="N430" s="621"/>
      <c r="O430" s="621"/>
      <c r="P430" s="621"/>
      <c r="Q430" s="621"/>
      <c r="R430" s="621"/>
      <c r="S430" s="621"/>
      <c r="T430" s="621"/>
      <c r="U430" s="621"/>
      <c r="V430" s="621"/>
      <c r="W430" s="621"/>
      <c r="X430" s="621"/>
      <c r="Y430" s="621"/>
      <c r="Z430" s="621"/>
      <c r="AA430" s="621"/>
      <c r="AB430" s="621"/>
    </row>
    <row r="431" spans="2:28" ht="15.75" hidden="1" customHeight="1">
      <c r="B431" s="621"/>
      <c r="C431" s="621"/>
      <c r="D431" s="621"/>
      <c r="E431" s="621"/>
      <c r="F431" s="621"/>
      <c r="G431" s="621"/>
      <c r="H431" s="621"/>
      <c r="I431" s="621"/>
      <c r="J431" s="621"/>
      <c r="K431" s="621"/>
      <c r="L431" s="621"/>
      <c r="M431" s="621"/>
      <c r="N431" s="621"/>
      <c r="O431" s="621"/>
      <c r="P431" s="621"/>
      <c r="Q431" s="621"/>
      <c r="R431" s="621"/>
      <c r="S431" s="621"/>
      <c r="T431" s="621"/>
      <c r="U431" s="621"/>
      <c r="V431" s="621"/>
      <c r="W431" s="621"/>
      <c r="X431" s="621"/>
      <c r="Y431" s="621"/>
      <c r="Z431" s="621"/>
      <c r="AA431" s="621"/>
      <c r="AB431" s="621"/>
    </row>
    <row r="432" spans="2:28" ht="15.75" hidden="1" customHeight="1">
      <c r="B432" s="621"/>
      <c r="C432" s="621"/>
      <c r="D432" s="621"/>
      <c r="E432" s="621"/>
      <c r="F432" s="621"/>
      <c r="G432" s="621"/>
      <c r="H432" s="621"/>
      <c r="I432" s="621"/>
      <c r="J432" s="621"/>
      <c r="K432" s="621"/>
      <c r="L432" s="621"/>
      <c r="M432" s="621"/>
      <c r="N432" s="621"/>
      <c r="O432" s="621"/>
      <c r="P432" s="621"/>
      <c r="Q432" s="621"/>
      <c r="R432" s="621"/>
      <c r="S432" s="621"/>
      <c r="T432" s="621"/>
      <c r="U432" s="621"/>
      <c r="V432" s="621"/>
      <c r="W432" s="621"/>
      <c r="X432" s="621"/>
      <c r="Y432" s="621"/>
      <c r="Z432" s="621"/>
      <c r="AA432" s="621"/>
      <c r="AB432" s="621"/>
    </row>
    <row r="433" spans="2:28" ht="15.75" hidden="1" customHeight="1">
      <c r="B433" s="621"/>
      <c r="C433" s="621"/>
      <c r="D433" s="621"/>
      <c r="E433" s="621"/>
      <c r="F433" s="621"/>
      <c r="G433" s="621"/>
      <c r="H433" s="621"/>
      <c r="I433" s="621"/>
      <c r="J433" s="621"/>
      <c r="K433" s="621"/>
      <c r="L433" s="621"/>
      <c r="M433" s="621"/>
      <c r="N433" s="621"/>
      <c r="O433" s="621"/>
      <c r="P433" s="621"/>
      <c r="Q433" s="621"/>
      <c r="R433" s="621"/>
      <c r="S433" s="621"/>
      <c r="T433" s="621"/>
      <c r="U433" s="621"/>
      <c r="V433" s="621"/>
      <c r="W433" s="621"/>
      <c r="X433" s="621"/>
      <c r="Y433" s="621"/>
      <c r="Z433" s="621"/>
      <c r="AA433" s="621"/>
      <c r="AB433" s="621"/>
    </row>
    <row r="434" spans="2:28" ht="15.75" hidden="1" customHeight="1">
      <c r="B434" s="621"/>
      <c r="C434" s="621"/>
      <c r="D434" s="621"/>
      <c r="E434" s="621"/>
      <c r="F434" s="621"/>
      <c r="G434" s="621"/>
      <c r="H434" s="621"/>
      <c r="I434" s="621"/>
      <c r="J434" s="621"/>
      <c r="K434" s="621"/>
      <c r="L434" s="621"/>
      <c r="M434" s="621"/>
      <c r="N434" s="621"/>
      <c r="O434" s="621"/>
      <c r="P434" s="621"/>
      <c r="Q434" s="621"/>
      <c r="R434" s="621"/>
      <c r="S434" s="621"/>
      <c r="T434" s="621"/>
      <c r="U434" s="621"/>
      <c r="V434" s="621"/>
      <c r="W434" s="621"/>
      <c r="X434" s="621"/>
      <c r="Y434" s="621"/>
      <c r="Z434" s="621"/>
      <c r="AA434" s="621"/>
      <c r="AB434" s="621"/>
    </row>
    <row r="435" spans="2:28" ht="15.75" hidden="1" customHeight="1">
      <c r="B435" s="621"/>
      <c r="C435" s="621"/>
      <c r="D435" s="621"/>
      <c r="E435" s="621"/>
      <c r="F435" s="621"/>
      <c r="G435" s="621"/>
      <c r="H435" s="621"/>
      <c r="I435" s="621"/>
      <c r="J435" s="621"/>
      <c r="K435" s="621"/>
      <c r="L435" s="621"/>
      <c r="M435" s="621"/>
      <c r="N435" s="621"/>
      <c r="O435" s="621"/>
      <c r="P435" s="621"/>
      <c r="Q435" s="621"/>
      <c r="R435" s="621"/>
      <c r="S435" s="621"/>
      <c r="T435" s="621"/>
      <c r="U435" s="621"/>
      <c r="V435" s="621"/>
      <c r="W435" s="621"/>
      <c r="X435" s="621"/>
      <c r="Y435" s="621"/>
      <c r="Z435" s="621"/>
      <c r="AA435" s="621"/>
      <c r="AB435" s="621"/>
    </row>
    <row r="436" spans="2:28" ht="15.75" hidden="1" customHeight="1">
      <c r="B436" s="621"/>
      <c r="C436" s="621"/>
      <c r="D436" s="621"/>
      <c r="E436" s="621"/>
      <c r="F436" s="621"/>
      <c r="G436" s="621"/>
      <c r="H436" s="621"/>
      <c r="I436" s="621"/>
      <c r="J436" s="621"/>
      <c r="K436" s="621"/>
      <c r="L436" s="621"/>
      <c r="M436" s="621"/>
      <c r="N436" s="621"/>
      <c r="O436" s="621"/>
      <c r="P436" s="621"/>
      <c r="Q436" s="621"/>
      <c r="R436" s="621"/>
      <c r="S436" s="621"/>
      <c r="T436" s="621"/>
      <c r="U436" s="621"/>
      <c r="V436" s="621"/>
      <c r="W436" s="621"/>
      <c r="X436" s="621"/>
      <c r="Y436" s="621"/>
      <c r="Z436" s="621"/>
      <c r="AA436" s="621"/>
      <c r="AB436" s="621"/>
    </row>
    <row r="437" spans="2:28" ht="15.75" hidden="1" customHeight="1">
      <c r="B437" s="621"/>
      <c r="C437" s="621"/>
      <c r="D437" s="621"/>
      <c r="E437" s="621"/>
      <c r="F437" s="621"/>
      <c r="G437" s="621"/>
      <c r="H437" s="621"/>
      <c r="I437" s="621"/>
      <c r="J437" s="621"/>
      <c r="K437" s="621"/>
      <c r="L437" s="621"/>
      <c r="M437" s="621"/>
      <c r="N437" s="621"/>
      <c r="O437" s="621"/>
      <c r="P437" s="621"/>
      <c r="Q437" s="621"/>
      <c r="R437" s="621"/>
      <c r="S437" s="621"/>
      <c r="T437" s="621"/>
      <c r="U437" s="621"/>
      <c r="V437" s="621"/>
      <c r="W437" s="621"/>
      <c r="X437" s="621"/>
      <c r="Y437" s="621"/>
      <c r="Z437" s="621"/>
      <c r="AA437" s="621"/>
      <c r="AB437" s="621"/>
    </row>
    <row r="438" spans="2:28" ht="15.75" hidden="1" customHeight="1">
      <c r="B438" s="621"/>
      <c r="C438" s="621"/>
      <c r="D438" s="621"/>
      <c r="E438" s="621"/>
      <c r="F438" s="621"/>
      <c r="G438" s="621"/>
      <c r="H438" s="621"/>
      <c r="I438" s="621"/>
      <c r="J438" s="621"/>
      <c r="K438" s="621"/>
      <c r="L438" s="621"/>
      <c r="M438" s="621"/>
      <c r="N438" s="621"/>
      <c r="O438" s="621"/>
      <c r="P438" s="621"/>
      <c r="Q438" s="621"/>
      <c r="R438" s="621"/>
      <c r="S438" s="621"/>
      <c r="T438" s="621"/>
      <c r="U438" s="621"/>
      <c r="V438" s="621"/>
      <c r="W438" s="621"/>
      <c r="X438" s="621"/>
      <c r="Y438" s="621"/>
      <c r="Z438" s="621"/>
      <c r="AA438" s="621"/>
      <c r="AB438" s="621"/>
    </row>
    <row r="439" spans="2:28" ht="15.75" hidden="1" customHeight="1">
      <c r="B439" s="621"/>
      <c r="C439" s="621"/>
      <c r="D439" s="621"/>
      <c r="E439" s="621"/>
      <c r="F439" s="621"/>
      <c r="G439" s="621"/>
      <c r="H439" s="621"/>
      <c r="I439" s="621"/>
      <c r="J439" s="621"/>
      <c r="K439" s="621"/>
      <c r="L439" s="621"/>
      <c r="M439" s="621"/>
      <c r="N439" s="621"/>
      <c r="O439" s="621"/>
      <c r="P439" s="621"/>
      <c r="Q439" s="621"/>
      <c r="R439" s="621"/>
      <c r="S439" s="621"/>
      <c r="T439" s="621"/>
      <c r="U439" s="621"/>
      <c r="V439" s="621"/>
      <c r="W439" s="621"/>
      <c r="X439" s="621"/>
      <c r="Y439" s="621"/>
      <c r="Z439" s="621"/>
      <c r="AA439" s="621"/>
      <c r="AB439" s="621"/>
    </row>
    <row r="440" spans="2:28" ht="15.75" hidden="1" customHeight="1">
      <c r="B440" s="621"/>
      <c r="C440" s="621"/>
      <c r="D440" s="621"/>
      <c r="E440" s="621"/>
      <c r="F440" s="621"/>
      <c r="G440" s="621"/>
      <c r="H440" s="621"/>
      <c r="I440" s="621"/>
      <c r="J440" s="621"/>
      <c r="K440" s="621"/>
      <c r="L440" s="621"/>
      <c r="M440" s="621"/>
      <c r="N440" s="621"/>
      <c r="O440" s="621"/>
      <c r="P440" s="621"/>
      <c r="Q440" s="621"/>
      <c r="R440" s="621"/>
      <c r="S440" s="621"/>
      <c r="T440" s="621"/>
      <c r="U440" s="621"/>
      <c r="V440" s="621"/>
      <c r="W440" s="621"/>
      <c r="X440" s="621"/>
      <c r="Y440" s="621"/>
      <c r="Z440" s="621"/>
      <c r="AA440" s="621"/>
      <c r="AB440" s="621"/>
    </row>
    <row r="441" spans="2:28" ht="15.75" hidden="1" customHeight="1">
      <c r="B441" s="621"/>
      <c r="C441" s="621"/>
      <c r="D441" s="621"/>
      <c r="E441" s="621"/>
      <c r="F441" s="621"/>
      <c r="G441" s="621"/>
      <c r="H441" s="621"/>
      <c r="I441" s="621"/>
      <c r="J441" s="621"/>
      <c r="K441" s="621"/>
      <c r="L441" s="621"/>
      <c r="M441" s="621"/>
      <c r="N441" s="621"/>
      <c r="O441" s="621"/>
      <c r="P441" s="621"/>
      <c r="Q441" s="621"/>
      <c r="R441" s="621"/>
      <c r="S441" s="621"/>
      <c r="T441" s="621"/>
      <c r="U441" s="621"/>
      <c r="V441" s="621"/>
      <c r="W441" s="621"/>
      <c r="X441" s="621"/>
      <c r="Y441" s="621"/>
      <c r="Z441" s="621"/>
      <c r="AA441" s="621"/>
      <c r="AB441" s="621"/>
    </row>
    <row r="442" spans="2:28" ht="15.75" hidden="1" customHeight="1">
      <c r="B442" s="621"/>
      <c r="C442" s="621"/>
      <c r="D442" s="621"/>
      <c r="E442" s="621"/>
      <c r="F442" s="621"/>
      <c r="G442" s="621"/>
      <c r="H442" s="621"/>
      <c r="I442" s="621"/>
      <c r="J442" s="621"/>
      <c r="K442" s="621"/>
      <c r="L442" s="621"/>
      <c r="M442" s="621"/>
      <c r="N442" s="621"/>
      <c r="O442" s="621"/>
      <c r="P442" s="621"/>
      <c r="Q442" s="621"/>
      <c r="R442" s="621"/>
      <c r="S442" s="621"/>
      <c r="T442" s="621"/>
      <c r="U442" s="621"/>
      <c r="V442" s="621"/>
      <c r="W442" s="621"/>
      <c r="X442" s="621"/>
      <c r="Y442" s="621"/>
      <c r="Z442" s="621"/>
      <c r="AA442" s="621"/>
      <c r="AB442" s="621"/>
    </row>
    <row r="443" spans="2:28" ht="15.75" hidden="1" customHeight="1">
      <c r="B443" s="621"/>
      <c r="C443" s="621"/>
      <c r="D443" s="621"/>
      <c r="E443" s="621"/>
      <c r="F443" s="621"/>
      <c r="G443" s="621"/>
      <c r="H443" s="621"/>
      <c r="I443" s="621"/>
      <c r="J443" s="621"/>
      <c r="K443" s="621"/>
      <c r="L443" s="621"/>
      <c r="M443" s="621"/>
      <c r="N443" s="621"/>
      <c r="O443" s="621"/>
      <c r="P443" s="621"/>
      <c r="Q443" s="621"/>
      <c r="R443" s="621"/>
      <c r="S443" s="621"/>
      <c r="T443" s="621"/>
      <c r="U443" s="621"/>
      <c r="V443" s="621"/>
      <c r="W443" s="621"/>
      <c r="X443" s="621"/>
      <c r="Y443" s="621"/>
      <c r="Z443" s="621"/>
      <c r="AA443" s="621"/>
      <c r="AB443" s="621"/>
    </row>
    <row r="444" spans="2:28" ht="15.75" hidden="1" customHeight="1">
      <c r="B444" s="621"/>
      <c r="C444" s="621"/>
      <c r="D444" s="621"/>
      <c r="E444" s="621"/>
      <c r="F444" s="621"/>
      <c r="G444" s="621"/>
      <c r="H444" s="621"/>
      <c r="I444" s="621"/>
      <c r="J444" s="621"/>
      <c r="K444" s="621"/>
      <c r="L444" s="621"/>
      <c r="M444" s="621"/>
      <c r="N444" s="621"/>
      <c r="O444" s="621"/>
      <c r="P444" s="621"/>
      <c r="Q444" s="621"/>
      <c r="R444" s="621"/>
      <c r="S444" s="621"/>
      <c r="T444" s="621"/>
      <c r="U444" s="621"/>
      <c r="V444" s="621"/>
      <c r="W444" s="621"/>
      <c r="X444" s="621"/>
      <c r="Y444" s="621"/>
      <c r="Z444" s="621"/>
      <c r="AA444" s="621"/>
      <c r="AB444" s="621"/>
    </row>
    <row r="445" spans="2:28" ht="15.75" hidden="1" customHeight="1">
      <c r="B445" s="621"/>
      <c r="C445" s="621"/>
      <c r="D445" s="621"/>
      <c r="E445" s="621"/>
      <c r="F445" s="621"/>
      <c r="G445" s="621"/>
      <c r="H445" s="621"/>
      <c r="I445" s="621"/>
      <c r="J445" s="621"/>
      <c r="K445" s="621"/>
      <c r="L445" s="621"/>
      <c r="M445" s="621"/>
      <c r="N445" s="621"/>
      <c r="O445" s="621"/>
      <c r="P445" s="621"/>
      <c r="Q445" s="621"/>
      <c r="R445" s="621"/>
      <c r="S445" s="621"/>
      <c r="T445" s="621"/>
      <c r="U445" s="621"/>
      <c r="V445" s="621"/>
      <c r="W445" s="621"/>
      <c r="X445" s="621"/>
      <c r="Y445" s="621"/>
      <c r="Z445" s="621"/>
      <c r="AA445" s="621"/>
      <c r="AB445" s="621"/>
    </row>
    <row r="446" spans="2:28" ht="15.75" hidden="1" customHeight="1">
      <c r="B446" s="621"/>
      <c r="C446" s="621"/>
      <c r="D446" s="621"/>
      <c r="E446" s="621"/>
      <c r="F446" s="621"/>
      <c r="G446" s="621"/>
      <c r="H446" s="621"/>
      <c r="I446" s="621"/>
      <c r="J446" s="621"/>
      <c r="K446" s="621"/>
      <c r="L446" s="621"/>
      <c r="M446" s="621"/>
      <c r="N446" s="621"/>
      <c r="O446" s="621"/>
      <c r="P446" s="621"/>
      <c r="Q446" s="621"/>
      <c r="R446" s="621"/>
      <c r="S446" s="621"/>
      <c r="T446" s="621"/>
      <c r="U446" s="621"/>
      <c r="V446" s="621"/>
      <c r="W446" s="621"/>
      <c r="X446" s="621"/>
      <c r="Y446" s="621"/>
      <c r="Z446" s="621"/>
      <c r="AA446" s="621"/>
      <c r="AB446" s="621"/>
    </row>
    <row r="447" spans="2:28" ht="15.75" hidden="1" customHeight="1">
      <c r="B447" s="621"/>
      <c r="C447" s="621"/>
      <c r="D447" s="621"/>
      <c r="E447" s="621"/>
      <c r="F447" s="621"/>
      <c r="G447" s="621"/>
      <c r="H447" s="621"/>
      <c r="I447" s="621"/>
      <c r="J447" s="621"/>
      <c r="K447" s="621"/>
      <c r="L447" s="621"/>
      <c r="M447" s="621"/>
      <c r="N447" s="621"/>
      <c r="O447" s="621"/>
      <c r="P447" s="621"/>
      <c r="Q447" s="621"/>
      <c r="R447" s="621"/>
      <c r="S447" s="621"/>
      <c r="T447" s="621"/>
      <c r="U447" s="621"/>
      <c r="V447" s="621"/>
      <c r="W447" s="621"/>
      <c r="X447" s="621"/>
      <c r="Y447" s="621"/>
      <c r="Z447" s="621"/>
      <c r="AA447" s="621"/>
      <c r="AB447" s="621"/>
    </row>
    <row r="448" spans="2:28" ht="15.75" hidden="1" customHeight="1">
      <c r="B448" s="621"/>
      <c r="C448" s="621"/>
      <c r="D448" s="621"/>
      <c r="E448" s="621"/>
      <c r="F448" s="621"/>
      <c r="G448" s="621"/>
      <c r="H448" s="621"/>
      <c r="I448" s="621"/>
      <c r="J448" s="621"/>
      <c r="K448" s="621"/>
      <c r="L448" s="621"/>
      <c r="M448" s="621"/>
      <c r="N448" s="621"/>
      <c r="O448" s="621"/>
      <c r="P448" s="621"/>
      <c r="Q448" s="621"/>
      <c r="R448" s="621"/>
      <c r="S448" s="621"/>
      <c r="T448" s="621"/>
      <c r="U448" s="621"/>
      <c r="V448" s="621"/>
      <c r="W448" s="621"/>
      <c r="X448" s="621"/>
      <c r="Y448" s="621"/>
      <c r="Z448" s="621"/>
      <c r="AA448" s="621"/>
      <c r="AB448" s="621"/>
    </row>
    <row r="449" spans="2:28" ht="15.75" hidden="1" customHeight="1">
      <c r="B449" s="621"/>
      <c r="C449" s="621"/>
      <c r="D449" s="621"/>
      <c r="E449" s="621"/>
      <c r="F449" s="621"/>
      <c r="G449" s="621"/>
      <c r="H449" s="621"/>
      <c r="I449" s="621"/>
      <c r="J449" s="621"/>
      <c r="K449" s="621"/>
      <c r="L449" s="621"/>
      <c r="M449" s="621"/>
      <c r="N449" s="621"/>
      <c r="O449" s="621"/>
      <c r="P449" s="621"/>
      <c r="Q449" s="621"/>
      <c r="R449" s="621"/>
      <c r="S449" s="621"/>
      <c r="T449" s="621"/>
      <c r="U449" s="621"/>
      <c r="V449" s="621"/>
      <c r="W449" s="621"/>
      <c r="X449" s="621"/>
      <c r="Y449" s="621"/>
      <c r="Z449" s="621"/>
      <c r="AA449" s="621"/>
      <c r="AB449" s="621"/>
    </row>
    <row r="450" spans="2:28" ht="15.75" hidden="1" customHeight="1">
      <c r="B450" s="621"/>
      <c r="C450" s="621"/>
      <c r="D450" s="621"/>
      <c r="E450" s="621"/>
      <c r="F450" s="621"/>
      <c r="G450" s="621"/>
      <c r="H450" s="621"/>
      <c r="I450" s="621"/>
      <c r="J450" s="621"/>
      <c r="K450" s="621"/>
      <c r="L450" s="621"/>
      <c r="M450" s="621"/>
      <c r="N450" s="621"/>
      <c r="O450" s="621"/>
      <c r="P450" s="621"/>
      <c r="Q450" s="621"/>
      <c r="R450" s="621"/>
      <c r="S450" s="621"/>
      <c r="T450" s="621"/>
      <c r="U450" s="621"/>
      <c r="V450" s="621"/>
      <c r="W450" s="621"/>
      <c r="X450" s="621"/>
      <c r="Y450" s="621"/>
      <c r="Z450" s="621"/>
      <c r="AA450" s="621"/>
      <c r="AB450" s="621"/>
    </row>
    <row r="451" spans="2:28" ht="15.75" hidden="1" customHeight="1">
      <c r="B451" s="621"/>
      <c r="C451" s="621"/>
      <c r="D451" s="621"/>
      <c r="E451" s="621"/>
      <c r="F451" s="621"/>
      <c r="G451" s="621"/>
      <c r="H451" s="621"/>
      <c r="I451" s="621"/>
      <c r="J451" s="621"/>
      <c r="K451" s="621"/>
      <c r="L451" s="621"/>
      <c r="M451" s="621"/>
      <c r="N451" s="621"/>
      <c r="O451" s="621"/>
      <c r="P451" s="621"/>
      <c r="Q451" s="621"/>
      <c r="R451" s="621"/>
      <c r="S451" s="621"/>
      <c r="T451" s="621"/>
      <c r="U451" s="621"/>
      <c r="V451" s="621"/>
      <c r="W451" s="621"/>
      <c r="X451" s="621"/>
      <c r="Y451" s="621"/>
      <c r="Z451" s="621"/>
      <c r="AA451" s="621"/>
      <c r="AB451" s="621"/>
    </row>
    <row r="452" spans="2:28" ht="15.75" hidden="1" customHeight="1">
      <c r="B452" s="621"/>
      <c r="C452" s="621"/>
      <c r="D452" s="621"/>
      <c r="E452" s="621"/>
      <c r="F452" s="621"/>
      <c r="G452" s="621"/>
      <c r="H452" s="621"/>
      <c r="I452" s="621"/>
      <c r="J452" s="621"/>
      <c r="K452" s="621"/>
      <c r="L452" s="621"/>
      <c r="M452" s="621"/>
      <c r="N452" s="621"/>
      <c r="O452" s="621"/>
      <c r="P452" s="621"/>
      <c r="Q452" s="621"/>
      <c r="R452" s="621"/>
      <c r="S452" s="621"/>
      <c r="T452" s="621"/>
      <c r="U452" s="621"/>
      <c r="V452" s="621"/>
      <c r="W452" s="621"/>
      <c r="X452" s="621"/>
      <c r="Y452" s="621"/>
      <c r="Z452" s="621"/>
      <c r="AA452" s="621"/>
      <c r="AB452" s="621"/>
    </row>
    <row r="453" spans="2:28" ht="15.75" hidden="1" customHeight="1">
      <c r="B453" s="621"/>
      <c r="C453" s="621"/>
      <c r="D453" s="621"/>
      <c r="E453" s="621"/>
      <c r="F453" s="621"/>
      <c r="G453" s="621"/>
      <c r="H453" s="621"/>
      <c r="I453" s="621"/>
      <c r="J453" s="621"/>
      <c r="K453" s="621"/>
      <c r="L453" s="621"/>
      <c r="M453" s="621"/>
      <c r="N453" s="621"/>
      <c r="O453" s="621"/>
      <c r="P453" s="621"/>
      <c r="Q453" s="621"/>
      <c r="R453" s="621"/>
      <c r="S453" s="621"/>
      <c r="T453" s="621"/>
      <c r="U453" s="621"/>
      <c r="V453" s="621"/>
      <c r="W453" s="621"/>
      <c r="X453" s="621"/>
      <c r="Y453" s="621"/>
      <c r="Z453" s="621"/>
      <c r="AA453" s="621"/>
      <c r="AB453" s="621"/>
    </row>
    <row r="454" spans="2:28" ht="15.75" hidden="1" customHeight="1">
      <c r="B454" s="621"/>
      <c r="C454" s="621"/>
      <c r="D454" s="621"/>
      <c r="E454" s="621"/>
      <c r="F454" s="621"/>
      <c r="G454" s="621"/>
      <c r="H454" s="621"/>
      <c r="I454" s="621"/>
      <c r="J454" s="621"/>
      <c r="K454" s="621"/>
      <c r="L454" s="621"/>
      <c r="M454" s="621"/>
      <c r="N454" s="621"/>
      <c r="O454" s="621"/>
      <c r="P454" s="621"/>
      <c r="Q454" s="621"/>
      <c r="R454" s="621"/>
      <c r="S454" s="621"/>
      <c r="T454" s="621"/>
      <c r="U454" s="621"/>
      <c r="V454" s="621"/>
      <c r="W454" s="621"/>
      <c r="X454" s="621"/>
      <c r="Y454" s="621"/>
      <c r="Z454" s="621"/>
      <c r="AA454" s="621"/>
      <c r="AB454" s="621"/>
    </row>
    <row r="455" spans="2:28" ht="15.75" hidden="1" customHeight="1">
      <c r="B455" s="621"/>
      <c r="C455" s="621"/>
      <c r="D455" s="621"/>
      <c r="E455" s="621"/>
      <c r="F455" s="621"/>
      <c r="G455" s="621"/>
      <c r="H455" s="621"/>
      <c r="I455" s="621"/>
      <c r="J455" s="621"/>
      <c r="K455" s="621"/>
      <c r="L455" s="621"/>
      <c r="M455" s="621"/>
      <c r="N455" s="621"/>
      <c r="O455" s="621"/>
      <c r="P455" s="621"/>
      <c r="Q455" s="621"/>
      <c r="R455" s="621"/>
      <c r="S455" s="621"/>
      <c r="T455" s="621"/>
      <c r="U455" s="621"/>
      <c r="V455" s="621"/>
      <c r="W455" s="621"/>
      <c r="X455" s="621"/>
      <c r="Y455" s="621"/>
      <c r="Z455" s="621"/>
      <c r="AA455" s="621"/>
      <c r="AB455" s="621"/>
    </row>
    <row r="456" spans="2:28" ht="15.75" hidden="1" customHeight="1">
      <c r="B456" s="621"/>
      <c r="C456" s="621"/>
      <c r="D456" s="621"/>
      <c r="E456" s="621"/>
      <c r="F456" s="621"/>
      <c r="G456" s="621"/>
      <c r="H456" s="621"/>
      <c r="I456" s="621"/>
      <c r="J456" s="621"/>
      <c r="K456" s="621"/>
      <c r="L456" s="621"/>
      <c r="M456" s="621"/>
      <c r="N456" s="621"/>
      <c r="O456" s="621"/>
      <c r="P456" s="621"/>
      <c r="Q456" s="621"/>
      <c r="R456" s="621"/>
      <c r="S456" s="621"/>
      <c r="T456" s="621"/>
      <c r="U456" s="621"/>
      <c r="V456" s="621"/>
      <c r="W456" s="621"/>
      <c r="X456" s="621"/>
      <c r="Y456" s="621"/>
      <c r="Z456" s="621"/>
      <c r="AA456" s="621"/>
      <c r="AB456" s="621"/>
    </row>
    <row r="457" spans="2:28" ht="15.75" hidden="1" customHeight="1">
      <c r="B457" s="621"/>
      <c r="C457" s="621"/>
      <c r="D457" s="621"/>
      <c r="E457" s="621"/>
      <c r="F457" s="621"/>
      <c r="G457" s="621"/>
      <c r="H457" s="621"/>
      <c r="I457" s="621"/>
      <c r="J457" s="621"/>
      <c r="K457" s="621"/>
      <c r="L457" s="621"/>
      <c r="M457" s="621"/>
      <c r="N457" s="621"/>
      <c r="O457" s="621"/>
      <c r="P457" s="621"/>
      <c r="Q457" s="621"/>
      <c r="R457" s="621"/>
      <c r="S457" s="621"/>
      <c r="T457" s="621"/>
      <c r="U457" s="621"/>
      <c r="V457" s="621"/>
      <c r="W457" s="621"/>
      <c r="X457" s="621"/>
      <c r="Y457" s="621"/>
      <c r="Z457" s="621"/>
      <c r="AA457" s="621"/>
      <c r="AB457" s="621"/>
    </row>
    <row r="458" spans="2:28" ht="15.75" hidden="1" customHeight="1">
      <c r="B458" s="621"/>
      <c r="C458" s="621"/>
      <c r="D458" s="621"/>
      <c r="E458" s="621"/>
      <c r="F458" s="621"/>
      <c r="G458" s="621"/>
      <c r="H458" s="621"/>
      <c r="I458" s="621"/>
      <c r="J458" s="621"/>
      <c r="K458" s="621"/>
      <c r="L458" s="621"/>
      <c r="M458" s="621"/>
      <c r="N458" s="621"/>
      <c r="O458" s="621"/>
      <c r="P458" s="621"/>
      <c r="Q458" s="621"/>
      <c r="R458" s="621"/>
      <c r="S458" s="621"/>
      <c r="T458" s="621"/>
      <c r="U458" s="621"/>
      <c r="V458" s="621"/>
      <c r="W458" s="621"/>
      <c r="X458" s="621"/>
      <c r="Y458" s="621"/>
      <c r="Z458" s="621"/>
      <c r="AA458" s="621"/>
      <c r="AB458" s="621"/>
    </row>
    <row r="459" spans="2:28" ht="15.75" hidden="1" customHeight="1">
      <c r="B459" s="621"/>
      <c r="C459" s="621"/>
      <c r="D459" s="621"/>
      <c r="E459" s="621"/>
      <c r="F459" s="621"/>
      <c r="G459" s="621"/>
      <c r="H459" s="621"/>
      <c r="I459" s="621"/>
      <c r="J459" s="621"/>
      <c r="K459" s="621"/>
      <c r="L459" s="621"/>
      <c r="M459" s="621"/>
      <c r="N459" s="621"/>
      <c r="O459" s="621"/>
      <c r="P459" s="621"/>
      <c r="Q459" s="621"/>
      <c r="R459" s="621"/>
      <c r="S459" s="621"/>
      <c r="T459" s="621"/>
      <c r="U459" s="621"/>
      <c r="V459" s="621"/>
      <c r="W459" s="621"/>
      <c r="X459" s="621"/>
      <c r="Y459" s="621"/>
      <c r="Z459" s="621"/>
      <c r="AA459" s="621"/>
      <c r="AB459" s="621"/>
    </row>
    <row r="460" spans="2:28" ht="15.75" hidden="1" customHeight="1">
      <c r="B460" s="621"/>
      <c r="C460" s="621"/>
      <c r="D460" s="621"/>
      <c r="E460" s="621"/>
      <c r="F460" s="621"/>
      <c r="G460" s="621"/>
      <c r="H460" s="621"/>
      <c r="I460" s="621"/>
      <c r="J460" s="621"/>
      <c r="K460" s="621"/>
      <c r="L460" s="621"/>
      <c r="M460" s="621"/>
      <c r="N460" s="621"/>
      <c r="O460" s="621"/>
      <c r="P460" s="621"/>
      <c r="Q460" s="621"/>
      <c r="R460" s="621"/>
      <c r="S460" s="621"/>
      <c r="T460" s="621"/>
      <c r="U460" s="621"/>
      <c r="V460" s="621"/>
      <c r="W460" s="621"/>
      <c r="X460" s="621"/>
      <c r="Y460" s="621"/>
      <c r="Z460" s="621"/>
      <c r="AA460" s="621"/>
      <c r="AB460" s="621"/>
    </row>
    <row r="461" spans="2:28" ht="15.75" hidden="1" customHeight="1">
      <c r="B461" s="621"/>
      <c r="C461" s="621"/>
      <c r="D461" s="621"/>
      <c r="E461" s="621"/>
      <c r="F461" s="621"/>
      <c r="G461" s="621"/>
      <c r="H461" s="621"/>
      <c r="I461" s="621"/>
      <c r="J461" s="621"/>
      <c r="K461" s="621"/>
      <c r="L461" s="621"/>
      <c r="M461" s="621"/>
      <c r="N461" s="621"/>
      <c r="O461" s="621"/>
      <c r="P461" s="621"/>
      <c r="Q461" s="621"/>
      <c r="R461" s="621"/>
      <c r="S461" s="621"/>
      <c r="T461" s="621"/>
      <c r="U461" s="621"/>
      <c r="V461" s="621"/>
      <c r="W461" s="621"/>
      <c r="X461" s="621"/>
      <c r="Y461" s="621"/>
      <c r="Z461" s="621"/>
      <c r="AA461" s="621"/>
      <c r="AB461" s="621"/>
    </row>
    <row r="462" spans="2:28" ht="15.75" hidden="1" customHeight="1">
      <c r="B462" s="621"/>
      <c r="C462" s="621"/>
      <c r="D462" s="621"/>
      <c r="E462" s="621"/>
      <c r="F462" s="621"/>
      <c r="G462" s="621"/>
      <c r="H462" s="621"/>
      <c r="I462" s="621"/>
      <c r="J462" s="621"/>
      <c r="K462" s="621"/>
      <c r="L462" s="621"/>
      <c r="M462" s="621"/>
      <c r="N462" s="621"/>
      <c r="O462" s="621"/>
      <c r="P462" s="621"/>
      <c r="Q462" s="621"/>
      <c r="R462" s="621"/>
      <c r="S462" s="621"/>
      <c r="T462" s="621"/>
      <c r="U462" s="621"/>
      <c r="V462" s="621"/>
      <c r="W462" s="621"/>
      <c r="X462" s="621"/>
      <c r="Y462" s="621"/>
      <c r="Z462" s="621"/>
      <c r="AA462" s="621"/>
      <c r="AB462" s="621"/>
    </row>
    <row r="463" spans="2:28" ht="15.75" hidden="1" customHeight="1">
      <c r="B463" s="621"/>
      <c r="C463" s="621"/>
      <c r="D463" s="621"/>
      <c r="E463" s="621"/>
      <c r="F463" s="621"/>
      <c r="G463" s="621"/>
      <c r="H463" s="621"/>
      <c r="I463" s="621"/>
      <c r="J463" s="621"/>
      <c r="K463" s="621"/>
      <c r="L463" s="621"/>
      <c r="M463" s="621"/>
      <c r="N463" s="621"/>
      <c r="O463" s="621"/>
      <c r="P463" s="621"/>
      <c r="Q463" s="621"/>
      <c r="R463" s="621"/>
      <c r="S463" s="621"/>
      <c r="T463" s="621"/>
      <c r="U463" s="621"/>
      <c r="V463" s="621"/>
      <c r="W463" s="621"/>
      <c r="X463" s="621"/>
      <c r="Y463" s="621"/>
      <c r="Z463" s="621"/>
      <c r="AA463" s="621"/>
      <c r="AB463" s="621"/>
    </row>
    <row r="464" spans="2:28" ht="15.75" hidden="1" customHeight="1">
      <c r="B464" s="621"/>
      <c r="C464" s="621"/>
      <c r="D464" s="621"/>
      <c r="E464" s="621"/>
      <c r="F464" s="621"/>
      <c r="G464" s="621"/>
      <c r="H464" s="621"/>
      <c r="I464" s="621"/>
      <c r="J464" s="621"/>
      <c r="K464" s="621"/>
      <c r="L464" s="621"/>
      <c r="M464" s="621"/>
      <c r="N464" s="621"/>
      <c r="O464" s="621"/>
      <c r="P464" s="621"/>
      <c r="Q464" s="621"/>
      <c r="R464" s="621"/>
      <c r="S464" s="621"/>
      <c r="T464" s="621"/>
      <c r="U464" s="621"/>
      <c r="V464" s="621"/>
      <c r="W464" s="621"/>
      <c r="X464" s="621"/>
      <c r="Y464" s="621"/>
      <c r="Z464" s="621"/>
      <c r="AA464" s="621"/>
      <c r="AB464" s="621"/>
    </row>
    <row r="465" spans="2:28" ht="15.75" hidden="1" customHeight="1">
      <c r="B465" s="621"/>
      <c r="C465" s="621"/>
      <c r="D465" s="621"/>
      <c r="E465" s="621"/>
      <c r="F465" s="621"/>
      <c r="G465" s="621"/>
      <c r="H465" s="621"/>
      <c r="I465" s="621"/>
      <c r="J465" s="621"/>
      <c r="K465" s="621"/>
      <c r="L465" s="621"/>
      <c r="M465" s="621"/>
      <c r="N465" s="621"/>
      <c r="O465" s="621"/>
      <c r="P465" s="621"/>
      <c r="Q465" s="621"/>
      <c r="R465" s="621"/>
      <c r="S465" s="621"/>
      <c r="T465" s="621"/>
      <c r="U465" s="621"/>
      <c r="V465" s="621"/>
      <c r="W465" s="621"/>
      <c r="X465" s="621"/>
      <c r="Y465" s="621"/>
      <c r="Z465" s="621"/>
      <c r="AA465" s="621"/>
      <c r="AB465" s="621"/>
    </row>
    <row r="466" spans="2:28" ht="15.75" hidden="1" customHeight="1">
      <c r="B466" s="621"/>
      <c r="C466" s="621"/>
      <c r="D466" s="621"/>
      <c r="E466" s="621"/>
      <c r="F466" s="621"/>
      <c r="G466" s="621"/>
      <c r="H466" s="621"/>
      <c r="I466" s="621"/>
      <c r="J466" s="621"/>
      <c r="K466" s="621"/>
      <c r="L466" s="621"/>
      <c r="M466" s="621"/>
      <c r="N466" s="621"/>
      <c r="O466" s="621"/>
      <c r="P466" s="621"/>
      <c r="Q466" s="621"/>
      <c r="R466" s="621"/>
      <c r="S466" s="621"/>
      <c r="T466" s="621"/>
      <c r="U466" s="621"/>
      <c r="V466" s="621"/>
      <c r="W466" s="621"/>
      <c r="X466" s="621"/>
      <c r="Y466" s="621"/>
      <c r="Z466" s="621"/>
      <c r="AA466" s="621"/>
      <c r="AB466" s="621"/>
    </row>
    <row r="467" spans="2:28" ht="15.75" hidden="1" customHeight="1">
      <c r="B467" s="621"/>
      <c r="C467" s="621"/>
      <c r="D467" s="621"/>
      <c r="E467" s="621"/>
      <c r="F467" s="621"/>
      <c r="G467" s="621"/>
      <c r="H467" s="621"/>
      <c r="I467" s="621"/>
      <c r="J467" s="621"/>
      <c r="K467" s="621"/>
      <c r="L467" s="621"/>
      <c r="M467" s="621"/>
      <c r="N467" s="621"/>
      <c r="O467" s="621"/>
      <c r="P467" s="621"/>
      <c r="Q467" s="621"/>
      <c r="R467" s="621"/>
      <c r="S467" s="621"/>
      <c r="T467" s="621"/>
      <c r="U467" s="621"/>
      <c r="V467" s="621"/>
      <c r="W467" s="621"/>
      <c r="X467" s="621"/>
      <c r="Y467" s="621"/>
      <c r="Z467" s="621"/>
      <c r="AA467" s="621"/>
      <c r="AB467" s="621"/>
    </row>
    <row r="468" spans="2:28" ht="15.75" hidden="1" customHeight="1">
      <c r="B468" s="621"/>
      <c r="C468" s="621"/>
      <c r="D468" s="621"/>
      <c r="E468" s="621"/>
      <c r="F468" s="621"/>
      <c r="G468" s="621"/>
      <c r="H468" s="621"/>
      <c r="I468" s="621"/>
      <c r="J468" s="621"/>
      <c r="K468" s="621"/>
      <c r="L468" s="621"/>
      <c r="M468" s="621"/>
      <c r="N468" s="621"/>
      <c r="O468" s="621"/>
      <c r="P468" s="621"/>
      <c r="Q468" s="621"/>
      <c r="R468" s="621"/>
      <c r="S468" s="621"/>
      <c r="T468" s="621"/>
      <c r="U468" s="621"/>
      <c r="V468" s="621"/>
      <c r="W468" s="621"/>
      <c r="X468" s="621"/>
      <c r="Y468" s="621"/>
      <c r="Z468" s="621"/>
      <c r="AA468" s="621"/>
      <c r="AB468" s="621"/>
    </row>
    <row r="469" spans="2:28" ht="15.75" hidden="1" customHeight="1">
      <c r="B469" s="621"/>
      <c r="C469" s="621"/>
      <c r="D469" s="621"/>
      <c r="E469" s="621"/>
      <c r="F469" s="621"/>
      <c r="G469" s="621"/>
      <c r="H469" s="621"/>
      <c r="I469" s="621"/>
      <c r="J469" s="621"/>
      <c r="K469" s="621"/>
      <c r="L469" s="621"/>
      <c r="M469" s="621"/>
      <c r="N469" s="621"/>
      <c r="O469" s="621"/>
      <c r="P469" s="621"/>
      <c r="Q469" s="621"/>
      <c r="R469" s="621"/>
      <c r="S469" s="621"/>
      <c r="T469" s="621"/>
      <c r="U469" s="621"/>
      <c r="V469" s="621"/>
      <c r="W469" s="621"/>
      <c r="X469" s="621"/>
      <c r="Y469" s="621"/>
      <c r="Z469" s="621"/>
      <c r="AA469" s="621"/>
      <c r="AB469" s="621"/>
    </row>
    <row r="470" spans="2:28" ht="15.75" hidden="1" customHeight="1">
      <c r="B470" s="621"/>
      <c r="C470" s="621"/>
      <c r="D470" s="621"/>
      <c r="E470" s="621"/>
      <c r="F470" s="621"/>
      <c r="G470" s="621"/>
      <c r="H470" s="621"/>
      <c r="I470" s="621"/>
      <c r="J470" s="621"/>
      <c r="K470" s="621"/>
      <c r="L470" s="621"/>
      <c r="M470" s="621"/>
      <c r="N470" s="621"/>
      <c r="O470" s="621"/>
      <c r="P470" s="621"/>
      <c r="Q470" s="621"/>
      <c r="R470" s="621"/>
      <c r="S470" s="621"/>
      <c r="T470" s="621"/>
      <c r="U470" s="621"/>
      <c r="V470" s="621"/>
      <c r="W470" s="621"/>
      <c r="X470" s="621"/>
      <c r="Y470" s="621"/>
      <c r="Z470" s="621"/>
      <c r="AA470" s="621"/>
      <c r="AB470" s="621"/>
    </row>
    <row r="471" spans="2:28" ht="15.75" hidden="1" customHeight="1">
      <c r="B471" s="621"/>
      <c r="C471" s="621"/>
      <c r="D471" s="621"/>
      <c r="E471" s="621"/>
      <c r="F471" s="621"/>
      <c r="G471" s="621"/>
      <c r="H471" s="621"/>
      <c r="I471" s="621"/>
      <c r="J471" s="621"/>
      <c r="K471" s="621"/>
      <c r="L471" s="621"/>
      <c r="M471" s="621"/>
      <c r="N471" s="621"/>
      <c r="O471" s="621"/>
      <c r="P471" s="621"/>
      <c r="Q471" s="621"/>
      <c r="R471" s="621"/>
      <c r="S471" s="621"/>
      <c r="T471" s="621"/>
      <c r="U471" s="621"/>
      <c r="V471" s="621"/>
      <c r="W471" s="621"/>
      <c r="X471" s="621"/>
      <c r="Y471" s="621"/>
      <c r="Z471" s="621"/>
      <c r="AA471" s="621"/>
      <c r="AB471" s="621"/>
    </row>
    <row r="472" spans="2:28" ht="15.75" hidden="1" customHeight="1">
      <c r="B472" s="621"/>
      <c r="C472" s="621"/>
      <c r="D472" s="621"/>
      <c r="E472" s="621"/>
      <c r="F472" s="621"/>
      <c r="G472" s="621"/>
      <c r="H472" s="621"/>
      <c r="I472" s="621"/>
      <c r="J472" s="621"/>
      <c r="K472" s="621"/>
      <c r="L472" s="621"/>
      <c r="M472" s="621"/>
      <c r="N472" s="621"/>
      <c r="O472" s="621"/>
      <c r="P472" s="621"/>
      <c r="Q472" s="621"/>
      <c r="R472" s="621"/>
      <c r="S472" s="621"/>
      <c r="T472" s="621"/>
      <c r="U472" s="621"/>
      <c r="V472" s="621"/>
      <c r="W472" s="621"/>
      <c r="X472" s="621"/>
      <c r="Y472" s="621"/>
      <c r="Z472" s="621"/>
      <c r="AA472" s="621"/>
      <c r="AB472" s="621"/>
    </row>
    <row r="473" spans="2:28" ht="15.75" hidden="1" customHeight="1">
      <c r="B473" s="621"/>
      <c r="C473" s="621"/>
      <c r="D473" s="621"/>
      <c r="E473" s="621"/>
      <c r="F473" s="621"/>
      <c r="G473" s="621"/>
      <c r="H473" s="621"/>
      <c r="I473" s="621"/>
      <c r="J473" s="621"/>
      <c r="K473" s="621"/>
      <c r="L473" s="621"/>
      <c r="M473" s="621"/>
      <c r="N473" s="621"/>
      <c r="O473" s="621"/>
      <c r="P473" s="621"/>
      <c r="Q473" s="621"/>
      <c r="R473" s="621"/>
      <c r="S473" s="621"/>
      <c r="T473" s="621"/>
      <c r="U473" s="621"/>
      <c r="V473" s="621"/>
      <c r="W473" s="621"/>
      <c r="X473" s="621"/>
      <c r="Y473" s="621"/>
      <c r="Z473" s="621"/>
      <c r="AA473" s="621"/>
      <c r="AB473" s="621"/>
    </row>
    <row r="474" spans="2:28" ht="15.75" hidden="1" customHeight="1">
      <c r="B474" s="621"/>
      <c r="C474" s="621"/>
      <c r="D474" s="621"/>
      <c r="E474" s="621"/>
      <c r="F474" s="621"/>
      <c r="G474" s="621"/>
      <c r="H474" s="621"/>
      <c r="I474" s="621"/>
      <c r="J474" s="621"/>
      <c r="K474" s="621"/>
      <c r="L474" s="621"/>
      <c r="M474" s="621"/>
      <c r="N474" s="621"/>
      <c r="O474" s="621"/>
      <c r="P474" s="621"/>
      <c r="Q474" s="621"/>
      <c r="R474" s="621"/>
      <c r="S474" s="621"/>
      <c r="T474" s="621"/>
      <c r="U474" s="621"/>
      <c r="V474" s="621"/>
      <c r="W474" s="621"/>
      <c r="X474" s="621"/>
      <c r="Y474" s="621"/>
      <c r="Z474" s="621"/>
      <c r="AA474" s="621"/>
      <c r="AB474" s="621"/>
    </row>
    <row r="475" spans="2:28" ht="15.75" hidden="1" customHeight="1">
      <c r="B475" s="621"/>
      <c r="C475" s="621"/>
      <c r="D475" s="621"/>
      <c r="E475" s="621"/>
      <c r="F475" s="621"/>
      <c r="G475" s="621"/>
      <c r="H475" s="621"/>
      <c r="I475" s="621"/>
      <c r="J475" s="621"/>
      <c r="K475" s="621"/>
      <c r="L475" s="621"/>
      <c r="M475" s="621"/>
      <c r="N475" s="621"/>
      <c r="O475" s="621"/>
      <c r="P475" s="621"/>
      <c r="Q475" s="621"/>
      <c r="R475" s="621"/>
      <c r="S475" s="621"/>
      <c r="T475" s="621"/>
      <c r="U475" s="621"/>
      <c r="V475" s="621"/>
      <c r="W475" s="621"/>
      <c r="X475" s="621"/>
      <c r="Y475" s="621"/>
      <c r="Z475" s="621"/>
      <c r="AA475" s="621"/>
      <c r="AB475" s="621"/>
    </row>
    <row r="476" spans="2:28" ht="15.75" hidden="1" customHeight="1">
      <c r="B476" s="621"/>
      <c r="C476" s="621"/>
      <c r="D476" s="621"/>
      <c r="E476" s="621"/>
      <c r="F476" s="621"/>
      <c r="G476" s="621"/>
      <c r="H476" s="621"/>
      <c r="I476" s="621"/>
      <c r="J476" s="621"/>
      <c r="K476" s="621"/>
      <c r="L476" s="621"/>
      <c r="M476" s="621"/>
      <c r="N476" s="621"/>
      <c r="O476" s="621"/>
      <c r="P476" s="621"/>
      <c r="Q476" s="621"/>
      <c r="R476" s="621"/>
      <c r="S476" s="621"/>
      <c r="T476" s="621"/>
      <c r="U476" s="621"/>
      <c r="V476" s="621"/>
      <c r="W476" s="621"/>
      <c r="X476" s="621"/>
      <c r="Y476" s="621"/>
      <c r="Z476" s="621"/>
      <c r="AA476" s="621"/>
      <c r="AB476" s="621"/>
    </row>
    <row r="477" spans="2:28" ht="15.75" hidden="1" customHeight="1">
      <c r="B477" s="621"/>
      <c r="C477" s="621"/>
      <c r="D477" s="621"/>
      <c r="E477" s="621"/>
      <c r="F477" s="621"/>
      <c r="G477" s="621"/>
      <c r="H477" s="621"/>
      <c r="I477" s="621"/>
      <c r="J477" s="621"/>
      <c r="K477" s="621"/>
      <c r="L477" s="621"/>
      <c r="M477" s="621"/>
      <c r="N477" s="621"/>
      <c r="O477" s="621"/>
      <c r="P477" s="621"/>
      <c r="Q477" s="621"/>
      <c r="R477" s="621"/>
      <c r="S477" s="621"/>
      <c r="T477" s="621"/>
      <c r="U477" s="621"/>
      <c r="V477" s="621"/>
      <c r="W477" s="621"/>
      <c r="X477" s="621"/>
      <c r="Y477" s="621"/>
      <c r="Z477" s="621"/>
      <c r="AA477" s="621"/>
      <c r="AB477" s="621"/>
    </row>
    <row r="478" spans="2:28" ht="15.75" hidden="1" customHeight="1">
      <c r="B478" s="621"/>
      <c r="C478" s="621"/>
      <c r="D478" s="621"/>
      <c r="E478" s="621"/>
      <c r="F478" s="621"/>
      <c r="G478" s="621"/>
      <c r="H478" s="621"/>
      <c r="I478" s="621"/>
      <c r="J478" s="621"/>
      <c r="K478" s="621"/>
      <c r="L478" s="621"/>
      <c r="M478" s="621"/>
      <c r="N478" s="621"/>
      <c r="O478" s="621"/>
      <c r="P478" s="621"/>
      <c r="Q478" s="621"/>
      <c r="R478" s="621"/>
      <c r="S478" s="621"/>
      <c r="T478" s="621"/>
      <c r="U478" s="621"/>
      <c r="V478" s="621"/>
      <c r="W478" s="621"/>
      <c r="X478" s="621"/>
      <c r="Y478" s="621"/>
      <c r="Z478" s="621"/>
      <c r="AA478" s="621"/>
      <c r="AB478" s="621"/>
    </row>
    <row r="479" spans="2:28" ht="15.75" hidden="1" customHeight="1">
      <c r="B479" s="621"/>
      <c r="C479" s="621"/>
      <c r="D479" s="621"/>
      <c r="E479" s="621"/>
      <c r="F479" s="621"/>
      <c r="G479" s="621"/>
      <c r="H479" s="621"/>
      <c r="I479" s="621"/>
      <c r="J479" s="621"/>
      <c r="K479" s="621"/>
      <c r="L479" s="621"/>
      <c r="M479" s="621"/>
      <c r="N479" s="621"/>
      <c r="O479" s="621"/>
      <c r="P479" s="621"/>
      <c r="Q479" s="621"/>
      <c r="R479" s="621"/>
      <c r="S479" s="621"/>
      <c r="T479" s="621"/>
      <c r="U479" s="621"/>
      <c r="V479" s="621"/>
      <c r="W479" s="621"/>
      <c r="X479" s="621"/>
      <c r="Y479" s="621"/>
      <c r="Z479" s="621"/>
      <c r="AA479" s="621"/>
      <c r="AB479" s="621"/>
    </row>
    <row r="480" spans="2:28" ht="15.75" hidden="1" customHeight="1">
      <c r="B480" s="621"/>
      <c r="C480" s="621"/>
      <c r="D480" s="621"/>
      <c r="E480" s="621"/>
      <c r="F480" s="621"/>
      <c r="G480" s="621"/>
      <c r="H480" s="621"/>
      <c r="I480" s="621"/>
      <c r="J480" s="621"/>
      <c r="K480" s="621"/>
      <c r="L480" s="621"/>
      <c r="M480" s="621"/>
      <c r="N480" s="621"/>
      <c r="O480" s="621"/>
      <c r="P480" s="621"/>
      <c r="Q480" s="621"/>
      <c r="R480" s="621"/>
      <c r="S480" s="621"/>
      <c r="T480" s="621"/>
      <c r="U480" s="621"/>
      <c r="V480" s="621"/>
      <c r="W480" s="621"/>
      <c r="X480" s="621"/>
      <c r="Y480" s="621"/>
      <c r="Z480" s="621"/>
      <c r="AA480" s="621"/>
      <c r="AB480" s="621"/>
    </row>
    <row r="481" spans="2:28" ht="15.75" hidden="1" customHeight="1">
      <c r="B481" s="621"/>
      <c r="C481" s="621"/>
      <c r="D481" s="621"/>
      <c r="E481" s="621"/>
      <c r="F481" s="621"/>
      <c r="G481" s="621"/>
      <c r="H481" s="621"/>
      <c r="I481" s="621"/>
      <c r="J481" s="621"/>
      <c r="K481" s="621"/>
      <c r="L481" s="621"/>
      <c r="M481" s="621"/>
      <c r="N481" s="621"/>
      <c r="O481" s="621"/>
      <c r="P481" s="621"/>
      <c r="Q481" s="621"/>
      <c r="R481" s="621"/>
      <c r="S481" s="621"/>
      <c r="T481" s="621"/>
      <c r="U481" s="621"/>
      <c r="V481" s="621"/>
      <c r="W481" s="621"/>
      <c r="X481" s="621"/>
      <c r="Y481" s="621"/>
      <c r="Z481" s="621"/>
      <c r="AA481" s="621"/>
      <c r="AB481" s="621"/>
    </row>
    <row r="482" spans="2:28" ht="15.75" hidden="1" customHeight="1">
      <c r="B482" s="621"/>
      <c r="C482" s="621"/>
      <c r="D482" s="621"/>
      <c r="E482" s="621"/>
      <c r="F482" s="621"/>
      <c r="G482" s="621"/>
      <c r="H482" s="621"/>
      <c r="I482" s="621"/>
      <c r="J482" s="621"/>
      <c r="K482" s="621"/>
      <c r="L482" s="621"/>
      <c r="M482" s="621"/>
      <c r="N482" s="621"/>
      <c r="O482" s="621"/>
      <c r="P482" s="621"/>
      <c r="Q482" s="621"/>
      <c r="R482" s="621"/>
      <c r="S482" s="621"/>
      <c r="T482" s="621"/>
      <c r="U482" s="621"/>
      <c r="V482" s="621"/>
      <c r="W482" s="621"/>
      <c r="X482" s="621"/>
      <c r="Y482" s="621"/>
      <c r="Z482" s="621"/>
      <c r="AA482" s="621"/>
      <c r="AB482" s="621"/>
    </row>
    <row r="483" spans="2:28" ht="15.75" hidden="1" customHeight="1">
      <c r="B483" s="621"/>
      <c r="C483" s="621"/>
      <c r="D483" s="621"/>
      <c r="E483" s="621"/>
      <c r="F483" s="621"/>
      <c r="G483" s="621"/>
      <c r="H483" s="621"/>
      <c r="I483" s="621"/>
      <c r="J483" s="621"/>
      <c r="K483" s="621"/>
      <c r="L483" s="621"/>
      <c r="M483" s="621"/>
      <c r="N483" s="621"/>
      <c r="O483" s="621"/>
      <c r="P483" s="621"/>
      <c r="Q483" s="621"/>
      <c r="R483" s="621"/>
      <c r="S483" s="621"/>
      <c r="T483" s="621"/>
      <c r="U483" s="621"/>
      <c r="V483" s="621"/>
      <c r="W483" s="621"/>
      <c r="X483" s="621"/>
      <c r="Y483" s="621"/>
      <c r="Z483" s="621"/>
      <c r="AA483" s="621"/>
      <c r="AB483" s="621"/>
    </row>
    <row r="484" spans="2:28" ht="15.75" hidden="1" customHeight="1">
      <c r="B484" s="621"/>
      <c r="C484" s="621"/>
      <c r="D484" s="621"/>
      <c r="E484" s="621"/>
      <c r="F484" s="621"/>
      <c r="G484" s="621"/>
      <c r="H484" s="621"/>
      <c r="I484" s="621"/>
      <c r="J484" s="621"/>
      <c r="K484" s="621"/>
      <c r="L484" s="621"/>
      <c r="M484" s="621"/>
      <c r="N484" s="621"/>
      <c r="O484" s="621"/>
      <c r="P484" s="621"/>
      <c r="Q484" s="621"/>
      <c r="R484" s="621"/>
      <c r="S484" s="621"/>
      <c r="T484" s="621"/>
      <c r="U484" s="621"/>
      <c r="V484" s="621"/>
      <c r="W484" s="621"/>
      <c r="X484" s="621"/>
      <c r="Y484" s="621"/>
      <c r="Z484" s="621"/>
      <c r="AA484" s="621"/>
      <c r="AB484" s="621"/>
    </row>
    <row r="485" spans="2:28" ht="15.75" hidden="1" customHeight="1">
      <c r="B485" s="621"/>
      <c r="C485" s="621"/>
      <c r="D485" s="621"/>
      <c r="E485" s="621"/>
      <c r="F485" s="621"/>
      <c r="G485" s="621"/>
      <c r="H485" s="621"/>
      <c r="I485" s="621"/>
      <c r="J485" s="621"/>
      <c r="K485" s="621"/>
      <c r="L485" s="621"/>
      <c r="M485" s="621"/>
      <c r="N485" s="621"/>
      <c r="O485" s="621"/>
      <c r="P485" s="621"/>
      <c r="Q485" s="621"/>
      <c r="R485" s="621"/>
      <c r="S485" s="621"/>
      <c r="T485" s="621"/>
      <c r="U485" s="621"/>
      <c r="V485" s="621"/>
      <c r="W485" s="621"/>
      <c r="X485" s="621"/>
      <c r="Y485" s="621"/>
      <c r="Z485" s="621"/>
      <c r="AA485" s="621"/>
      <c r="AB485" s="621"/>
    </row>
    <row r="486" spans="2:28" ht="15.75" hidden="1" customHeight="1">
      <c r="B486" s="621"/>
      <c r="C486" s="621"/>
      <c r="D486" s="621"/>
      <c r="E486" s="621"/>
      <c r="F486" s="621"/>
      <c r="G486" s="621"/>
      <c r="H486" s="621"/>
      <c r="I486" s="621"/>
      <c r="J486" s="621"/>
      <c r="K486" s="621"/>
      <c r="L486" s="621"/>
      <c r="M486" s="621"/>
      <c r="N486" s="621"/>
      <c r="O486" s="621"/>
      <c r="P486" s="621"/>
      <c r="Q486" s="621"/>
      <c r="R486" s="621"/>
      <c r="S486" s="621"/>
      <c r="T486" s="621"/>
      <c r="U486" s="621"/>
      <c r="V486" s="621"/>
      <c r="W486" s="621"/>
      <c r="X486" s="621"/>
      <c r="Y486" s="621"/>
      <c r="Z486" s="621"/>
      <c r="AA486" s="621"/>
      <c r="AB486" s="621"/>
    </row>
    <row r="487" spans="2:28" ht="15.75" hidden="1" customHeight="1">
      <c r="B487" s="621"/>
      <c r="C487" s="621"/>
      <c r="D487" s="621"/>
      <c r="E487" s="621"/>
      <c r="F487" s="621"/>
      <c r="G487" s="621"/>
      <c r="H487" s="621"/>
      <c r="I487" s="621"/>
      <c r="J487" s="621"/>
      <c r="K487" s="621"/>
      <c r="L487" s="621"/>
      <c r="M487" s="621"/>
      <c r="N487" s="621"/>
      <c r="O487" s="621"/>
      <c r="P487" s="621"/>
      <c r="Q487" s="621"/>
      <c r="R487" s="621"/>
      <c r="S487" s="621"/>
      <c r="T487" s="621"/>
      <c r="U487" s="621"/>
      <c r="V487" s="621"/>
      <c r="W487" s="621"/>
      <c r="X487" s="621"/>
      <c r="Y487" s="621"/>
      <c r="Z487" s="621"/>
      <c r="AA487" s="621"/>
      <c r="AB487" s="621"/>
    </row>
    <row r="488" spans="2:28" ht="15.75" hidden="1" customHeight="1">
      <c r="B488" s="621"/>
      <c r="C488" s="621"/>
      <c r="D488" s="621"/>
      <c r="E488" s="621"/>
      <c r="F488" s="621"/>
      <c r="G488" s="621"/>
      <c r="H488" s="621"/>
      <c r="I488" s="621"/>
      <c r="J488" s="621"/>
      <c r="K488" s="621"/>
      <c r="L488" s="621"/>
      <c r="M488" s="621"/>
      <c r="N488" s="621"/>
      <c r="O488" s="621"/>
      <c r="P488" s="621"/>
      <c r="Q488" s="621"/>
      <c r="R488" s="621"/>
      <c r="S488" s="621"/>
      <c r="T488" s="621"/>
      <c r="U488" s="621"/>
      <c r="V488" s="621"/>
      <c r="W488" s="621"/>
      <c r="X488" s="621"/>
      <c r="Y488" s="621"/>
      <c r="Z488" s="621"/>
      <c r="AA488" s="621"/>
      <c r="AB488" s="621"/>
    </row>
    <row r="489" spans="2:28" ht="15.75" hidden="1" customHeight="1">
      <c r="B489" s="621"/>
      <c r="C489" s="621"/>
      <c r="D489" s="621"/>
      <c r="E489" s="621"/>
      <c r="F489" s="621"/>
      <c r="G489" s="621"/>
      <c r="H489" s="621"/>
      <c r="I489" s="621"/>
      <c r="J489" s="621"/>
      <c r="K489" s="621"/>
      <c r="L489" s="621"/>
      <c r="M489" s="621"/>
      <c r="N489" s="621"/>
      <c r="O489" s="621"/>
      <c r="P489" s="621"/>
      <c r="Q489" s="621"/>
      <c r="R489" s="621"/>
      <c r="S489" s="621"/>
      <c r="T489" s="621"/>
      <c r="U489" s="621"/>
      <c r="V489" s="621"/>
      <c r="W489" s="621"/>
      <c r="X489" s="621"/>
      <c r="Y489" s="621"/>
      <c r="Z489" s="621"/>
      <c r="AA489" s="621"/>
      <c r="AB489" s="621"/>
    </row>
    <row r="490" spans="2:28" ht="15.75" hidden="1" customHeight="1">
      <c r="B490" s="621"/>
      <c r="C490" s="621"/>
      <c r="D490" s="621"/>
      <c r="E490" s="621"/>
      <c r="F490" s="621"/>
      <c r="G490" s="621"/>
      <c r="H490" s="621"/>
      <c r="I490" s="621"/>
      <c r="J490" s="621"/>
      <c r="K490" s="621"/>
      <c r="L490" s="621"/>
      <c r="M490" s="621"/>
      <c r="N490" s="621"/>
      <c r="O490" s="621"/>
      <c r="P490" s="621"/>
      <c r="Q490" s="621"/>
      <c r="R490" s="621"/>
      <c r="S490" s="621"/>
      <c r="T490" s="621"/>
      <c r="U490" s="621"/>
      <c r="V490" s="621"/>
      <c r="W490" s="621"/>
      <c r="X490" s="621"/>
      <c r="Y490" s="621"/>
      <c r="Z490" s="621"/>
      <c r="AA490" s="621"/>
      <c r="AB490" s="621"/>
    </row>
    <row r="491" spans="2:28" ht="15.75" hidden="1" customHeight="1">
      <c r="B491" s="621"/>
      <c r="C491" s="621"/>
      <c r="D491" s="621"/>
      <c r="E491" s="621"/>
      <c r="F491" s="621"/>
      <c r="G491" s="621"/>
      <c r="H491" s="621"/>
      <c r="I491" s="621"/>
      <c r="J491" s="621"/>
      <c r="K491" s="621"/>
      <c r="L491" s="621"/>
      <c r="M491" s="621"/>
      <c r="N491" s="621"/>
      <c r="O491" s="621"/>
      <c r="P491" s="621"/>
      <c r="Q491" s="621"/>
      <c r="R491" s="621"/>
      <c r="S491" s="621"/>
      <c r="T491" s="621"/>
      <c r="U491" s="621"/>
      <c r="V491" s="621"/>
      <c r="W491" s="621"/>
      <c r="X491" s="621"/>
      <c r="Y491" s="621"/>
      <c r="Z491" s="621"/>
      <c r="AA491" s="621"/>
      <c r="AB491" s="621"/>
    </row>
    <row r="492" spans="2:28" ht="15.75" hidden="1" customHeight="1">
      <c r="B492" s="621"/>
      <c r="C492" s="621"/>
      <c r="D492" s="621"/>
      <c r="E492" s="621"/>
      <c r="F492" s="621"/>
      <c r="G492" s="621"/>
      <c r="H492" s="621"/>
      <c r="I492" s="621"/>
      <c r="J492" s="621"/>
      <c r="K492" s="621"/>
      <c r="L492" s="621"/>
      <c r="M492" s="621"/>
      <c r="N492" s="621"/>
      <c r="O492" s="621"/>
      <c r="P492" s="621"/>
      <c r="Q492" s="621"/>
      <c r="R492" s="621"/>
      <c r="S492" s="621"/>
      <c r="T492" s="621"/>
      <c r="U492" s="621"/>
      <c r="V492" s="621"/>
      <c r="W492" s="621"/>
      <c r="X492" s="621"/>
      <c r="Y492" s="621"/>
      <c r="Z492" s="621"/>
      <c r="AA492" s="621"/>
      <c r="AB492" s="621"/>
    </row>
    <row r="493" spans="2:28" ht="15.75" hidden="1" customHeight="1">
      <c r="B493" s="621"/>
      <c r="C493" s="621"/>
      <c r="D493" s="621"/>
      <c r="E493" s="621"/>
      <c r="F493" s="621"/>
      <c r="G493" s="621"/>
      <c r="H493" s="621"/>
      <c r="I493" s="621"/>
      <c r="J493" s="621"/>
      <c r="K493" s="621"/>
      <c r="L493" s="621"/>
      <c r="M493" s="621"/>
      <c r="N493" s="621"/>
      <c r="O493" s="621"/>
      <c r="P493" s="621"/>
      <c r="Q493" s="621"/>
      <c r="R493" s="621"/>
      <c r="S493" s="621"/>
      <c r="T493" s="621"/>
      <c r="U493" s="621"/>
      <c r="V493" s="621"/>
      <c r="W493" s="621"/>
      <c r="X493" s="621"/>
      <c r="Y493" s="621"/>
      <c r="Z493" s="621"/>
      <c r="AA493" s="621"/>
      <c r="AB493" s="621"/>
    </row>
    <row r="494" spans="2:28" ht="15.75" hidden="1" customHeight="1">
      <c r="B494" s="621"/>
      <c r="C494" s="621"/>
      <c r="D494" s="621"/>
      <c r="E494" s="621"/>
      <c r="F494" s="621"/>
      <c r="G494" s="621"/>
      <c r="H494" s="621"/>
      <c r="I494" s="621"/>
      <c r="J494" s="621"/>
      <c r="K494" s="621"/>
      <c r="L494" s="621"/>
      <c r="M494" s="621"/>
      <c r="N494" s="621"/>
      <c r="O494" s="621"/>
      <c r="P494" s="621"/>
      <c r="Q494" s="621"/>
      <c r="R494" s="621"/>
      <c r="S494" s="621"/>
      <c r="T494" s="621"/>
      <c r="U494" s="621"/>
      <c r="V494" s="621"/>
      <c r="W494" s="621"/>
      <c r="X494" s="621"/>
      <c r="Y494" s="621"/>
      <c r="Z494" s="621"/>
      <c r="AA494" s="621"/>
      <c r="AB494" s="621"/>
    </row>
    <row r="495" spans="2:28" ht="15.75" hidden="1" customHeight="1">
      <c r="B495" s="621"/>
      <c r="C495" s="621"/>
      <c r="D495" s="621"/>
      <c r="E495" s="621"/>
      <c r="F495" s="621"/>
      <c r="G495" s="621"/>
      <c r="H495" s="621"/>
      <c r="I495" s="621"/>
      <c r="J495" s="621"/>
      <c r="K495" s="621"/>
      <c r="L495" s="621"/>
      <c r="M495" s="621"/>
      <c r="N495" s="621"/>
      <c r="O495" s="621"/>
      <c r="P495" s="621"/>
      <c r="Q495" s="621"/>
      <c r="R495" s="621"/>
      <c r="S495" s="621"/>
      <c r="T495" s="621"/>
      <c r="U495" s="621"/>
      <c r="V495" s="621"/>
      <c r="W495" s="621"/>
      <c r="X495" s="621"/>
      <c r="Y495" s="621"/>
      <c r="Z495" s="621"/>
      <c r="AA495" s="621"/>
      <c r="AB495" s="621"/>
    </row>
    <row r="496" spans="2:28" ht="15.75" hidden="1" customHeight="1">
      <c r="B496" s="621"/>
      <c r="C496" s="621"/>
      <c r="D496" s="621"/>
      <c r="E496" s="621"/>
      <c r="F496" s="621"/>
      <c r="G496" s="621"/>
      <c r="H496" s="621"/>
      <c r="I496" s="621"/>
      <c r="J496" s="621"/>
      <c r="K496" s="621"/>
      <c r="L496" s="621"/>
      <c r="M496" s="621"/>
      <c r="N496" s="621"/>
      <c r="O496" s="621"/>
      <c r="P496" s="621"/>
      <c r="Q496" s="621"/>
      <c r="R496" s="621"/>
      <c r="S496" s="621"/>
      <c r="T496" s="621"/>
      <c r="U496" s="621"/>
      <c r="V496" s="621"/>
      <c r="W496" s="621"/>
      <c r="X496" s="621"/>
      <c r="Y496" s="621"/>
      <c r="Z496" s="621"/>
      <c r="AA496" s="621"/>
      <c r="AB496" s="621"/>
    </row>
    <row r="497" spans="2:28" ht="15.75" hidden="1" customHeight="1">
      <c r="B497" s="621"/>
      <c r="C497" s="621"/>
      <c r="D497" s="621"/>
      <c r="E497" s="621"/>
      <c r="F497" s="621"/>
      <c r="G497" s="621"/>
      <c r="H497" s="621"/>
      <c r="I497" s="621"/>
      <c r="J497" s="621"/>
      <c r="K497" s="621"/>
      <c r="L497" s="621"/>
      <c r="M497" s="621"/>
      <c r="N497" s="621"/>
      <c r="O497" s="621"/>
      <c r="P497" s="621"/>
      <c r="Q497" s="621"/>
      <c r="R497" s="621"/>
      <c r="S497" s="621"/>
      <c r="T497" s="621"/>
      <c r="U497" s="621"/>
      <c r="V497" s="621"/>
      <c r="W497" s="621"/>
      <c r="X497" s="621"/>
      <c r="Y497" s="621"/>
      <c r="Z497" s="621"/>
      <c r="AA497" s="621"/>
      <c r="AB497" s="621"/>
    </row>
    <row r="498" spans="2:28" ht="15.75" hidden="1" customHeight="1">
      <c r="B498" s="621"/>
      <c r="C498" s="621"/>
      <c r="D498" s="621"/>
      <c r="E498" s="621"/>
      <c r="F498" s="621"/>
      <c r="G498" s="621"/>
      <c r="H498" s="621"/>
      <c r="I498" s="621"/>
      <c r="J498" s="621"/>
      <c r="K498" s="621"/>
      <c r="L498" s="621"/>
      <c r="M498" s="621"/>
      <c r="N498" s="621"/>
      <c r="O498" s="621"/>
      <c r="P498" s="621"/>
      <c r="Q498" s="621"/>
      <c r="R498" s="621"/>
      <c r="S498" s="621"/>
      <c r="T498" s="621"/>
      <c r="U498" s="621"/>
      <c r="V498" s="621"/>
      <c r="W498" s="621"/>
      <c r="X498" s="621"/>
      <c r="Y498" s="621"/>
      <c r="Z498" s="621"/>
      <c r="AA498" s="621"/>
      <c r="AB498" s="621"/>
    </row>
    <row r="499" spans="2:28" ht="15.75" hidden="1" customHeight="1">
      <c r="B499" s="621"/>
      <c r="C499" s="621"/>
      <c r="D499" s="621"/>
      <c r="E499" s="621"/>
      <c r="F499" s="621"/>
      <c r="G499" s="621"/>
      <c r="H499" s="621"/>
      <c r="I499" s="621"/>
      <c r="J499" s="621"/>
      <c r="K499" s="621"/>
      <c r="L499" s="621"/>
      <c r="M499" s="621"/>
      <c r="N499" s="621"/>
      <c r="O499" s="621"/>
      <c r="P499" s="621"/>
      <c r="Q499" s="621"/>
      <c r="R499" s="621"/>
      <c r="S499" s="621"/>
      <c r="T499" s="621"/>
      <c r="U499" s="621"/>
      <c r="V499" s="621"/>
      <c r="W499" s="621"/>
      <c r="X499" s="621"/>
      <c r="Y499" s="621"/>
      <c r="Z499" s="621"/>
      <c r="AA499" s="621"/>
      <c r="AB499" s="621"/>
    </row>
    <row r="500" spans="2:28" ht="15.75" hidden="1" customHeight="1">
      <c r="B500" s="621"/>
      <c r="C500" s="621"/>
      <c r="D500" s="621"/>
      <c r="E500" s="621"/>
      <c r="F500" s="621"/>
      <c r="G500" s="621"/>
      <c r="H500" s="621"/>
      <c r="I500" s="621"/>
      <c r="J500" s="621"/>
      <c r="K500" s="621"/>
      <c r="L500" s="621"/>
      <c r="M500" s="621"/>
      <c r="N500" s="621"/>
      <c r="O500" s="621"/>
      <c r="P500" s="621"/>
      <c r="Q500" s="621"/>
      <c r="R500" s="621"/>
      <c r="S500" s="621"/>
      <c r="T500" s="621"/>
      <c r="U500" s="621"/>
      <c r="V500" s="621"/>
      <c r="W500" s="621"/>
      <c r="X500" s="621"/>
      <c r="Y500" s="621"/>
      <c r="Z500" s="621"/>
      <c r="AA500" s="621"/>
      <c r="AB500" s="621"/>
    </row>
    <row r="501" spans="2:28" ht="15.75" hidden="1" customHeight="1">
      <c r="B501" s="621"/>
      <c r="C501" s="621"/>
      <c r="D501" s="621"/>
      <c r="E501" s="621"/>
      <c r="F501" s="621"/>
      <c r="G501" s="621"/>
      <c r="H501" s="621"/>
      <c r="I501" s="621"/>
      <c r="J501" s="621"/>
      <c r="K501" s="621"/>
      <c r="L501" s="621"/>
      <c r="M501" s="621"/>
      <c r="N501" s="621"/>
      <c r="O501" s="621"/>
      <c r="P501" s="621"/>
      <c r="Q501" s="621"/>
      <c r="R501" s="621"/>
      <c r="S501" s="621"/>
      <c r="T501" s="621"/>
      <c r="U501" s="621"/>
      <c r="V501" s="621"/>
      <c r="W501" s="621"/>
      <c r="X501" s="621"/>
      <c r="Y501" s="621"/>
      <c r="Z501" s="621"/>
      <c r="AA501" s="621"/>
      <c r="AB501" s="621"/>
    </row>
    <row r="502" spans="2:28" ht="15.75" hidden="1" customHeight="1">
      <c r="B502" s="621"/>
      <c r="C502" s="621"/>
      <c r="D502" s="621"/>
      <c r="E502" s="621"/>
      <c r="F502" s="621"/>
      <c r="G502" s="621"/>
      <c r="H502" s="621"/>
      <c r="I502" s="621"/>
      <c r="J502" s="621"/>
      <c r="K502" s="621"/>
      <c r="L502" s="621"/>
      <c r="M502" s="621"/>
      <c r="N502" s="621"/>
      <c r="O502" s="621"/>
      <c r="P502" s="621"/>
      <c r="Q502" s="621"/>
      <c r="R502" s="621"/>
      <c r="S502" s="621"/>
      <c r="T502" s="621"/>
      <c r="U502" s="621"/>
      <c r="V502" s="621"/>
      <c r="W502" s="621"/>
      <c r="X502" s="621"/>
      <c r="Y502" s="621"/>
      <c r="Z502" s="621"/>
      <c r="AA502" s="621"/>
      <c r="AB502" s="621"/>
    </row>
    <row r="503" spans="2:28" ht="15.75" hidden="1" customHeight="1">
      <c r="B503" s="621"/>
      <c r="C503" s="621"/>
      <c r="D503" s="621"/>
      <c r="E503" s="621"/>
      <c r="F503" s="621"/>
      <c r="G503" s="621"/>
      <c r="H503" s="621"/>
      <c r="I503" s="621"/>
      <c r="J503" s="621"/>
      <c r="K503" s="621"/>
      <c r="L503" s="621"/>
      <c r="M503" s="621"/>
      <c r="N503" s="621"/>
      <c r="O503" s="621"/>
      <c r="P503" s="621"/>
      <c r="Q503" s="621"/>
      <c r="R503" s="621"/>
      <c r="S503" s="621"/>
      <c r="T503" s="621"/>
      <c r="U503" s="621"/>
      <c r="V503" s="621"/>
      <c r="W503" s="621"/>
      <c r="X503" s="621"/>
      <c r="Y503" s="621"/>
      <c r="Z503" s="621"/>
      <c r="AA503" s="621"/>
      <c r="AB503" s="621"/>
    </row>
    <row r="504" spans="2:28" ht="15.75" hidden="1" customHeight="1">
      <c r="B504" s="621"/>
      <c r="C504" s="621"/>
      <c r="D504" s="621"/>
      <c r="E504" s="621"/>
      <c r="F504" s="621"/>
      <c r="G504" s="621"/>
      <c r="H504" s="621"/>
      <c r="I504" s="621"/>
      <c r="J504" s="621"/>
      <c r="K504" s="621"/>
      <c r="L504" s="621"/>
      <c r="M504" s="621"/>
      <c r="N504" s="621"/>
      <c r="O504" s="621"/>
      <c r="P504" s="621"/>
      <c r="Q504" s="621"/>
      <c r="R504" s="621"/>
      <c r="S504" s="621"/>
      <c r="T504" s="621"/>
      <c r="U504" s="621"/>
      <c r="V504" s="621"/>
      <c r="W504" s="621"/>
      <c r="X504" s="621"/>
      <c r="Y504" s="621"/>
      <c r="Z504" s="621"/>
      <c r="AA504" s="621"/>
      <c r="AB504" s="621"/>
    </row>
    <row r="505" spans="2:28" ht="15.75" hidden="1" customHeight="1">
      <c r="B505" s="621"/>
      <c r="C505" s="621"/>
      <c r="D505" s="621"/>
      <c r="E505" s="621"/>
      <c r="F505" s="621"/>
      <c r="G505" s="621"/>
      <c r="H505" s="621"/>
      <c r="I505" s="621"/>
      <c r="J505" s="621"/>
      <c r="K505" s="621"/>
      <c r="L505" s="621"/>
      <c r="M505" s="621"/>
      <c r="N505" s="621"/>
      <c r="O505" s="621"/>
      <c r="P505" s="621"/>
      <c r="Q505" s="621"/>
      <c r="R505" s="621"/>
      <c r="S505" s="621"/>
      <c r="T505" s="621"/>
      <c r="U505" s="621"/>
      <c r="V505" s="621"/>
      <c r="W505" s="621"/>
      <c r="X505" s="621"/>
      <c r="Y505" s="621"/>
      <c r="Z505" s="621"/>
      <c r="AA505" s="621"/>
      <c r="AB505" s="621"/>
    </row>
    <row r="506" spans="2:28" ht="15.75" hidden="1" customHeight="1">
      <c r="B506" s="621"/>
      <c r="C506" s="621"/>
      <c r="D506" s="621"/>
      <c r="E506" s="621"/>
      <c r="F506" s="621"/>
      <c r="G506" s="621"/>
      <c r="H506" s="621"/>
      <c r="I506" s="621"/>
      <c r="J506" s="621"/>
      <c r="K506" s="621"/>
      <c r="L506" s="621"/>
      <c r="M506" s="621"/>
      <c r="N506" s="621"/>
      <c r="O506" s="621"/>
      <c r="P506" s="621"/>
      <c r="Q506" s="621"/>
      <c r="R506" s="621"/>
      <c r="S506" s="621"/>
      <c r="T506" s="621"/>
      <c r="U506" s="621"/>
      <c r="V506" s="621"/>
      <c r="W506" s="621"/>
      <c r="X506" s="621"/>
      <c r="Y506" s="621"/>
      <c r="Z506" s="621"/>
      <c r="AA506" s="621"/>
      <c r="AB506" s="621"/>
    </row>
    <row r="507" spans="2:28" ht="15.75" hidden="1" customHeight="1">
      <c r="B507" s="621"/>
      <c r="C507" s="621"/>
      <c r="D507" s="621"/>
      <c r="E507" s="621"/>
      <c r="F507" s="621"/>
      <c r="G507" s="621"/>
      <c r="H507" s="621"/>
      <c r="I507" s="621"/>
      <c r="J507" s="621"/>
      <c r="K507" s="621"/>
      <c r="L507" s="621"/>
      <c r="M507" s="621"/>
      <c r="N507" s="621"/>
      <c r="O507" s="621"/>
      <c r="P507" s="621"/>
      <c r="Q507" s="621"/>
      <c r="R507" s="621"/>
      <c r="S507" s="621"/>
      <c r="T507" s="621"/>
      <c r="U507" s="621"/>
      <c r="V507" s="621"/>
      <c r="W507" s="621"/>
      <c r="X507" s="621"/>
      <c r="Y507" s="621"/>
      <c r="Z507" s="621"/>
      <c r="AA507" s="621"/>
      <c r="AB507" s="621"/>
    </row>
    <row r="508" spans="2:28" ht="15.75" hidden="1" customHeight="1">
      <c r="B508" s="621"/>
      <c r="C508" s="621"/>
      <c r="D508" s="621"/>
      <c r="E508" s="621"/>
      <c r="F508" s="621"/>
      <c r="G508" s="621"/>
      <c r="H508" s="621"/>
      <c r="I508" s="621"/>
      <c r="J508" s="621"/>
      <c r="K508" s="621"/>
      <c r="L508" s="621"/>
      <c r="M508" s="621"/>
      <c r="N508" s="621"/>
      <c r="O508" s="621"/>
      <c r="P508" s="621"/>
      <c r="Q508" s="621"/>
      <c r="R508" s="621"/>
      <c r="S508" s="621"/>
      <c r="T508" s="621"/>
      <c r="U508" s="621"/>
      <c r="V508" s="621"/>
      <c r="W508" s="621"/>
      <c r="X508" s="621"/>
      <c r="Y508" s="621"/>
      <c r="Z508" s="621"/>
      <c r="AA508" s="621"/>
      <c r="AB508" s="621"/>
    </row>
    <row r="509" spans="2:28" ht="15.75" hidden="1" customHeight="1">
      <c r="B509" s="621"/>
      <c r="C509" s="621"/>
      <c r="D509" s="621"/>
      <c r="E509" s="621"/>
      <c r="F509" s="621"/>
      <c r="G509" s="621"/>
      <c r="H509" s="621"/>
      <c r="I509" s="621"/>
      <c r="J509" s="621"/>
      <c r="K509" s="621"/>
      <c r="L509" s="621"/>
      <c r="M509" s="621"/>
      <c r="N509" s="621"/>
      <c r="O509" s="621"/>
      <c r="P509" s="621"/>
      <c r="Q509" s="621"/>
      <c r="R509" s="621"/>
      <c r="S509" s="621"/>
      <c r="T509" s="621"/>
      <c r="U509" s="621"/>
      <c r="V509" s="621"/>
      <c r="W509" s="621"/>
      <c r="X509" s="621"/>
      <c r="Y509" s="621"/>
      <c r="Z509" s="621"/>
      <c r="AA509" s="621"/>
      <c r="AB509" s="621"/>
    </row>
    <row r="510" spans="2:28" ht="15.75" hidden="1" customHeight="1">
      <c r="B510" s="621"/>
      <c r="C510" s="621"/>
      <c r="D510" s="621"/>
      <c r="E510" s="621"/>
      <c r="F510" s="621"/>
      <c r="G510" s="621"/>
      <c r="H510" s="621"/>
      <c r="I510" s="621"/>
      <c r="J510" s="621"/>
      <c r="K510" s="621"/>
      <c r="L510" s="621"/>
      <c r="M510" s="621"/>
      <c r="N510" s="621"/>
      <c r="O510" s="621"/>
      <c r="P510" s="621"/>
      <c r="Q510" s="621"/>
      <c r="R510" s="621"/>
      <c r="S510" s="621"/>
      <c r="T510" s="621"/>
      <c r="U510" s="621"/>
      <c r="V510" s="621"/>
      <c r="W510" s="621"/>
      <c r="X510" s="621"/>
      <c r="Y510" s="621"/>
      <c r="Z510" s="621"/>
      <c r="AA510" s="621"/>
      <c r="AB510" s="621"/>
    </row>
    <row r="511" spans="2:28" ht="15.75" hidden="1" customHeight="1">
      <c r="B511" s="621"/>
      <c r="C511" s="621"/>
      <c r="D511" s="621"/>
      <c r="E511" s="621"/>
      <c r="F511" s="621"/>
      <c r="G511" s="621"/>
      <c r="H511" s="621"/>
      <c r="I511" s="621"/>
      <c r="J511" s="621"/>
      <c r="K511" s="621"/>
      <c r="L511" s="621"/>
      <c r="M511" s="621"/>
      <c r="N511" s="621"/>
      <c r="O511" s="621"/>
      <c r="P511" s="621"/>
      <c r="Q511" s="621"/>
      <c r="R511" s="621"/>
      <c r="S511" s="621"/>
      <c r="T511" s="621"/>
      <c r="U511" s="621"/>
      <c r="V511" s="621"/>
      <c r="W511" s="621"/>
      <c r="X511" s="621"/>
      <c r="Y511" s="621"/>
      <c r="Z511" s="621"/>
      <c r="AA511" s="621"/>
      <c r="AB511" s="621"/>
    </row>
    <row r="512" spans="2:28" ht="15.75" hidden="1" customHeight="1">
      <c r="B512" s="621"/>
      <c r="C512" s="621"/>
      <c r="D512" s="621"/>
      <c r="E512" s="621"/>
      <c r="F512" s="621"/>
      <c r="G512" s="621"/>
      <c r="H512" s="621"/>
      <c r="I512" s="621"/>
      <c r="J512" s="621"/>
      <c r="K512" s="621"/>
      <c r="L512" s="621"/>
      <c r="M512" s="621"/>
      <c r="N512" s="621"/>
      <c r="O512" s="621"/>
      <c r="P512" s="621"/>
      <c r="Q512" s="621"/>
      <c r="R512" s="621"/>
      <c r="S512" s="621"/>
      <c r="T512" s="621"/>
      <c r="U512" s="621"/>
      <c r="V512" s="621"/>
      <c r="W512" s="621"/>
      <c r="X512" s="621"/>
      <c r="Y512" s="621"/>
      <c r="Z512" s="621"/>
      <c r="AA512" s="621"/>
      <c r="AB512" s="621"/>
    </row>
    <row r="513" spans="2:28" ht="15.75" hidden="1" customHeight="1">
      <c r="B513" s="621"/>
      <c r="C513" s="621"/>
      <c r="D513" s="621"/>
      <c r="E513" s="621"/>
      <c r="F513" s="621"/>
      <c r="G513" s="621"/>
      <c r="H513" s="621"/>
      <c r="I513" s="621"/>
      <c r="J513" s="621"/>
      <c r="K513" s="621"/>
      <c r="L513" s="621"/>
      <c r="M513" s="621"/>
      <c r="N513" s="621"/>
      <c r="O513" s="621"/>
      <c r="P513" s="621"/>
      <c r="Q513" s="621"/>
      <c r="R513" s="621"/>
      <c r="S513" s="621"/>
      <c r="T513" s="621"/>
      <c r="U513" s="621"/>
      <c r="V513" s="621"/>
      <c r="W513" s="621"/>
      <c r="X513" s="621"/>
      <c r="Y513" s="621"/>
      <c r="Z513" s="621"/>
      <c r="AA513" s="621"/>
      <c r="AB513" s="621"/>
    </row>
    <row r="514" spans="2:28" ht="15.75" hidden="1" customHeight="1">
      <c r="B514" s="621"/>
      <c r="C514" s="621"/>
      <c r="D514" s="621"/>
      <c r="E514" s="621"/>
      <c r="F514" s="621"/>
      <c r="G514" s="621"/>
      <c r="H514" s="621"/>
      <c r="I514" s="621"/>
      <c r="J514" s="621"/>
      <c r="K514" s="621"/>
      <c r="L514" s="621"/>
      <c r="M514" s="621"/>
      <c r="N514" s="621"/>
      <c r="O514" s="621"/>
      <c r="P514" s="621"/>
      <c r="Q514" s="621"/>
      <c r="R514" s="621"/>
      <c r="S514" s="621"/>
      <c r="T514" s="621"/>
      <c r="U514" s="621"/>
      <c r="V514" s="621"/>
      <c r="W514" s="621"/>
      <c r="X514" s="621"/>
      <c r="Y514" s="621"/>
      <c r="Z514" s="621"/>
      <c r="AA514" s="621"/>
      <c r="AB514" s="621"/>
    </row>
    <row r="515" spans="2:28" ht="15.75" hidden="1" customHeight="1">
      <c r="B515" s="621"/>
      <c r="C515" s="621"/>
      <c r="D515" s="621"/>
      <c r="E515" s="621"/>
      <c r="F515" s="621"/>
      <c r="G515" s="621"/>
      <c r="H515" s="621"/>
      <c r="I515" s="621"/>
      <c r="J515" s="621"/>
      <c r="K515" s="621"/>
      <c r="L515" s="621"/>
      <c r="M515" s="621"/>
      <c r="N515" s="621"/>
      <c r="O515" s="621"/>
      <c r="P515" s="621"/>
      <c r="Q515" s="621"/>
      <c r="R515" s="621"/>
      <c r="S515" s="621"/>
      <c r="T515" s="621"/>
      <c r="U515" s="621"/>
      <c r="V515" s="621"/>
      <c r="W515" s="621"/>
      <c r="X515" s="621"/>
      <c r="Y515" s="621"/>
      <c r="Z515" s="621"/>
      <c r="AA515" s="621"/>
      <c r="AB515" s="621"/>
    </row>
    <row r="516" spans="2:28" ht="15.75" hidden="1" customHeight="1">
      <c r="B516" s="621"/>
      <c r="C516" s="621"/>
      <c r="D516" s="621"/>
      <c r="E516" s="621"/>
      <c r="F516" s="621"/>
      <c r="G516" s="621"/>
      <c r="H516" s="621"/>
      <c r="I516" s="621"/>
      <c r="J516" s="621"/>
      <c r="K516" s="621"/>
      <c r="L516" s="621"/>
      <c r="M516" s="621"/>
      <c r="N516" s="621"/>
      <c r="O516" s="621"/>
      <c r="P516" s="621"/>
      <c r="Q516" s="621"/>
      <c r="R516" s="621"/>
      <c r="S516" s="621"/>
      <c r="T516" s="621"/>
      <c r="U516" s="621"/>
      <c r="V516" s="621"/>
      <c r="W516" s="621"/>
      <c r="X516" s="621"/>
      <c r="Y516" s="621"/>
      <c r="Z516" s="621"/>
      <c r="AA516" s="621"/>
      <c r="AB516" s="621"/>
    </row>
    <row r="517" spans="2:28" ht="15.75" hidden="1" customHeight="1">
      <c r="B517" s="621"/>
      <c r="C517" s="621"/>
      <c r="D517" s="621"/>
      <c r="E517" s="621"/>
      <c r="F517" s="621"/>
      <c r="G517" s="621"/>
      <c r="H517" s="621"/>
      <c r="I517" s="621"/>
      <c r="J517" s="621"/>
      <c r="K517" s="621"/>
      <c r="L517" s="621"/>
      <c r="M517" s="621"/>
      <c r="N517" s="621"/>
      <c r="O517" s="621"/>
      <c r="P517" s="621"/>
      <c r="Q517" s="621"/>
      <c r="R517" s="621"/>
      <c r="S517" s="621"/>
      <c r="T517" s="621"/>
      <c r="U517" s="621"/>
      <c r="V517" s="621"/>
      <c r="W517" s="621"/>
      <c r="X517" s="621"/>
      <c r="Y517" s="621"/>
      <c r="Z517" s="621"/>
      <c r="AA517" s="621"/>
      <c r="AB517" s="621"/>
    </row>
    <row r="518" spans="2:28" ht="15.75" hidden="1" customHeight="1">
      <c r="B518" s="621"/>
      <c r="C518" s="621"/>
      <c r="D518" s="621"/>
      <c r="E518" s="621"/>
      <c r="F518" s="621"/>
      <c r="G518" s="621"/>
      <c r="H518" s="621"/>
      <c r="I518" s="621"/>
      <c r="J518" s="621"/>
      <c r="K518" s="621"/>
      <c r="L518" s="621"/>
      <c r="M518" s="621"/>
      <c r="N518" s="621"/>
      <c r="O518" s="621"/>
      <c r="P518" s="621"/>
      <c r="Q518" s="621"/>
      <c r="R518" s="621"/>
      <c r="S518" s="621"/>
      <c r="T518" s="621"/>
      <c r="U518" s="621"/>
      <c r="V518" s="621"/>
      <c r="W518" s="621"/>
      <c r="X518" s="621"/>
      <c r="Y518" s="621"/>
      <c r="Z518" s="621"/>
      <c r="AA518" s="621"/>
      <c r="AB518" s="621"/>
    </row>
    <row r="519" spans="2:28" ht="15.75" hidden="1" customHeight="1">
      <c r="B519" s="621"/>
      <c r="C519" s="621"/>
      <c r="D519" s="621"/>
      <c r="E519" s="621"/>
      <c r="F519" s="621"/>
      <c r="G519" s="621"/>
      <c r="H519" s="621"/>
      <c r="I519" s="621"/>
      <c r="J519" s="621"/>
      <c r="K519" s="621"/>
      <c r="L519" s="621"/>
      <c r="M519" s="621"/>
      <c r="N519" s="621"/>
      <c r="O519" s="621"/>
      <c r="P519" s="621"/>
      <c r="Q519" s="621"/>
      <c r="R519" s="621"/>
      <c r="S519" s="621"/>
      <c r="T519" s="621"/>
      <c r="U519" s="621"/>
      <c r="V519" s="621"/>
      <c r="W519" s="621"/>
      <c r="X519" s="621"/>
      <c r="Y519" s="621"/>
      <c r="Z519" s="621"/>
      <c r="AA519" s="621"/>
      <c r="AB519" s="621"/>
    </row>
    <row r="520" spans="2:28" ht="15.75" hidden="1" customHeight="1">
      <c r="B520" s="621"/>
      <c r="C520" s="621"/>
      <c r="D520" s="621"/>
      <c r="E520" s="621"/>
      <c r="F520" s="621"/>
      <c r="G520" s="621"/>
      <c r="H520" s="621"/>
      <c r="I520" s="621"/>
      <c r="J520" s="621"/>
      <c r="K520" s="621"/>
      <c r="L520" s="621"/>
      <c r="M520" s="621"/>
      <c r="N520" s="621"/>
      <c r="O520" s="621"/>
      <c r="P520" s="621"/>
      <c r="Q520" s="621"/>
      <c r="R520" s="621"/>
      <c r="S520" s="621"/>
      <c r="T520" s="621"/>
      <c r="U520" s="621"/>
      <c r="V520" s="621"/>
      <c r="W520" s="621"/>
      <c r="X520" s="621"/>
      <c r="Y520" s="621"/>
      <c r="Z520" s="621"/>
      <c r="AA520" s="621"/>
      <c r="AB520" s="621"/>
    </row>
    <row r="521" spans="2:28" ht="15.75" hidden="1" customHeight="1">
      <c r="B521" s="621"/>
      <c r="C521" s="621"/>
      <c r="D521" s="621"/>
      <c r="E521" s="621"/>
      <c r="F521" s="621"/>
      <c r="G521" s="621"/>
      <c r="H521" s="621"/>
      <c r="I521" s="621"/>
      <c r="J521" s="621"/>
      <c r="K521" s="621"/>
      <c r="L521" s="621"/>
      <c r="M521" s="621"/>
      <c r="N521" s="621"/>
      <c r="O521" s="621"/>
      <c r="P521" s="621"/>
      <c r="Q521" s="621"/>
      <c r="R521" s="621"/>
      <c r="S521" s="621"/>
      <c r="T521" s="621"/>
      <c r="U521" s="621"/>
      <c r="V521" s="621"/>
      <c r="W521" s="621"/>
      <c r="X521" s="621"/>
      <c r="Y521" s="621"/>
      <c r="Z521" s="621"/>
      <c r="AA521" s="621"/>
      <c r="AB521" s="621"/>
    </row>
    <row r="522" spans="2:28" ht="15.75" hidden="1" customHeight="1">
      <c r="B522" s="621"/>
      <c r="C522" s="621"/>
      <c r="D522" s="621"/>
      <c r="E522" s="621"/>
      <c r="F522" s="621"/>
      <c r="G522" s="621"/>
      <c r="H522" s="621"/>
      <c r="I522" s="621"/>
      <c r="J522" s="621"/>
      <c r="K522" s="621"/>
      <c r="L522" s="621"/>
      <c r="M522" s="621"/>
      <c r="N522" s="621"/>
      <c r="O522" s="621"/>
      <c r="P522" s="621"/>
      <c r="Q522" s="621"/>
      <c r="R522" s="621"/>
      <c r="S522" s="621"/>
      <c r="T522" s="621"/>
      <c r="U522" s="621"/>
      <c r="V522" s="621"/>
      <c r="W522" s="621"/>
      <c r="X522" s="621"/>
      <c r="Y522" s="621"/>
      <c r="Z522" s="621"/>
      <c r="AA522" s="621"/>
      <c r="AB522" s="621"/>
    </row>
    <row r="523" spans="2:28" ht="15.75" hidden="1" customHeight="1">
      <c r="B523" s="621"/>
      <c r="C523" s="621"/>
      <c r="D523" s="621"/>
      <c r="E523" s="621"/>
      <c r="F523" s="621"/>
      <c r="G523" s="621"/>
      <c r="H523" s="621"/>
      <c r="I523" s="621"/>
      <c r="J523" s="621"/>
      <c r="K523" s="621"/>
      <c r="L523" s="621"/>
      <c r="M523" s="621"/>
      <c r="N523" s="621"/>
      <c r="O523" s="621"/>
      <c r="P523" s="621"/>
      <c r="Q523" s="621"/>
      <c r="R523" s="621"/>
      <c r="S523" s="621"/>
      <c r="T523" s="621"/>
      <c r="U523" s="621"/>
      <c r="V523" s="621"/>
      <c r="W523" s="621"/>
      <c r="X523" s="621"/>
      <c r="Y523" s="621"/>
      <c r="Z523" s="621"/>
      <c r="AA523" s="621"/>
      <c r="AB523" s="621"/>
    </row>
    <row r="524" spans="2:28" ht="15.75" hidden="1" customHeight="1">
      <c r="B524" s="621"/>
      <c r="C524" s="621"/>
      <c r="D524" s="621"/>
      <c r="E524" s="621"/>
      <c r="F524" s="621"/>
      <c r="G524" s="621"/>
      <c r="H524" s="621"/>
      <c r="I524" s="621"/>
      <c r="J524" s="621"/>
      <c r="K524" s="621"/>
      <c r="L524" s="621"/>
      <c r="M524" s="621"/>
      <c r="N524" s="621"/>
      <c r="O524" s="621"/>
      <c r="P524" s="621"/>
      <c r="Q524" s="621"/>
      <c r="R524" s="621"/>
      <c r="S524" s="621"/>
      <c r="T524" s="621"/>
      <c r="U524" s="621"/>
      <c r="V524" s="621"/>
      <c r="W524" s="621"/>
      <c r="X524" s="621"/>
      <c r="Y524" s="621"/>
      <c r="Z524" s="621"/>
      <c r="AA524" s="621"/>
      <c r="AB524" s="621"/>
    </row>
    <row r="525" spans="2:28" ht="15.75" hidden="1" customHeight="1">
      <c r="B525" s="621"/>
      <c r="C525" s="621"/>
      <c r="D525" s="621"/>
      <c r="E525" s="621"/>
      <c r="F525" s="621"/>
      <c r="G525" s="621"/>
      <c r="H525" s="621"/>
      <c r="I525" s="621"/>
      <c r="J525" s="621"/>
      <c r="K525" s="621"/>
      <c r="L525" s="621"/>
      <c r="M525" s="621"/>
      <c r="N525" s="621"/>
      <c r="O525" s="621"/>
      <c r="P525" s="621"/>
      <c r="Q525" s="621"/>
      <c r="R525" s="621"/>
      <c r="S525" s="621"/>
      <c r="T525" s="621"/>
      <c r="U525" s="621"/>
      <c r="V525" s="621"/>
      <c r="W525" s="621"/>
      <c r="X525" s="621"/>
      <c r="Y525" s="621"/>
      <c r="Z525" s="621"/>
      <c r="AA525" s="621"/>
      <c r="AB525" s="621"/>
    </row>
    <row r="526" spans="2:28" ht="15.75" hidden="1" customHeight="1">
      <c r="B526" s="621"/>
      <c r="C526" s="621"/>
      <c r="D526" s="621"/>
      <c r="E526" s="621"/>
      <c r="F526" s="621"/>
      <c r="G526" s="621"/>
      <c r="H526" s="621"/>
      <c r="I526" s="621"/>
      <c r="J526" s="621"/>
      <c r="K526" s="621"/>
      <c r="L526" s="621"/>
      <c r="M526" s="621"/>
      <c r="N526" s="621"/>
      <c r="O526" s="621"/>
      <c r="P526" s="621"/>
      <c r="Q526" s="621"/>
      <c r="R526" s="621"/>
      <c r="S526" s="621"/>
      <c r="T526" s="621"/>
      <c r="U526" s="621"/>
      <c r="V526" s="621"/>
      <c r="W526" s="621"/>
      <c r="X526" s="621"/>
      <c r="Y526" s="621"/>
      <c r="Z526" s="621"/>
      <c r="AA526" s="621"/>
      <c r="AB526" s="621"/>
    </row>
    <row r="527" spans="2:28" ht="15.75" hidden="1" customHeight="1">
      <c r="B527" s="621"/>
      <c r="C527" s="621"/>
      <c r="D527" s="621"/>
      <c r="E527" s="621"/>
      <c r="F527" s="621"/>
      <c r="G527" s="621"/>
      <c r="H527" s="621"/>
      <c r="I527" s="621"/>
      <c r="J527" s="621"/>
      <c r="K527" s="621"/>
      <c r="L527" s="621"/>
      <c r="M527" s="621"/>
      <c r="N527" s="621"/>
      <c r="O527" s="621"/>
      <c r="P527" s="621"/>
      <c r="Q527" s="621"/>
      <c r="R527" s="621"/>
      <c r="S527" s="621"/>
      <c r="T527" s="621"/>
      <c r="U527" s="621"/>
      <c r="V527" s="621"/>
      <c r="W527" s="621"/>
      <c r="X527" s="621"/>
      <c r="Y527" s="621"/>
      <c r="Z527" s="621"/>
      <c r="AA527" s="621"/>
      <c r="AB527" s="621"/>
    </row>
    <row r="528" spans="2:28" ht="15.75" hidden="1" customHeight="1">
      <c r="B528" s="621"/>
      <c r="C528" s="621"/>
      <c r="D528" s="621"/>
      <c r="E528" s="621"/>
      <c r="F528" s="621"/>
      <c r="G528" s="621"/>
      <c r="H528" s="621"/>
      <c r="I528" s="621"/>
      <c r="J528" s="621"/>
      <c r="K528" s="621"/>
      <c r="L528" s="621"/>
      <c r="M528" s="621"/>
      <c r="N528" s="621"/>
      <c r="O528" s="621"/>
      <c r="P528" s="621"/>
      <c r="Q528" s="621"/>
      <c r="R528" s="621"/>
      <c r="S528" s="621"/>
      <c r="T528" s="621"/>
      <c r="U528" s="621"/>
      <c r="V528" s="621"/>
      <c r="W528" s="621"/>
      <c r="X528" s="621"/>
      <c r="Y528" s="621"/>
      <c r="Z528" s="621"/>
      <c r="AA528" s="621"/>
      <c r="AB528" s="621"/>
    </row>
    <row r="529" spans="2:28" ht="15.75" hidden="1" customHeight="1">
      <c r="B529" s="621"/>
      <c r="C529" s="621"/>
      <c r="D529" s="621"/>
      <c r="E529" s="621"/>
      <c r="F529" s="621"/>
      <c r="G529" s="621"/>
      <c r="H529" s="621"/>
      <c r="I529" s="621"/>
      <c r="J529" s="621"/>
      <c r="K529" s="621"/>
      <c r="L529" s="621"/>
      <c r="M529" s="621"/>
      <c r="N529" s="621"/>
      <c r="O529" s="621"/>
      <c r="P529" s="621"/>
      <c r="Q529" s="621"/>
      <c r="R529" s="621"/>
      <c r="S529" s="621"/>
      <c r="T529" s="621"/>
      <c r="U529" s="621"/>
      <c r="V529" s="621"/>
      <c r="W529" s="621"/>
      <c r="X529" s="621"/>
      <c r="Y529" s="621"/>
      <c r="Z529" s="621"/>
      <c r="AA529" s="621"/>
      <c r="AB529" s="621"/>
    </row>
    <row r="530" spans="2:28" ht="15.75" hidden="1" customHeight="1">
      <c r="B530" s="621"/>
      <c r="C530" s="621"/>
      <c r="D530" s="621"/>
      <c r="E530" s="621"/>
      <c r="F530" s="621"/>
      <c r="G530" s="621"/>
      <c r="H530" s="621"/>
      <c r="I530" s="621"/>
      <c r="J530" s="621"/>
      <c r="K530" s="621"/>
      <c r="L530" s="621"/>
      <c r="M530" s="621"/>
      <c r="N530" s="621"/>
      <c r="O530" s="621"/>
      <c r="P530" s="621"/>
      <c r="Q530" s="621"/>
      <c r="R530" s="621"/>
      <c r="S530" s="621"/>
      <c r="T530" s="621"/>
      <c r="U530" s="621"/>
      <c r="V530" s="621"/>
      <c r="W530" s="621"/>
      <c r="X530" s="621"/>
      <c r="Y530" s="621"/>
      <c r="Z530" s="621"/>
      <c r="AA530" s="621"/>
      <c r="AB530" s="621"/>
    </row>
    <row r="531" spans="2:28" ht="15.75" hidden="1" customHeight="1">
      <c r="B531" s="621"/>
      <c r="C531" s="621"/>
      <c r="D531" s="621"/>
      <c r="E531" s="621"/>
      <c r="F531" s="621"/>
      <c r="G531" s="621"/>
      <c r="H531" s="621"/>
      <c r="I531" s="621"/>
      <c r="J531" s="621"/>
      <c r="K531" s="621"/>
      <c r="L531" s="621"/>
      <c r="M531" s="621"/>
      <c r="N531" s="621"/>
      <c r="O531" s="621"/>
      <c r="P531" s="621"/>
      <c r="Q531" s="621"/>
      <c r="R531" s="621"/>
      <c r="S531" s="621"/>
      <c r="T531" s="621"/>
      <c r="U531" s="621"/>
      <c r="V531" s="621"/>
      <c r="W531" s="621"/>
      <c r="X531" s="621"/>
      <c r="Y531" s="621"/>
      <c r="Z531" s="621"/>
      <c r="AA531" s="621"/>
      <c r="AB531" s="621"/>
    </row>
    <row r="532" spans="2:28" ht="15.75" hidden="1" customHeight="1">
      <c r="B532" s="621"/>
      <c r="C532" s="621"/>
      <c r="D532" s="621"/>
      <c r="E532" s="621"/>
      <c r="F532" s="621"/>
      <c r="G532" s="621"/>
      <c r="H532" s="621"/>
      <c r="I532" s="621"/>
      <c r="J532" s="621"/>
      <c r="K532" s="621"/>
      <c r="L532" s="621"/>
      <c r="M532" s="621"/>
      <c r="N532" s="621"/>
      <c r="O532" s="621"/>
      <c r="P532" s="621"/>
      <c r="Q532" s="621"/>
      <c r="R532" s="621"/>
      <c r="S532" s="621"/>
      <c r="T532" s="621"/>
      <c r="U532" s="621"/>
      <c r="V532" s="621"/>
      <c r="W532" s="621"/>
      <c r="X532" s="621"/>
      <c r="Y532" s="621"/>
      <c r="Z532" s="621"/>
      <c r="AA532" s="621"/>
      <c r="AB532" s="621"/>
    </row>
    <row r="533" spans="2:28" ht="15.75" hidden="1" customHeight="1">
      <c r="B533" s="621"/>
      <c r="C533" s="621"/>
      <c r="D533" s="621"/>
      <c r="E533" s="621"/>
      <c r="F533" s="621"/>
      <c r="G533" s="621"/>
      <c r="H533" s="621"/>
      <c r="I533" s="621"/>
      <c r="J533" s="621"/>
      <c r="K533" s="621"/>
      <c r="L533" s="621"/>
      <c r="M533" s="621"/>
      <c r="N533" s="621"/>
      <c r="O533" s="621"/>
      <c r="P533" s="621"/>
      <c r="Q533" s="621"/>
      <c r="R533" s="621"/>
      <c r="S533" s="621"/>
      <c r="T533" s="621"/>
      <c r="U533" s="621"/>
      <c r="V533" s="621"/>
      <c r="W533" s="621"/>
      <c r="X533" s="621"/>
      <c r="Y533" s="621"/>
      <c r="Z533" s="621"/>
      <c r="AA533" s="621"/>
      <c r="AB533" s="621"/>
    </row>
    <row r="534" spans="2:28" ht="15.75" hidden="1" customHeight="1">
      <c r="B534" s="621"/>
      <c r="C534" s="621"/>
      <c r="D534" s="621"/>
      <c r="E534" s="621"/>
      <c r="F534" s="621"/>
      <c r="G534" s="621"/>
      <c r="H534" s="621"/>
      <c r="I534" s="621"/>
      <c r="J534" s="621"/>
      <c r="K534" s="621"/>
      <c r="L534" s="621"/>
      <c r="M534" s="621"/>
      <c r="N534" s="621"/>
      <c r="O534" s="621"/>
      <c r="P534" s="621"/>
      <c r="Q534" s="621"/>
      <c r="R534" s="621"/>
      <c r="S534" s="621"/>
      <c r="T534" s="621"/>
      <c r="U534" s="621"/>
      <c r="V534" s="621"/>
      <c r="W534" s="621"/>
      <c r="X534" s="621"/>
      <c r="Y534" s="621"/>
      <c r="Z534" s="621"/>
      <c r="AA534" s="621"/>
      <c r="AB534" s="621"/>
    </row>
    <row r="535" spans="2:28" ht="15.75" hidden="1" customHeight="1">
      <c r="B535" s="621"/>
      <c r="C535" s="621"/>
      <c r="D535" s="621"/>
      <c r="E535" s="621"/>
      <c r="F535" s="621"/>
      <c r="G535" s="621"/>
      <c r="H535" s="621"/>
      <c r="I535" s="621"/>
      <c r="J535" s="621"/>
      <c r="K535" s="621"/>
      <c r="L535" s="621"/>
      <c r="M535" s="621"/>
      <c r="N535" s="621"/>
      <c r="O535" s="621"/>
      <c r="P535" s="621"/>
      <c r="Q535" s="621"/>
      <c r="R535" s="621"/>
      <c r="S535" s="621"/>
      <c r="T535" s="621"/>
      <c r="U535" s="621"/>
      <c r="V535" s="621"/>
      <c r="W535" s="621"/>
      <c r="X535" s="621"/>
      <c r="Y535" s="621"/>
      <c r="Z535" s="621"/>
      <c r="AA535" s="621"/>
      <c r="AB535" s="621"/>
    </row>
    <row r="536" spans="2:28" ht="15.75" hidden="1" customHeight="1">
      <c r="B536" s="621"/>
      <c r="C536" s="621"/>
      <c r="D536" s="621"/>
      <c r="E536" s="621"/>
      <c r="F536" s="621"/>
      <c r="G536" s="621"/>
      <c r="H536" s="621"/>
      <c r="I536" s="621"/>
      <c r="J536" s="621"/>
      <c r="K536" s="621"/>
      <c r="L536" s="621"/>
      <c r="M536" s="621"/>
      <c r="N536" s="621"/>
      <c r="O536" s="621"/>
      <c r="P536" s="621"/>
      <c r="Q536" s="621"/>
      <c r="R536" s="621"/>
      <c r="S536" s="621"/>
      <c r="T536" s="621"/>
      <c r="U536" s="621"/>
      <c r="V536" s="621"/>
      <c r="W536" s="621"/>
      <c r="X536" s="621"/>
      <c r="Y536" s="621"/>
      <c r="Z536" s="621"/>
      <c r="AA536" s="621"/>
      <c r="AB536" s="621"/>
    </row>
    <row r="537" spans="2:28" ht="15.75" hidden="1" customHeight="1">
      <c r="B537" s="621"/>
      <c r="C537" s="621"/>
      <c r="D537" s="621"/>
      <c r="E537" s="621"/>
      <c r="F537" s="621"/>
      <c r="G537" s="621"/>
      <c r="H537" s="621"/>
      <c r="I537" s="621"/>
      <c r="J537" s="621"/>
      <c r="K537" s="621"/>
      <c r="L537" s="621"/>
      <c r="M537" s="621"/>
      <c r="N537" s="621"/>
      <c r="O537" s="621"/>
      <c r="P537" s="621"/>
      <c r="Q537" s="621"/>
      <c r="R537" s="621"/>
      <c r="S537" s="621"/>
      <c r="T537" s="621"/>
      <c r="U537" s="621"/>
      <c r="V537" s="621"/>
      <c r="W537" s="621"/>
      <c r="X537" s="621"/>
      <c r="Y537" s="621"/>
      <c r="Z537" s="621"/>
      <c r="AA537" s="621"/>
      <c r="AB537" s="621"/>
    </row>
    <row r="538" spans="2:28" ht="15.75" hidden="1" customHeight="1">
      <c r="B538" s="621"/>
      <c r="C538" s="621"/>
      <c r="D538" s="621"/>
      <c r="E538" s="621"/>
      <c r="F538" s="621"/>
      <c r="G538" s="621"/>
      <c r="H538" s="621"/>
      <c r="I538" s="621"/>
      <c r="J538" s="621"/>
      <c r="K538" s="621"/>
      <c r="L538" s="621"/>
      <c r="M538" s="621"/>
      <c r="N538" s="621"/>
      <c r="O538" s="621"/>
      <c r="P538" s="621"/>
      <c r="Q538" s="621"/>
      <c r="R538" s="621"/>
      <c r="S538" s="621"/>
      <c r="T538" s="621"/>
      <c r="U538" s="621"/>
      <c r="V538" s="621"/>
      <c r="W538" s="621"/>
      <c r="X538" s="621"/>
      <c r="Y538" s="621"/>
      <c r="Z538" s="621"/>
      <c r="AA538" s="621"/>
      <c r="AB538" s="621"/>
    </row>
    <row r="539" spans="2:28" ht="15.75" hidden="1" customHeight="1">
      <c r="B539" s="621"/>
      <c r="C539" s="621"/>
      <c r="D539" s="621"/>
      <c r="E539" s="621"/>
      <c r="F539" s="621"/>
      <c r="G539" s="621"/>
      <c r="H539" s="621"/>
      <c r="I539" s="621"/>
      <c r="J539" s="621"/>
      <c r="K539" s="621"/>
      <c r="L539" s="621"/>
      <c r="M539" s="621"/>
      <c r="N539" s="621"/>
      <c r="O539" s="621"/>
      <c r="P539" s="621"/>
      <c r="Q539" s="621"/>
      <c r="R539" s="621"/>
      <c r="S539" s="621"/>
      <c r="T539" s="621"/>
      <c r="U539" s="621"/>
      <c r="V539" s="621"/>
      <c r="W539" s="621"/>
      <c r="X539" s="621"/>
      <c r="Y539" s="621"/>
      <c r="Z539" s="621"/>
      <c r="AA539" s="621"/>
      <c r="AB539" s="621"/>
    </row>
    <row r="540" spans="2:28" ht="15.75" hidden="1" customHeight="1">
      <c r="B540" s="621"/>
      <c r="C540" s="621"/>
      <c r="D540" s="621"/>
      <c r="E540" s="621"/>
      <c r="F540" s="621"/>
      <c r="G540" s="621"/>
      <c r="H540" s="621"/>
      <c r="I540" s="621"/>
      <c r="J540" s="621"/>
      <c r="K540" s="621"/>
      <c r="L540" s="621"/>
      <c r="M540" s="621"/>
      <c r="N540" s="621"/>
      <c r="O540" s="621"/>
      <c r="P540" s="621"/>
      <c r="Q540" s="621"/>
      <c r="R540" s="621"/>
      <c r="S540" s="621"/>
      <c r="T540" s="621"/>
      <c r="U540" s="621"/>
      <c r="V540" s="621"/>
      <c r="W540" s="621"/>
      <c r="X540" s="621"/>
      <c r="Y540" s="621"/>
      <c r="Z540" s="621"/>
      <c r="AA540" s="621"/>
      <c r="AB540" s="621"/>
    </row>
    <row r="541" spans="2:28" ht="15.75" hidden="1" customHeight="1">
      <c r="B541" s="621"/>
      <c r="C541" s="621"/>
      <c r="D541" s="621"/>
      <c r="E541" s="621"/>
      <c r="F541" s="621"/>
      <c r="G541" s="621"/>
      <c r="H541" s="621"/>
      <c r="I541" s="621"/>
      <c r="J541" s="621"/>
      <c r="K541" s="621"/>
      <c r="L541" s="621"/>
      <c r="M541" s="621"/>
      <c r="N541" s="621"/>
      <c r="O541" s="621"/>
      <c r="P541" s="621"/>
      <c r="Q541" s="621"/>
      <c r="R541" s="621"/>
      <c r="S541" s="621"/>
      <c r="T541" s="621"/>
      <c r="U541" s="621"/>
      <c r="V541" s="621"/>
      <c r="W541" s="621"/>
      <c r="X541" s="621"/>
      <c r="Y541" s="621"/>
      <c r="Z541" s="621"/>
      <c r="AA541" s="621"/>
      <c r="AB541" s="621"/>
    </row>
    <row r="542" spans="2:28" ht="15.75" hidden="1" customHeight="1">
      <c r="B542" s="621"/>
      <c r="C542" s="621"/>
      <c r="D542" s="621"/>
      <c r="E542" s="621"/>
      <c r="F542" s="621"/>
      <c r="G542" s="621"/>
      <c r="H542" s="621"/>
      <c r="I542" s="621"/>
      <c r="J542" s="621"/>
      <c r="K542" s="621"/>
      <c r="L542" s="621"/>
      <c r="M542" s="621"/>
      <c r="N542" s="621"/>
      <c r="O542" s="621"/>
      <c r="P542" s="621"/>
      <c r="Q542" s="621"/>
      <c r="R542" s="621"/>
      <c r="S542" s="621"/>
      <c r="T542" s="621"/>
      <c r="U542" s="621"/>
      <c r="V542" s="621"/>
      <c r="W542" s="621"/>
      <c r="X542" s="621"/>
      <c r="Y542" s="621"/>
      <c r="Z542" s="621"/>
      <c r="AA542" s="621"/>
      <c r="AB542" s="621"/>
    </row>
    <row r="543" spans="2:28" ht="15.75" hidden="1" customHeight="1">
      <c r="B543" s="621"/>
      <c r="C543" s="621"/>
      <c r="D543" s="621"/>
      <c r="E543" s="621"/>
      <c r="F543" s="621"/>
      <c r="G543" s="621"/>
      <c r="H543" s="621"/>
      <c r="I543" s="621"/>
      <c r="J543" s="621"/>
      <c r="K543" s="621"/>
      <c r="L543" s="621"/>
      <c r="M543" s="621"/>
      <c r="N543" s="621"/>
      <c r="O543" s="621"/>
      <c r="P543" s="621"/>
      <c r="Q543" s="621"/>
      <c r="R543" s="621"/>
      <c r="S543" s="621"/>
      <c r="T543" s="621"/>
      <c r="U543" s="621"/>
      <c r="V543" s="621"/>
      <c r="W543" s="621"/>
      <c r="X543" s="621"/>
      <c r="Y543" s="621"/>
      <c r="Z543" s="621"/>
      <c r="AA543" s="621"/>
      <c r="AB543" s="621"/>
    </row>
    <row r="544" spans="2:28" ht="15.75" hidden="1" customHeight="1">
      <c r="B544" s="621"/>
      <c r="C544" s="621"/>
      <c r="D544" s="621"/>
      <c r="E544" s="621"/>
      <c r="F544" s="621"/>
      <c r="G544" s="621"/>
      <c r="H544" s="621"/>
      <c r="I544" s="621"/>
      <c r="J544" s="621"/>
      <c r="K544" s="621"/>
      <c r="L544" s="621"/>
      <c r="M544" s="621"/>
      <c r="N544" s="621"/>
      <c r="O544" s="621"/>
      <c r="P544" s="621"/>
      <c r="Q544" s="621"/>
      <c r="R544" s="621"/>
      <c r="S544" s="621"/>
      <c r="T544" s="621"/>
      <c r="U544" s="621"/>
      <c r="V544" s="621"/>
      <c r="W544" s="621"/>
      <c r="X544" s="621"/>
      <c r="Y544" s="621"/>
      <c r="Z544" s="621"/>
      <c r="AA544" s="621"/>
      <c r="AB544" s="621"/>
    </row>
    <row r="545" spans="2:28" ht="15.75" hidden="1" customHeight="1">
      <c r="B545" s="621"/>
      <c r="C545" s="621"/>
      <c r="D545" s="621"/>
      <c r="E545" s="621"/>
      <c r="F545" s="621"/>
      <c r="G545" s="621"/>
      <c r="H545" s="621"/>
      <c r="I545" s="621"/>
      <c r="J545" s="621"/>
      <c r="K545" s="621"/>
      <c r="L545" s="621"/>
      <c r="M545" s="621"/>
      <c r="N545" s="621"/>
      <c r="O545" s="621"/>
      <c r="P545" s="621"/>
      <c r="Q545" s="621"/>
      <c r="R545" s="621"/>
      <c r="S545" s="621"/>
      <c r="T545" s="621"/>
      <c r="U545" s="621"/>
      <c r="V545" s="621"/>
      <c r="W545" s="621"/>
      <c r="X545" s="621"/>
      <c r="Y545" s="621"/>
      <c r="Z545" s="621"/>
      <c r="AA545" s="621"/>
      <c r="AB545" s="621"/>
    </row>
    <row r="546" spans="2:28" ht="15.75" hidden="1" customHeight="1">
      <c r="B546" s="621"/>
      <c r="C546" s="621"/>
      <c r="D546" s="621"/>
      <c r="E546" s="621"/>
      <c r="F546" s="621"/>
      <c r="G546" s="621"/>
      <c r="H546" s="621"/>
      <c r="I546" s="621"/>
      <c r="J546" s="621"/>
      <c r="K546" s="621"/>
      <c r="L546" s="621"/>
      <c r="M546" s="621"/>
      <c r="N546" s="621"/>
      <c r="O546" s="621"/>
      <c r="P546" s="621"/>
      <c r="Q546" s="621"/>
      <c r="R546" s="621"/>
      <c r="S546" s="621"/>
      <c r="T546" s="621"/>
      <c r="U546" s="621"/>
      <c r="V546" s="621"/>
      <c r="W546" s="621"/>
      <c r="X546" s="621"/>
      <c r="Y546" s="621"/>
      <c r="Z546" s="621"/>
      <c r="AA546" s="621"/>
      <c r="AB546" s="621"/>
    </row>
    <row r="547" spans="2:28" ht="15.75" hidden="1" customHeight="1">
      <c r="B547" s="621"/>
      <c r="C547" s="621"/>
      <c r="D547" s="621"/>
      <c r="E547" s="621"/>
      <c r="F547" s="621"/>
      <c r="G547" s="621"/>
      <c r="H547" s="621"/>
      <c r="I547" s="621"/>
      <c r="J547" s="621"/>
      <c r="K547" s="621"/>
      <c r="L547" s="621"/>
      <c r="M547" s="621"/>
      <c r="N547" s="621"/>
      <c r="O547" s="621"/>
      <c r="P547" s="621"/>
      <c r="Q547" s="621"/>
      <c r="R547" s="621"/>
      <c r="S547" s="621"/>
      <c r="T547" s="621"/>
      <c r="U547" s="621"/>
      <c r="V547" s="621"/>
      <c r="W547" s="621"/>
      <c r="X547" s="621"/>
      <c r="Y547" s="621"/>
      <c r="Z547" s="621"/>
      <c r="AA547" s="621"/>
      <c r="AB547" s="621"/>
    </row>
    <row r="548" spans="2:28" ht="15.75" hidden="1" customHeight="1">
      <c r="B548" s="621"/>
      <c r="C548" s="621"/>
      <c r="D548" s="621"/>
      <c r="E548" s="621"/>
      <c r="F548" s="621"/>
      <c r="G548" s="621"/>
      <c r="H548" s="621"/>
      <c r="I548" s="621"/>
      <c r="J548" s="621"/>
      <c r="K548" s="621"/>
      <c r="L548" s="621"/>
      <c r="M548" s="621"/>
      <c r="N548" s="621"/>
      <c r="O548" s="621"/>
      <c r="P548" s="621"/>
      <c r="Q548" s="621"/>
      <c r="R548" s="621"/>
      <c r="S548" s="621"/>
      <c r="T548" s="621"/>
      <c r="U548" s="621"/>
      <c r="V548" s="621"/>
      <c r="W548" s="621"/>
      <c r="X548" s="621"/>
      <c r="Y548" s="621"/>
      <c r="Z548" s="621"/>
      <c r="AA548" s="621"/>
      <c r="AB548" s="621"/>
    </row>
    <row r="549" spans="2:28" ht="15.75" hidden="1" customHeight="1">
      <c r="B549" s="621"/>
      <c r="C549" s="621"/>
      <c r="D549" s="621"/>
      <c r="E549" s="621"/>
      <c r="F549" s="621"/>
      <c r="G549" s="621"/>
      <c r="H549" s="621"/>
      <c r="I549" s="621"/>
      <c r="J549" s="621"/>
      <c r="K549" s="621"/>
      <c r="L549" s="621"/>
      <c r="M549" s="621"/>
      <c r="N549" s="621"/>
      <c r="O549" s="621"/>
      <c r="P549" s="621"/>
      <c r="Q549" s="621"/>
      <c r="R549" s="621"/>
      <c r="S549" s="621"/>
      <c r="T549" s="621"/>
      <c r="U549" s="621"/>
      <c r="V549" s="621"/>
      <c r="W549" s="621"/>
      <c r="X549" s="621"/>
      <c r="Y549" s="621"/>
      <c r="Z549" s="621"/>
      <c r="AA549" s="621"/>
      <c r="AB549" s="621"/>
    </row>
    <row r="550" spans="2:28" ht="15.75" hidden="1" customHeight="1">
      <c r="B550" s="621"/>
      <c r="C550" s="621"/>
      <c r="D550" s="621"/>
      <c r="E550" s="621"/>
      <c r="F550" s="621"/>
      <c r="G550" s="621"/>
      <c r="H550" s="621"/>
      <c r="I550" s="621"/>
      <c r="J550" s="621"/>
      <c r="K550" s="621"/>
      <c r="L550" s="621"/>
      <c r="M550" s="621"/>
      <c r="N550" s="621"/>
      <c r="O550" s="621"/>
      <c r="P550" s="621"/>
      <c r="Q550" s="621"/>
      <c r="R550" s="621"/>
      <c r="S550" s="621"/>
      <c r="T550" s="621"/>
      <c r="U550" s="621"/>
      <c r="V550" s="621"/>
      <c r="W550" s="621"/>
      <c r="X550" s="621"/>
      <c r="Y550" s="621"/>
      <c r="Z550" s="621"/>
      <c r="AA550" s="621"/>
      <c r="AB550" s="621"/>
    </row>
    <row r="551" spans="2:28" ht="15.75" hidden="1" customHeight="1">
      <c r="B551" s="621"/>
      <c r="C551" s="621"/>
      <c r="D551" s="621"/>
      <c r="E551" s="621"/>
      <c r="F551" s="621"/>
      <c r="G551" s="621"/>
      <c r="H551" s="621"/>
      <c r="I551" s="621"/>
      <c r="J551" s="621"/>
      <c r="K551" s="621"/>
      <c r="L551" s="621"/>
      <c r="M551" s="621"/>
      <c r="N551" s="621"/>
      <c r="O551" s="621"/>
      <c r="P551" s="621"/>
      <c r="Q551" s="621"/>
      <c r="R551" s="621"/>
      <c r="S551" s="621"/>
      <c r="T551" s="621"/>
      <c r="U551" s="621"/>
      <c r="V551" s="621"/>
      <c r="W551" s="621"/>
      <c r="X551" s="621"/>
      <c r="Y551" s="621"/>
      <c r="Z551" s="621"/>
      <c r="AA551" s="621"/>
      <c r="AB551" s="621"/>
    </row>
    <row r="552" spans="2:28" ht="15.75" hidden="1" customHeight="1">
      <c r="B552" s="621"/>
      <c r="C552" s="621"/>
      <c r="D552" s="621"/>
      <c r="E552" s="621"/>
      <c r="F552" s="621"/>
      <c r="G552" s="621"/>
      <c r="H552" s="621"/>
      <c r="I552" s="621"/>
      <c r="J552" s="621"/>
      <c r="K552" s="621"/>
      <c r="L552" s="621"/>
      <c r="M552" s="621"/>
      <c r="N552" s="621"/>
      <c r="O552" s="621"/>
      <c r="P552" s="621"/>
      <c r="Q552" s="621"/>
      <c r="R552" s="621"/>
      <c r="S552" s="621"/>
      <c r="T552" s="621"/>
      <c r="U552" s="621"/>
      <c r="V552" s="621"/>
      <c r="W552" s="621"/>
      <c r="X552" s="621"/>
      <c r="Y552" s="621"/>
      <c r="Z552" s="621"/>
      <c r="AA552" s="621"/>
      <c r="AB552" s="621"/>
    </row>
    <row r="553" spans="2:28" ht="15.75" hidden="1" customHeight="1">
      <c r="B553" s="621"/>
      <c r="C553" s="621"/>
      <c r="D553" s="621"/>
      <c r="E553" s="621"/>
      <c r="F553" s="621"/>
      <c r="G553" s="621"/>
      <c r="H553" s="621"/>
      <c r="I553" s="621"/>
      <c r="J553" s="621"/>
      <c r="K553" s="621"/>
      <c r="L553" s="621"/>
      <c r="M553" s="621"/>
      <c r="N553" s="621"/>
      <c r="O553" s="621"/>
      <c r="P553" s="621"/>
      <c r="Q553" s="621"/>
      <c r="R553" s="621"/>
      <c r="S553" s="621"/>
      <c r="T553" s="621"/>
      <c r="U553" s="621"/>
      <c r="V553" s="621"/>
      <c r="W553" s="621"/>
      <c r="X553" s="621"/>
      <c r="Y553" s="621"/>
      <c r="Z553" s="621"/>
      <c r="AA553" s="621"/>
      <c r="AB553" s="621"/>
    </row>
    <row r="554" spans="2:28" ht="15.75" hidden="1" customHeight="1">
      <c r="B554" s="621"/>
      <c r="C554" s="621"/>
      <c r="D554" s="621"/>
      <c r="E554" s="621"/>
      <c r="F554" s="621"/>
      <c r="G554" s="621"/>
      <c r="H554" s="621"/>
      <c r="I554" s="621"/>
      <c r="J554" s="621"/>
      <c r="K554" s="621"/>
      <c r="L554" s="621"/>
      <c r="M554" s="621"/>
      <c r="N554" s="621"/>
      <c r="O554" s="621"/>
      <c r="P554" s="621"/>
      <c r="Q554" s="621"/>
      <c r="R554" s="621"/>
      <c r="S554" s="621"/>
      <c r="T554" s="621"/>
      <c r="U554" s="621"/>
      <c r="V554" s="621"/>
      <c r="W554" s="621"/>
      <c r="X554" s="621"/>
      <c r="Y554" s="621"/>
      <c r="Z554" s="621"/>
      <c r="AA554" s="621"/>
      <c r="AB554" s="621"/>
    </row>
    <row r="555" spans="2:28" ht="15.75" hidden="1" customHeight="1">
      <c r="B555" s="621"/>
      <c r="C555" s="621"/>
      <c r="D555" s="621"/>
      <c r="E555" s="621"/>
      <c r="F555" s="621"/>
      <c r="G555" s="621"/>
      <c r="H555" s="621"/>
      <c r="I555" s="621"/>
      <c r="J555" s="621"/>
      <c r="K555" s="621"/>
      <c r="L555" s="621"/>
      <c r="M555" s="621"/>
      <c r="N555" s="621"/>
      <c r="O555" s="621"/>
      <c r="P555" s="621"/>
      <c r="Q555" s="621"/>
      <c r="R555" s="621"/>
      <c r="S555" s="621"/>
      <c r="T555" s="621"/>
      <c r="U555" s="621"/>
      <c r="V555" s="621"/>
      <c r="W555" s="621"/>
      <c r="X555" s="621"/>
      <c r="Y555" s="621"/>
      <c r="Z555" s="621"/>
      <c r="AA555" s="621"/>
      <c r="AB555" s="621"/>
    </row>
    <row r="556" spans="2:28" ht="15.75" hidden="1" customHeight="1">
      <c r="B556" s="621"/>
      <c r="C556" s="621"/>
      <c r="D556" s="621"/>
      <c r="E556" s="621"/>
      <c r="F556" s="621"/>
      <c r="G556" s="621"/>
      <c r="H556" s="621"/>
      <c r="I556" s="621"/>
      <c r="J556" s="621"/>
      <c r="K556" s="621"/>
      <c r="L556" s="621"/>
      <c r="M556" s="621"/>
      <c r="N556" s="621"/>
      <c r="O556" s="621"/>
      <c r="P556" s="621"/>
      <c r="Q556" s="621"/>
      <c r="R556" s="621"/>
      <c r="S556" s="621"/>
      <c r="T556" s="621"/>
      <c r="U556" s="621"/>
      <c r="V556" s="621"/>
      <c r="W556" s="621"/>
      <c r="X556" s="621"/>
      <c r="Y556" s="621"/>
      <c r="Z556" s="621"/>
      <c r="AA556" s="621"/>
      <c r="AB556" s="621"/>
    </row>
    <row r="557" spans="2:28" ht="15.75" hidden="1" customHeight="1">
      <c r="B557" s="621"/>
      <c r="C557" s="621"/>
      <c r="D557" s="621"/>
      <c r="E557" s="621"/>
      <c r="F557" s="621"/>
      <c r="G557" s="621"/>
      <c r="H557" s="621"/>
      <c r="I557" s="621"/>
      <c r="J557" s="621"/>
      <c r="K557" s="621"/>
      <c r="L557" s="621"/>
      <c r="M557" s="621"/>
      <c r="N557" s="621"/>
      <c r="O557" s="621"/>
      <c r="P557" s="621"/>
      <c r="Q557" s="621"/>
      <c r="R557" s="621"/>
      <c r="S557" s="621"/>
      <c r="T557" s="621"/>
      <c r="U557" s="621"/>
      <c r="V557" s="621"/>
      <c r="W557" s="621"/>
      <c r="X557" s="621"/>
      <c r="Y557" s="621"/>
      <c r="Z557" s="621"/>
      <c r="AA557" s="621"/>
      <c r="AB557" s="621"/>
    </row>
    <row r="558" spans="2:28" ht="15.75" hidden="1" customHeight="1">
      <c r="B558" s="621"/>
      <c r="C558" s="621"/>
      <c r="D558" s="621"/>
      <c r="E558" s="621"/>
      <c r="F558" s="621"/>
      <c r="G558" s="621"/>
      <c r="H558" s="621"/>
      <c r="I558" s="621"/>
      <c r="J558" s="621"/>
      <c r="K558" s="621"/>
      <c r="L558" s="621"/>
      <c r="M558" s="621"/>
      <c r="N558" s="621"/>
      <c r="O558" s="621"/>
      <c r="P558" s="621"/>
      <c r="Q558" s="621"/>
      <c r="R558" s="621"/>
      <c r="S558" s="621"/>
      <c r="T558" s="621"/>
      <c r="U558" s="621"/>
      <c r="V558" s="621"/>
      <c r="W558" s="621"/>
      <c r="X558" s="621"/>
      <c r="Y558" s="621"/>
      <c r="Z558" s="621"/>
      <c r="AA558" s="621"/>
      <c r="AB558" s="621"/>
    </row>
    <row r="559" spans="2:28" ht="15.75" hidden="1" customHeight="1">
      <c r="B559" s="621"/>
      <c r="C559" s="621"/>
      <c r="D559" s="621"/>
      <c r="E559" s="621"/>
      <c r="F559" s="621"/>
      <c r="G559" s="621"/>
      <c r="H559" s="621"/>
      <c r="I559" s="621"/>
      <c r="J559" s="621"/>
      <c r="K559" s="621"/>
      <c r="L559" s="621"/>
      <c r="M559" s="621"/>
      <c r="N559" s="621"/>
      <c r="O559" s="621"/>
      <c r="P559" s="621"/>
      <c r="Q559" s="621"/>
      <c r="R559" s="621"/>
      <c r="S559" s="621"/>
      <c r="T559" s="621"/>
      <c r="U559" s="621"/>
      <c r="V559" s="621"/>
      <c r="W559" s="621"/>
      <c r="X559" s="621"/>
      <c r="Y559" s="621"/>
      <c r="Z559" s="621"/>
      <c r="AA559" s="621"/>
      <c r="AB559" s="621"/>
    </row>
    <row r="560" spans="2:28" ht="15.75" hidden="1" customHeight="1">
      <c r="B560" s="621"/>
      <c r="C560" s="621"/>
      <c r="D560" s="621"/>
      <c r="E560" s="621"/>
      <c r="F560" s="621"/>
      <c r="G560" s="621"/>
      <c r="H560" s="621"/>
      <c r="I560" s="621"/>
      <c r="J560" s="621"/>
      <c r="K560" s="621"/>
      <c r="L560" s="621"/>
      <c r="M560" s="621"/>
      <c r="N560" s="621"/>
      <c r="O560" s="621"/>
      <c r="P560" s="621"/>
      <c r="Q560" s="621"/>
      <c r="R560" s="621"/>
      <c r="S560" s="621"/>
      <c r="T560" s="621"/>
      <c r="U560" s="621"/>
      <c r="V560" s="621"/>
      <c r="W560" s="621"/>
      <c r="X560" s="621"/>
      <c r="Y560" s="621"/>
      <c r="Z560" s="621"/>
      <c r="AA560" s="621"/>
      <c r="AB560" s="621"/>
    </row>
    <row r="561" spans="2:28" ht="15.75" hidden="1" customHeight="1">
      <c r="B561" s="621"/>
      <c r="C561" s="621"/>
      <c r="D561" s="621"/>
      <c r="E561" s="621"/>
      <c r="F561" s="621"/>
      <c r="G561" s="621"/>
      <c r="H561" s="621"/>
      <c r="I561" s="621"/>
      <c r="J561" s="621"/>
      <c r="K561" s="621"/>
      <c r="L561" s="621"/>
      <c r="M561" s="621"/>
      <c r="N561" s="621"/>
      <c r="O561" s="621"/>
      <c r="P561" s="621"/>
      <c r="Q561" s="621"/>
      <c r="R561" s="621"/>
      <c r="S561" s="621"/>
      <c r="T561" s="621"/>
      <c r="U561" s="621"/>
      <c r="V561" s="621"/>
      <c r="W561" s="621"/>
      <c r="X561" s="621"/>
      <c r="Y561" s="621"/>
      <c r="Z561" s="621"/>
      <c r="AA561" s="621"/>
      <c r="AB561" s="621"/>
    </row>
    <row r="562" spans="2:28" ht="15.75" hidden="1" customHeight="1">
      <c r="B562" s="621"/>
      <c r="C562" s="621"/>
      <c r="D562" s="621"/>
      <c r="E562" s="621"/>
      <c r="F562" s="621"/>
      <c r="G562" s="621"/>
      <c r="H562" s="621"/>
      <c r="I562" s="621"/>
      <c r="J562" s="621"/>
      <c r="K562" s="621"/>
      <c r="L562" s="621"/>
      <c r="M562" s="621"/>
      <c r="N562" s="621"/>
      <c r="O562" s="621"/>
      <c r="P562" s="621"/>
      <c r="Q562" s="621"/>
      <c r="R562" s="621"/>
      <c r="S562" s="621"/>
      <c r="T562" s="621"/>
      <c r="U562" s="621"/>
      <c r="V562" s="621"/>
      <c r="W562" s="621"/>
      <c r="X562" s="621"/>
      <c r="Y562" s="621"/>
      <c r="Z562" s="621"/>
      <c r="AA562" s="621"/>
      <c r="AB562" s="621"/>
    </row>
    <row r="563" spans="2:28" ht="15.75" hidden="1" customHeight="1">
      <c r="B563" s="621"/>
      <c r="C563" s="621"/>
      <c r="D563" s="621"/>
      <c r="E563" s="621"/>
      <c r="F563" s="621"/>
      <c r="G563" s="621"/>
      <c r="H563" s="621"/>
      <c r="I563" s="621"/>
      <c r="J563" s="621"/>
      <c r="K563" s="621"/>
      <c r="L563" s="621"/>
      <c r="M563" s="621"/>
      <c r="N563" s="621"/>
      <c r="O563" s="621"/>
      <c r="P563" s="621"/>
      <c r="Q563" s="621"/>
      <c r="R563" s="621"/>
      <c r="S563" s="621"/>
      <c r="T563" s="621"/>
      <c r="U563" s="621"/>
      <c r="V563" s="621"/>
      <c r="W563" s="621"/>
      <c r="X563" s="621"/>
      <c r="Y563" s="621"/>
      <c r="Z563" s="621"/>
      <c r="AA563" s="621"/>
      <c r="AB563" s="621"/>
    </row>
    <row r="564" spans="2:28" ht="15.75" hidden="1" customHeight="1">
      <c r="B564" s="621"/>
      <c r="C564" s="621"/>
      <c r="D564" s="621"/>
      <c r="E564" s="621"/>
      <c r="F564" s="621"/>
      <c r="G564" s="621"/>
      <c r="H564" s="621"/>
      <c r="I564" s="621"/>
      <c r="J564" s="621"/>
      <c r="K564" s="621"/>
      <c r="L564" s="621"/>
      <c r="M564" s="621"/>
      <c r="N564" s="621"/>
      <c r="O564" s="621"/>
      <c r="P564" s="621"/>
      <c r="Q564" s="621"/>
      <c r="R564" s="621"/>
      <c r="S564" s="621"/>
      <c r="T564" s="621"/>
      <c r="U564" s="621"/>
      <c r="V564" s="621"/>
      <c r="W564" s="621"/>
      <c r="X564" s="621"/>
      <c r="Y564" s="621"/>
      <c r="Z564" s="621"/>
      <c r="AA564" s="621"/>
      <c r="AB564" s="621"/>
    </row>
    <row r="565" spans="2:28" ht="15.75" hidden="1" customHeight="1">
      <c r="B565" s="621"/>
      <c r="C565" s="621"/>
      <c r="D565" s="621"/>
      <c r="E565" s="621"/>
      <c r="F565" s="621"/>
      <c r="G565" s="621"/>
      <c r="H565" s="621"/>
      <c r="I565" s="621"/>
      <c r="J565" s="621"/>
      <c r="K565" s="621"/>
      <c r="L565" s="621"/>
      <c r="M565" s="621"/>
      <c r="N565" s="621"/>
      <c r="O565" s="621"/>
      <c r="P565" s="621"/>
      <c r="Q565" s="621"/>
      <c r="R565" s="621"/>
      <c r="S565" s="621"/>
      <c r="T565" s="621"/>
      <c r="U565" s="621"/>
      <c r="V565" s="621"/>
      <c r="W565" s="621"/>
      <c r="X565" s="621"/>
      <c r="Y565" s="621"/>
      <c r="Z565" s="621"/>
      <c r="AA565" s="621"/>
      <c r="AB565" s="621"/>
    </row>
    <row r="566" spans="2:28" ht="15.75" hidden="1" customHeight="1">
      <c r="B566" s="621"/>
      <c r="C566" s="621"/>
      <c r="D566" s="621"/>
      <c r="E566" s="621"/>
      <c r="F566" s="621"/>
      <c r="G566" s="621"/>
      <c r="H566" s="621"/>
      <c r="I566" s="621"/>
      <c r="J566" s="621"/>
      <c r="K566" s="621"/>
      <c r="L566" s="621"/>
      <c r="M566" s="621"/>
      <c r="N566" s="621"/>
      <c r="O566" s="621"/>
      <c r="P566" s="621"/>
      <c r="Q566" s="621"/>
      <c r="R566" s="621"/>
      <c r="S566" s="621"/>
      <c r="T566" s="621"/>
      <c r="U566" s="621"/>
      <c r="V566" s="621"/>
      <c r="W566" s="621"/>
      <c r="X566" s="621"/>
      <c r="Y566" s="621"/>
      <c r="Z566" s="621"/>
      <c r="AA566" s="621"/>
      <c r="AB566" s="621"/>
    </row>
    <row r="567" spans="2:28" ht="15.75" hidden="1" customHeight="1">
      <c r="B567" s="621"/>
      <c r="C567" s="621"/>
      <c r="D567" s="621"/>
      <c r="E567" s="621"/>
      <c r="F567" s="621"/>
      <c r="G567" s="621"/>
      <c r="H567" s="621"/>
      <c r="I567" s="621"/>
      <c r="J567" s="621"/>
      <c r="K567" s="621"/>
      <c r="L567" s="621"/>
      <c r="M567" s="621"/>
      <c r="N567" s="621"/>
      <c r="O567" s="621"/>
      <c r="P567" s="621"/>
      <c r="Q567" s="621"/>
      <c r="R567" s="621"/>
      <c r="S567" s="621"/>
      <c r="T567" s="621"/>
      <c r="U567" s="621"/>
      <c r="V567" s="621"/>
      <c r="W567" s="621"/>
      <c r="X567" s="621"/>
      <c r="Y567" s="621"/>
      <c r="Z567" s="621"/>
      <c r="AA567" s="621"/>
      <c r="AB567" s="621"/>
    </row>
    <row r="568" spans="2:28" ht="15.75" hidden="1" customHeight="1">
      <c r="B568" s="621"/>
      <c r="C568" s="621"/>
      <c r="D568" s="621"/>
      <c r="E568" s="621"/>
      <c r="F568" s="621"/>
      <c r="G568" s="621"/>
      <c r="H568" s="621"/>
      <c r="I568" s="621"/>
      <c r="J568" s="621"/>
      <c r="K568" s="621"/>
      <c r="L568" s="621"/>
      <c r="M568" s="621"/>
      <c r="N568" s="621"/>
      <c r="O568" s="621"/>
      <c r="P568" s="621"/>
      <c r="Q568" s="621"/>
      <c r="R568" s="621"/>
      <c r="S568" s="621"/>
      <c r="T568" s="621"/>
      <c r="U568" s="621"/>
      <c r="V568" s="621"/>
      <c r="W568" s="621"/>
      <c r="X568" s="621"/>
      <c r="Y568" s="621"/>
      <c r="Z568" s="621"/>
      <c r="AA568" s="621"/>
      <c r="AB568" s="621"/>
    </row>
    <row r="569" spans="2:28" ht="15.75" hidden="1" customHeight="1">
      <c r="B569" s="621"/>
      <c r="C569" s="621"/>
      <c r="D569" s="621"/>
      <c r="E569" s="621"/>
      <c r="F569" s="621"/>
      <c r="G569" s="621"/>
      <c r="H569" s="621"/>
      <c r="I569" s="621"/>
      <c r="J569" s="621"/>
      <c r="K569" s="621"/>
      <c r="L569" s="621"/>
      <c r="M569" s="621"/>
      <c r="N569" s="621"/>
      <c r="O569" s="621"/>
      <c r="P569" s="621"/>
      <c r="Q569" s="621"/>
      <c r="R569" s="621"/>
      <c r="S569" s="621"/>
      <c r="T569" s="621"/>
      <c r="U569" s="621"/>
      <c r="V569" s="621"/>
      <c r="W569" s="621"/>
      <c r="X569" s="621"/>
      <c r="Y569" s="621"/>
      <c r="Z569" s="621"/>
      <c r="AA569" s="621"/>
      <c r="AB569" s="621"/>
    </row>
    <row r="570" spans="2:28" ht="15.75" hidden="1" customHeight="1">
      <c r="B570" s="621"/>
      <c r="C570" s="621"/>
      <c r="D570" s="621"/>
      <c r="E570" s="621"/>
      <c r="F570" s="621"/>
      <c r="G570" s="621"/>
      <c r="H570" s="621"/>
      <c r="I570" s="621"/>
      <c r="J570" s="621"/>
      <c r="K570" s="621"/>
      <c r="L570" s="621"/>
      <c r="M570" s="621"/>
      <c r="N570" s="621"/>
      <c r="O570" s="621"/>
      <c r="P570" s="621"/>
      <c r="Q570" s="621"/>
      <c r="R570" s="621"/>
      <c r="S570" s="621"/>
      <c r="T570" s="621"/>
      <c r="U570" s="621"/>
      <c r="V570" s="621"/>
      <c r="W570" s="621"/>
      <c r="X570" s="621"/>
      <c r="Y570" s="621"/>
      <c r="Z570" s="621"/>
      <c r="AA570" s="621"/>
      <c r="AB570" s="621"/>
    </row>
    <row r="571" spans="2:28" ht="15.75" hidden="1" customHeight="1">
      <c r="B571" s="621"/>
      <c r="C571" s="621"/>
      <c r="D571" s="621"/>
      <c r="E571" s="621"/>
      <c r="F571" s="621"/>
      <c r="G571" s="621"/>
      <c r="H571" s="621"/>
      <c r="I571" s="621"/>
      <c r="J571" s="621"/>
      <c r="K571" s="621"/>
      <c r="L571" s="621"/>
      <c r="M571" s="621"/>
      <c r="N571" s="621"/>
      <c r="O571" s="621"/>
      <c r="P571" s="621"/>
      <c r="Q571" s="621"/>
      <c r="R571" s="621"/>
      <c r="S571" s="621"/>
      <c r="T571" s="621"/>
      <c r="U571" s="621"/>
      <c r="V571" s="621"/>
      <c r="W571" s="621"/>
      <c r="X571" s="621"/>
      <c r="Y571" s="621"/>
      <c r="Z571" s="621"/>
      <c r="AA571" s="621"/>
      <c r="AB571" s="621"/>
    </row>
    <row r="572" spans="2:28" ht="15.75" hidden="1" customHeight="1">
      <c r="B572" s="621"/>
      <c r="C572" s="621"/>
      <c r="D572" s="621"/>
      <c r="E572" s="621"/>
      <c r="F572" s="621"/>
      <c r="G572" s="621"/>
      <c r="H572" s="621"/>
      <c r="I572" s="621"/>
      <c r="J572" s="621"/>
      <c r="K572" s="621"/>
      <c r="L572" s="621"/>
      <c r="M572" s="621"/>
      <c r="N572" s="621"/>
      <c r="O572" s="621"/>
      <c r="P572" s="621"/>
      <c r="Q572" s="621"/>
      <c r="R572" s="621"/>
      <c r="S572" s="621"/>
      <c r="T572" s="621"/>
      <c r="U572" s="621"/>
      <c r="V572" s="621"/>
      <c r="W572" s="621"/>
      <c r="X572" s="621"/>
      <c r="Y572" s="621"/>
      <c r="Z572" s="621"/>
      <c r="AA572" s="621"/>
      <c r="AB572" s="621"/>
    </row>
    <row r="573" spans="2:28" ht="15.75" hidden="1" customHeight="1">
      <c r="B573" s="621"/>
      <c r="C573" s="621"/>
      <c r="D573" s="621"/>
      <c r="E573" s="621"/>
      <c r="F573" s="621"/>
      <c r="G573" s="621"/>
      <c r="H573" s="621"/>
      <c r="I573" s="621"/>
      <c r="J573" s="621"/>
      <c r="K573" s="621"/>
      <c r="L573" s="621"/>
      <c r="M573" s="621"/>
      <c r="N573" s="621"/>
      <c r="O573" s="621"/>
      <c r="P573" s="621"/>
      <c r="Q573" s="621"/>
      <c r="R573" s="621"/>
      <c r="S573" s="621"/>
      <c r="T573" s="621"/>
      <c r="U573" s="621"/>
      <c r="V573" s="621"/>
      <c r="W573" s="621"/>
      <c r="X573" s="621"/>
      <c r="Y573" s="621"/>
      <c r="Z573" s="621"/>
      <c r="AA573" s="621"/>
      <c r="AB573" s="621"/>
    </row>
    <row r="574" spans="2:28" ht="15.75" hidden="1" customHeight="1">
      <c r="B574" s="621"/>
      <c r="C574" s="621"/>
      <c r="D574" s="621"/>
      <c r="E574" s="621"/>
      <c r="F574" s="621"/>
      <c r="G574" s="621"/>
      <c r="H574" s="621"/>
      <c r="I574" s="621"/>
      <c r="J574" s="621"/>
      <c r="K574" s="621"/>
      <c r="L574" s="621"/>
      <c r="M574" s="621"/>
      <c r="N574" s="621"/>
      <c r="O574" s="621"/>
      <c r="P574" s="621"/>
      <c r="Q574" s="621"/>
      <c r="R574" s="621"/>
      <c r="S574" s="621"/>
      <c r="T574" s="621"/>
      <c r="U574" s="621"/>
      <c r="V574" s="621"/>
      <c r="W574" s="621"/>
      <c r="X574" s="621"/>
      <c r="Y574" s="621"/>
      <c r="Z574" s="621"/>
      <c r="AA574" s="621"/>
      <c r="AB574" s="621"/>
    </row>
    <row r="575" spans="2:28" ht="15.75" hidden="1" customHeight="1">
      <c r="B575" s="621"/>
      <c r="C575" s="621"/>
      <c r="D575" s="621"/>
      <c r="E575" s="621"/>
      <c r="F575" s="621"/>
      <c r="G575" s="621"/>
      <c r="H575" s="621"/>
      <c r="I575" s="621"/>
      <c r="J575" s="621"/>
      <c r="K575" s="621"/>
      <c r="L575" s="621"/>
      <c r="M575" s="621"/>
      <c r="N575" s="621"/>
      <c r="O575" s="621"/>
      <c r="P575" s="621"/>
      <c r="Q575" s="621"/>
      <c r="R575" s="621"/>
      <c r="S575" s="621"/>
      <c r="T575" s="621"/>
      <c r="U575" s="621"/>
      <c r="V575" s="621"/>
      <c r="W575" s="621"/>
      <c r="X575" s="621"/>
      <c r="Y575" s="621"/>
      <c r="Z575" s="621"/>
      <c r="AA575" s="621"/>
      <c r="AB575" s="621"/>
    </row>
    <row r="576" spans="2:28" ht="15.75" hidden="1" customHeight="1">
      <c r="B576" s="621"/>
      <c r="C576" s="621"/>
      <c r="D576" s="621"/>
      <c r="E576" s="621"/>
      <c r="F576" s="621"/>
      <c r="G576" s="621"/>
      <c r="H576" s="621"/>
      <c r="I576" s="621"/>
      <c r="J576" s="621"/>
      <c r="K576" s="621"/>
      <c r="L576" s="621"/>
      <c r="M576" s="621"/>
      <c r="N576" s="621"/>
      <c r="O576" s="621"/>
      <c r="P576" s="621"/>
      <c r="Q576" s="621"/>
      <c r="R576" s="621"/>
      <c r="S576" s="621"/>
      <c r="T576" s="621"/>
      <c r="U576" s="621"/>
      <c r="V576" s="621"/>
      <c r="W576" s="621"/>
      <c r="X576" s="621"/>
      <c r="Y576" s="621"/>
      <c r="Z576" s="621"/>
      <c r="AA576" s="621"/>
      <c r="AB576" s="621"/>
    </row>
    <row r="577" spans="2:28" ht="15.75" hidden="1" customHeight="1">
      <c r="B577" s="621"/>
      <c r="C577" s="621"/>
      <c r="D577" s="621"/>
      <c r="E577" s="621"/>
      <c r="F577" s="621"/>
      <c r="G577" s="621"/>
      <c r="H577" s="621"/>
      <c r="I577" s="621"/>
      <c r="J577" s="621"/>
      <c r="K577" s="621"/>
      <c r="L577" s="621"/>
      <c r="M577" s="621"/>
      <c r="N577" s="621"/>
      <c r="O577" s="621"/>
      <c r="P577" s="621"/>
      <c r="Q577" s="621"/>
      <c r="R577" s="621"/>
      <c r="S577" s="621"/>
      <c r="T577" s="621"/>
      <c r="U577" s="621"/>
      <c r="V577" s="621"/>
      <c r="W577" s="621"/>
      <c r="X577" s="621"/>
      <c r="Y577" s="621"/>
      <c r="Z577" s="621"/>
      <c r="AA577" s="621"/>
      <c r="AB577" s="621"/>
    </row>
    <row r="578" spans="2:28" ht="15.75" hidden="1" customHeight="1">
      <c r="B578" s="621"/>
      <c r="C578" s="621"/>
      <c r="D578" s="621"/>
      <c r="E578" s="621"/>
      <c r="F578" s="621"/>
      <c r="G578" s="621"/>
      <c r="H578" s="621"/>
      <c r="I578" s="621"/>
      <c r="J578" s="621"/>
      <c r="K578" s="621"/>
      <c r="L578" s="621"/>
      <c r="M578" s="621"/>
      <c r="N578" s="621"/>
      <c r="O578" s="621"/>
      <c r="P578" s="621"/>
      <c r="Q578" s="621"/>
      <c r="R578" s="621"/>
      <c r="S578" s="621"/>
      <c r="T578" s="621"/>
      <c r="U578" s="621"/>
      <c r="V578" s="621"/>
      <c r="W578" s="621"/>
      <c r="X578" s="621"/>
      <c r="Y578" s="621"/>
      <c r="Z578" s="621"/>
      <c r="AA578" s="621"/>
      <c r="AB578" s="621"/>
    </row>
    <row r="579" spans="2:28" ht="15.75" hidden="1" customHeight="1">
      <c r="B579" s="621"/>
      <c r="C579" s="621"/>
      <c r="D579" s="621"/>
      <c r="E579" s="621"/>
      <c r="F579" s="621"/>
      <c r="G579" s="621"/>
      <c r="H579" s="621"/>
      <c r="I579" s="621"/>
      <c r="J579" s="621"/>
      <c r="K579" s="621"/>
      <c r="L579" s="621"/>
      <c r="M579" s="621"/>
      <c r="N579" s="621"/>
      <c r="O579" s="621"/>
      <c r="P579" s="621"/>
      <c r="Q579" s="621"/>
      <c r="R579" s="621"/>
      <c r="S579" s="621"/>
      <c r="T579" s="621"/>
      <c r="U579" s="621"/>
      <c r="V579" s="621"/>
      <c r="W579" s="621"/>
      <c r="X579" s="621"/>
      <c r="Y579" s="621"/>
      <c r="Z579" s="621"/>
      <c r="AA579" s="621"/>
      <c r="AB579" s="621"/>
    </row>
    <row r="580" spans="2:28" ht="15.75" hidden="1" customHeight="1">
      <c r="B580" s="621"/>
      <c r="C580" s="621"/>
      <c r="D580" s="621"/>
      <c r="E580" s="621"/>
      <c r="F580" s="621"/>
      <c r="G580" s="621"/>
      <c r="H580" s="621"/>
      <c r="I580" s="621"/>
      <c r="J580" s="621"/>
      <c r="K580" s="621"/>
      <c r="L580" s="621"/>
      <c r="M580" s="621"/>
      <c r="N580" s="621"/>
      <c r="O580" s="621"/>
      <c r="P580" s="621"/>
      <c r="Q580" s="621"/>
      <c r="R580" s="621"/>
      <c r="S580" s="621"/>
      <c r="T580" s="621"/>
      <c r="U580" s="621"/>
      <c r="V580" s="621"/>
      <c r="W580" s="621"/>
      <c r="X580" s="621"/>
      <c r="Y580" s="621"/>
      <c r="Z580" s="621"/>
      <c r="AA580" s="621"/>
      <c r="AB580" s="621"/>
    </row>
    <row r="581" spans="2:28" ht="15.75" hidden="1" customHeight="1">
      <c r="B581" s="621"/>
      <c r="C581" s="621"/>
      <c r="D581" s="621"/>
      <c r="E581" s="621"/>
      <c r="F581" s="621"/>
      <c r="G581" s="621"/>
      <c r="H581" s="621"/>
      <c r="I581" s="621"/>
      <c r="J581" s="621"/>
      <c r="K581" s="621"/>
      <c r="L581" s="621"/>
      <c r="M581" s="621"/>
      <c r="N581" s="621"/>
      <c r="O581" s="621"/>
      <c r="P581" s="621"/>
      <c r="Q581" s="621"/>
      <c r="R581" s="621"/>
      <c r="S581" s="621"/>
      <c r="T581" s="621"/>
      <c r="U581" s="621"/>
      <c r="V581" s="621"/>
      <c r="W581" s="621"/>
      <c r="X581" s="621"/>
      <c r="Y581" s="621"/>
      <c r="Z581" s="621"/>
      <c r="AA581" s="621"/>
      <c r="AB581" s="621"/>
    </row>
    <row r="582" spans="2:28" ht="15.75" hidden="1" customHeight="1">
      <c r="B582" s="621"/>
      <c r="C582" s="621"/>
      <c r="D582" s="621"/>
      <c r="E582" s="621"/>
      <c r="F582" s="621"/>
      <c r="G582" s="621"/>
      <c r="H582" s="621"/>
      <c r="I582" s="621"/>
      <c r="J582" s="621"/>
      <c r="K582" s="621"/>
      <c r="L582" s="621"/>
      <c r="M582" s="621"/>
      <c r="N582" s="621"/>
      <c r="O582" s="621"/>
      <c r="P582" s="621"/>
      <c r="Q582" s="621"/>
      <c r="R582" s="621"/>
      <c r="S582" s="621"/>
      <c r="T582" s="621"/>
      <c r="U582" s="621"/>
      <c r="V582" s="621"/>
      <c r="W582" s="621"/>
      <c r="X582" s="621"/>
      <c r="Y582" s="621"/>
      <c r="Z582" s="621"/>
      <c r="AA582" s="621"/>
      <c r="AB582" s="621"/>
    </row>
    <row r="583" spans="2:28" ht="15.75" hidden="1" customHeight="1">
      <c r="B583" s="621"/>
      <c r="C583" s="621"/>
      <c r="D583" s="621"/>
      <c r="E583" s="621"/>
      <c r="F583" s="621"/>
      <c r="G583" s="621"/>
      <c r="H583" s="621"/>
      <c r="I583" s="621"/>
      <c r="J583" s="621"/>
      <c r="K583" s="621"/>
      <c r="L583" s="621"/>
      <c r="M583" s="621"/>
      <c r="N583" s="621"/>
      <c r="O583" s="621"/>
      <c r="P583" s="621"/>
      <c r="Q583" s="621"/>
      <c r="R583" s="621"/>
      <c r="S583" s="621"/>
      <c r="T583" s="621"/>
      <c r="U583" s="621"/>
      <c r="V583" s="621"/>
      <c r="W583" s="621"/>
      <c r="X583" s="621"/>
      <c r="Y583" s="621"/>
      <c r="Z583" s="621"/>
      <c r="AA583" s="621"/>
      <c r="AB583" s="621"/>
    </row>
    <row r="584" spans="2:28" ht="15.75" hidden="1" customHeight="1">
      <c r="B584" s="621"/>
      <c r="C584" s="621"/>
      <c r="D584" s="621"/>
      <c r="E584" s="621"/>
      <c r="F584" s="621"/>
      <c r="G584" s="621"/>
      <c r="H584" s="621"/>
      <c r="I584" s="621"/>
      <c r="J584" s="621"/>
      <c r="K584" s="621"/>
      <c r="L584" s="621"/>
      <c r="M584" s="621"/>
      <c r="N584" s="621"/>
      <c r="O584" s="621"/>
      <c r="P584" s="621"/>
      <c r="Q584" s="621"/>
      <c r="R584" s="621"/>
      <c r="S584" s="621"/>
      <c r="T584" s="621"/>
      <c r="U584" s="621"/>
      <c r="V584" s="621"/>
      <c r="W584" s="621"/>
      <c r="X584" s="621"/>
      <c r="Y584" s="621"/>
      <c r="Z584" s="621"/>
      <c r="AA584" s="621"/>
      <c r="AB584" s="621"/>
    </row>
    <row r="585" spans="2:28" ht="15.75" hidden="1" customHeight="1">
      <c r="B585" s="621"/>
      <c r="C585" s="621"/>
      <c r="D585" s="621"/>
      <c r="E585" s="621"/>
      <c r="F585" s="621"/>
      <c r="G585" s="621"/>
      <c r="H585" s="621"/>
      <c r="I585" s="621"/>
      <c r="J585" s="621"/>
      <c r="K585" s="621"/>
      <c r="L585" s="621"/>
      <c r="M585" s="621"/>
      <c r="N585" s="621"/>
      <c r="O585" s="621"/>
      <c r="P585" s="621"/>
      <c r="Q585" s="621"/>
      <c r="R585" s="621"/>
      <c r="S585" s="621"/>
      <c r="T585" s="621"/>
      <c r="U585" s="621"/>
      <c r="V585" s="621"/>
      <c r="W585" s="621"/>
      <c r="X585" s="621"/>
      <c r="Y585" s="621"/>
      <c r="Z585" s="621"/>
      <c r="AA585" s="621"/>
      <c r="AB585" s="621"/>
    </row>
    <row r="586" spans="2:28" ht="15.75" hidden="1" customHeight="1">
      <c r="B586" s="621"/>
      <c r="C586" s="621"/>
      <c r="D586" s="621"/>
      <c r="E586" s="621"/>
      <c r="F586" s="621"/>
      <c r="G586" s="621"/>
      <c r="H586" s="621"/>
      <c r="I586" s="621"/>
      <c r="J586" s="621"/>
      <c r="K586" s="621"/>
      <c r="L586" s="621"/>
      <c r="M586" s="621"/>
      <c r="N586" s="621"/>
      <c r="O586" s="621"/>
      <c r="P586" s="621"/>
      <c r="Q586" s="621"/>
      <c r="R586" s="621"/>
      <c r="S586" s="621"/>
      <c r="T586" s="621"/>
      <c r="U586" s="621"/>
      <c r="V586" s="621"/>
      <c r="W586" s="621"/>
      <c r="X586" s="621"/>
      <c r="Y586" s="621"/>
      <c r="Z586" s="621"/>
      <c r="AA586" s="621"/>
      <c r="AB586" s="621"/>
    </row>
    <row r="587" spans="2:28" ht="15.75" hidden="1" customHeight="1">
      <c r="B587" s="621"/>
      <c r="C587" s="621"/>
      <c r="D587" s="621"/>
      <c r="E587" s="621"/>
      <c r="F587" s="621"/>
      <c r="G587" s="621"/>
      <c r="H587" s="621"/>
      <c r="I587" s="621"/>
      <c r="J587" s="621"/>
      <c r="K587" s="621"/>
      <c r="L587" s="621"/>
      <c r="M587" s="621"/>
      <c r="N587" s="621"/>
      <c r="O587" s="621"/>
      <c r="P587" s="621"/>
      <c r="Q587" s="621"/>
      <c r="R587" s="621"/>
      <c r="S587" s="621"/>
      <c r="T587" s="621"/>
      <c r="U587" s="621"/>
      <c r="V587" s="621"/>
      <c r="W587" s="621"/>
      <c r="X587" s="621"/>
      <c r="Y587" s="621"/>
      <c r="Z587" s="621"/>
      <c r="AA587" s="621"/>
      <c r="AB587" s="621"/>
    </row>
    <row r="588" spans="2:28" ht="15.75" hidden="1" customHeight="1">
      <c r="B588" s="621"/>
      <c r="C588" s="621"/>
      <c r="D588" s="621"/>
      <c r="E588" s="621"/>
      <c r="F588" s="621"/>
      <c r="G588" s="621"/>
      <c r="H588" s="621"/>
      <c r="I588" s="621"/>
      <c r="J588" s="621"/>
      <c r="K588" s="621"/>
      <c r="L588" s="621"/>
      <c r="M588" s="621"/>
      <c r="N588" s="621"/>
      <c r="O588" s="621"/>
      <c r="P588" s="621"/>
      <c r="Q588" s="621"/>
      <c r="R588" s="621"/>
      <c r="S588" s="621"/>
      <c r="T588" s="621"/>
      <c r="U588" s="621"/>
      <c r="V588" s="621"/>
      <c r="W588" s="621"/>
      <c r="X588" s="621"/>
      <c r="Y588" s="621"/>
      <c r="Z588" s="621"/>
      <c r="AA588" s="621"/>
      <c r="AB588" s="621"/>
    </row>
    <row r="589" spans="2:28" ht="15.75" hidden="1" customHeight="1">
      <c r="B589" s="621"/>
      <c r="C589" s="621"/>
      <c r="D589" s="621"/>
      <c r="E589" s="621"/>
      <c r="F589" s="621"/>
      <c r="G589" s="621"/>
      <c r="H589" s="621"/>
      <c r="I589" s="621"/>
      <c r="J589" s="621"/>
      <c r="K589" s="621"/>
      <c r="L589" s="621"/>
      <c r="M589" s="621"/>
      <c r="N589" s="621"/>
      <c r="O589" s="621"/>
      <c r="P589" s="621"/>
      <c r="Q589" s="621"/>
      <c r="R589" s="621"/>
      <c r="S589" s="621"/>
      <c r="T589" s="621"/>
      <c r="U589" s="621"/>
      <c r="V589" s="621"/>
      <c r="W589" s="621"/>
      <c r="X589" s="621"/>
      <c r="Y589" s="621"/>
      <c r="Z589" s="621"/>
      <c r="AA589" s="621"/>
      <c r="AB589" s="621"/>
    </row>
    <row r="590" spans="2:28" ht="15.75" hidden="1" customHeight="1">
      <c r="B590" s="621"/>
      <c r="C590" s="621"/>
      <c r="D590" s="621"/>
      <c r="E590" s="621"/>
      <c r="F590" s="621"/>
      <c r="G590" s="621"/>
      <c r="H590" s="621"/>
      <c r="I590" s="621"/>
      <c r="J590" s="621"/>
      <c r="K590" s="621"/>
      <c r="L590" s="621"/>
      <c r="M590" s="621"/>
      <c r="N590" s="621"/>
      <c r="O590" s="621"/>
      <c r="P590" s="621"/>
      <c r="Q590" s="621"/>
      <c r="R590" s="621"/>
      <c r="S590" s="621"/>
      <c r="T590" s="621"/>
      <c r="U590" s="621"/>
      <c r="V590" s="621"/>
      <c r="W590" s="621"/>
      <c r="X590" s="621"/>
      <c r="Y590" s="621"/>
      <c r="Z590" s="621"/>
      <c r="AA590" s="621"/>
      <c r="AB590" s="621"/>
    </row>
    <row r="591" spans="2:28" ht="15.75" hidden="1" customHeight="1">
      <c r="B591" s="621"/>
      <c r="C591" s="621"/>
      <c r="D591" s="621"/>
      <c r="E591" s="621"/>
      <c r="F591" s="621"/>
      <c r="G591" s="621"/>
      <c r="H591" s="621"/>
      <c r="I591" s="621"/>
      <c r="J591" s="621"/>
      <c r="K591" s="621"/>
      <c r="L591" s="621"/>
      <c r="M591" s="621"/>
      <c r="N591" s="621"/>
      <c r="O591" s="621"/>
      <c r="P591" s="621"/>
      <c r="Q591" s="621"/>
      <c r="R591" s="621"/>
      <c r="S591" s="621"/>
      <c r="T591" s="621"/>
      <c r="U591" s="621"/>
      <c r="V591" s="621"/>
      <c r="W591" s="621"/>
      <c r="X591" s="621"/>
      <c r="Y591" s="621"/>
      <c r="Z591" s="621"/>
      <c r="AA591" s="621"/>
      <c r="AB591" s="621"/>
    </row>
    <row r="592" spans="2:28" ht="15.75" hidden="1" customHeight="1">
      <c r="B592" s="621"/>
      <c r="C592" s="621"/>
      <c r="D592" s="621"/>
      <c r="E592" s="621"/>
      <c r="F592" s="621"/>
      <c r="G592" s="621"/>
      <c r="H592" s="621"/>
      <c r="I592" s="621"/>
      <c r="J592" s="621"/>
      <c r="K592" s="621"/>
      <c r="L592" s="621"/>
      <c r="M592" s="621"/>
      <c r="N592" s="621"/>
      <c r="O592" s="621"/>
      <c r="P592" s="621"/>
      <c r="Q592" s="621"/>
      <c r="R592" s="621"/>
      <c r="S592" s="621"/>
      <c r="T592" s="621"/>
      <c r="U592" s="621"/>
      <c r="V592" s="621"/>
      <c r="W592" s="621"/>
      <c r="X592" s="621"/>
      <c r="Y592" s="621"/>
      <c r="Z592" s="621"/>
      <c r="AA592" s="621"/>
      <c r="AB592" s="621"/>
    </row>
    <row r="593" spans="2:28" ht="15.75" hidden="1" customHeight="1">
      <c r="B593" s="621"/>
      <c r="C593" s="621"/>
      <c r="D593" s="621"/>
      <c r="E593" s="621"/>
      <c r="F593" s="621"/>
      <c r="G593" s="621"/>
      <c r="H593" s="621"/>
      <c r="I593" s="621"/>
      <c r="J593" s="621"/>
      <c r="K593" s="621"/>
      <c r="L593" s="621"/>
      <c r="M593" s="621"/>
      <c r="N593" s="621"/>
      <c r="O593" s="621"/>
      <c r="P593" s="621"/>
      <c r="Q593" s="621"/>
      <c r="R593" s="621"/>
      <c r="S593" s="621"/>
      <c r="T593" s="621"/>
      <c r="U593" s="621"/>
      <c r="V593" s="621"/>
      <c r="W593" s="621"/>
      <c r="X593" s="621"/>
      <c r="Y593" s="621"/>
      <c r="Z593" s="621"/>
      <c r="AA593" s="621"/>
      <c r="AB593" s="621"/>
    </row>
    <row r="594" spans="2:28" ht="15.75" hidden="1" customHeight="1">
      <c r="B594" s="621"/>
      <c r="C594" s="621"/>
      <c r="D594" s="621"/>
      <c r="E594" s="621"/>
      <c r="F594" s="621"/>
      <c r="G594" s="621"/>
      <c r="H594" s="621"/>
      <c r="I594" s="621"/>
      <c r="J594" s="621"/>
      <c r="K594" s="621"/>
      <c r="L594" s="621"/>
      <c r="M594" s="621"/>
      <c r="N594" s="621"/>
      <c r="O594" s="621"/>
      <c r="P594" s="621"/>
      <c r="Q594" s="621"/>
      <c r="R594" s="621"/>
      <c r="S594" s="621"/>
      <c r="T594" s="621"/>
      <c r="U594" s="621"/>
      <c r="V594" s="621"/>
      <c r="W594" s="621"/>
      <c r="X594" s="621"/>
      <c r="Y594" s="621"/>
      <c r="Z594" s="621"/>
      <c r="AA594" s="621"/>
      <c r="AB594" s="621"/>
    </row>
    <row r="595" spans="2:28" ht="15.75" hidden="1" customHeight="1">
      <c r="B595" s="621"/>
      <c r="C595" s="621"/>
      <c r="D595" s="621"/>
      <c r="E595" s="621"/>
      <c r="F595" s="621"/>
      <c r="G595" s="621"/>
      <c r="H595" s="621"/>
      <c r="I595" s="621"/>
      <c r="J595" s="621"/>
      <c r="K595" s="621"/>
      <c r="L595" s="621"/>
      <c r="M595" s="621"/>
      <c r="N595" s="621"/>
      <c r="O595" s="621"/>
      <c r="P595" s="621"/>
      <c r="Q595" s="621"/>
      <c r="R595" s="621"/>
      <c r="S595" s="621"/>
      <c r="T595" s="621"/>
      <c r="U595" s="621"/>
      <c r="V595" s="621"/>
      <c r="W595" s="621"/>
      <c r="X595" s="621"/>
      <c r="Y595" s="621"/>
      <c r="Z595" s="621"/>
      <c r="AA595" s="621"/>
      <c r="AB595" s="621"/>
    </row>
    <row r="596" spans="2:28" ht="15.75" hidden="1" customHeight="1">
      <c r="B596" s="621"/>
      <c r="C596" s="621"/>
      <c r="D596" s="621"/>
      <c r="E596" s="621"/>
      <c r="F596" s="621"/>
      <c r="G596" s="621"/>
      <c r="H596" s="621"/>
      <c r="I596" s="621"/>
      <c r="J596" s="621"/>
      <c r="K596" s="621"/>
      <c r="L596" s="621"/>
      <c r="M596" s="621"/>
      <c r="N596" s="621"/>
      <c r="O596" s="621"/>
      <c r="P596" s="621"/>
      <c r="Q596" s="621"/>
      <c r="R596" s="621"/>
      <c r="S596" s="621"/>
      <c r="T596" s="621"/>
      <c r="U596" s="621"/>
      <c r="V596" s="621"/>
      <c r="W596" s="621"/>
      <c r="X596" s="621"/>
      <c r="Y596" s="621"/>
      <c r="Z596" s="621"/>
      <c r="AA596" s="621"/>
      <c r="AB596" s="621"/>
    </row>
    <row r="597" spans="2:28" ht="15.75" hidden="1" customHeight="1">
      <c r="B597" s="621"/>
      <c r="C597" s="621"/>
      <c r="D597" s="621"/>
      <c r="E597" s="621"/>
      <c r="F597" s="621"/>
      <c r="G597" s="621"/>
      <c r="H597" s="621"/>
      <c r="I597" s="621"/>
      <c r="J597" s="621"/>
      <c r="K597" s="621"/>
      <c r="L597" s="621"/>
      <c r="M597" s="621"/>
      <c r="N597" s="621"/>
      <c r="O597" s="621"/>
      <c r="P597" s="621"/>
      <c r="Q597" s="621"/>
      <c r="R597" s="621"/>
      <c r="S597" s="621"/>
      <c r="T597" s="621"/>
      <c r="U597" s="621"/>
      <c r="V597" s="621"/>
      <c r="W597" s="621"/>
      <c r="X597" s="621"/>
      <c r="Y597" s="621"/>
      <c r="Z597" s="621"/>
      <c r="AA597" s="621"/>
      <c r="AB597" s="621"/>
    </row>
    <row r="598" spans="2:28" ht="15.75" hidden="1" customHeight="1">
      <c r="B598" s="621"/>
      <c r="C598" s="621"/>
      <c r="D598" s="621"/>
      <c r="E598" s="621"/>
      <c r="F598" s="621"/>
      <c r="G598" s="621"/>
      <c r="H598" s="621"/>
      <c r="I598" s="621"/>
      <c r="J598" s="621"/>
      <c r="K598" s="621"/>
      <c r="L598" s="621"/>
      <c r="M598" s="621"/>
      <c r="N598" s="621"/>
      <c r="O598" s="621"/>
      <c r="P598" s="621"/>
      <c r="Q598" s="621"/>
      <c r="R598" s="621"/>
      <c r="S598" s="621"/>
      <c r="T598" s="621"/>
      <c r="U598" s="621"/>
      <c r="V598" s="621"/>
      <c r="W598" s="621"/>
      <c r="X598" s="621"/>
      <c r="Y598" s="621"/>
      <c r="Z598" s="621"/>
      <c r="AA598" s="621"/>
      <c r="AB598" s="621"/>
    </row>
    <row r="599" spans="2:28" ht="15.75" hidden="1" customHeight="1">
      <c r="B599" s="621"/>
      <c r="C599" s="621"/>
      <c r="D599" s="621"/>
      <c r="E599" s="621"/>
      <c r="F599" s="621"/>
      <c r="G599" s="621"/>
      <c r="H599" s="621"/>
      <c r="I599" s="621"/>
      <c r="J599" s="621"/>
      <c r="K599" s="621"/>
      <c r="L599" s="621"/>
      <c r="M599" s="621"/>
      <c r="N599" s="621"/>
      <c r="O599" s="621"/>
      <c r="P599" s="621"/>
      <c r="Q599" s="621"/>
      <c r="R599" s="621"/>
      <c r="S599" s="621"/>
      <c r="T599" s="621"/>
      <c r="U599" s="621"/>
      <c r="V599" s="621"/>
      <c r="W599" s="621"/>
      <c r="X599" s="621"/>
      <c r="Y599" s="621"/>
      <c r="Z599" s="621"/>
      <c r="AA599" s="621"/>
      <c r="AB599" s="621"/>
    </row>
    <row r="600" spans="2:28" ht="15.75" hidden="1" customHeight="1">
      <c r="B600" s="621"/>
      <c r="C600" s="621"/>
      <c r="D600" s="621"/>
      <c r="E600" s="621"/>
      <c r="F600" s="621"/>
      <c r="G600" s="621"/>
      <c r="H600" s="621"/>
      <c r="I600" s="621"/>
      <c r="J600" s="621"/>
      <c r="K600" s="621"/>
      <c r="L600" s="621"/>
      <c r="M600" s="621"/>
      <c r="N600" s="621"/>
      <c r="O600" s="621"/>
      <c r="P600" s="621"/>
      <c r="Q600" s="621"/>
      <c r="R600" s="621"/>
      <c r="S600" s="621"/>
      <c r="T600" s="621"/>
      <c r="U600" s="621"/>
      <c r="V600" s="621"/>
      <c r="W600" s="621"/>
      <c r="X600" s="621"/>
      <c r="Y600" s="621"/>
      <c r="Z600" s="621"/>
      <c r="AA600" s="621"/>
      <c r="AB600" s="621"/>
    </row>
    <row r="601" spans="2:28" ht="15.75" hidden="1" customHeight="1">
      <c r="B601" s="621"/>
      <c r="C601" s="621"/>
      <c r="D601" s="621"/>
      <c r="E601" s="621"/>
      <c r="F601" s="621"/>
      <c r="G601" s="621"/>
      <c r="H601" s="621"/>
      <c r="I601" s="621"/>
      <c r="J601" s="621"/>
      <c r="K601" s="621"/>
      <c r="L601" s="621"/>
      <c r="M601" s="621"/>
      <c r="N601" s="621"/>
      <c r="O601" s="621"/>
      <c r="P601" s="621"/>
      <c r="Q601" s="621"/>
      <c r="R601" s="621"/>
      <c r="S601" s="621"/>
      <c r="T601" s="621"/>
      <c r="U601" s="621"/>
      <c r="V601" s="621"/>
      <c r="W601" s="621"/>
      <c r="X601" s="621"/>
      <c r="Y601" s="621"/>
      <c r="Z601" s="621"/>
      <c r="AA601" s="621"/>
      <c r="AB601" s="621"/>
    </row>
    <row r="602" spans="2:28" ht="15.75" hidden="1" customHeight="1">
      <c r="B602" s="621"/>
      <c r="C602" s="621"/>
      <c r="D602" s="621"/>
      <c r="E602" s="621"/>
      <c r="F602" s="621"/>
      <c r="G602" s="621"/>
      <c r="H602" s="621"/>
      <c r="I602" s="621"/>
      <c r="J602" s="621"/>
      <c r="K602" s="621"/>
      <c r="L602" s="621"/>
      <c r="M602" s="621"/>
      <c r="N602" s="621"/>
      <c r="O602" s="621"/>
      <c r="P602" s="621"/>
      <c r="Q602" s="621"/>
      <c r="R602" s="621"/>
      <c r="S602" s="621"/>
      <c r="T602" s="621"/>
      <c r="U602" s="621"/>
      <c r="V602" s="621"/>
      <c r="W602" s="621"/>
      <c r="X602" s="621"/>
      <c r="Y602" s="621"/>
      <c r="Z602" s="621"/>
      <c r="AA602" s="621"/>
      <c r="AB602" s="621"/>
    </row>
    <row r="603" spans="2:28" ht="15.75" hidden="1" customHeight="1">
      <c r="B603" s="621"/>
      <c r="C603" s="621"/>
      <c r="D603" s="621"/>
      <c r="E603" s="621"/>
      <c r="F603" s="621"/>
      <c r="G603" s="621"/>
      <c r="H603" s="621"/>
      <c r="I603" s="621"/>
      <c r="J603" s="621"/>
      <c r="K603" s="621"/>
      <c r="L603" s="621"/>
      <c r="M603" s="621"/>
      <c r="N603" s="621"/>
      <c r="O603" s="621"/>
      <c r="P603" s="621"/>
      <c r="Q603" s="621"/>
      <c r="R603" s="621"/>
      <c r="S603" s="621"/>
      <c r="T603" s="621"/>
      <c r="U603" s="621"/>
      <c r="V603" s="621"/>
      <c r="W603" s="621"/>
      <c r="X603" s="621"/>
      <c r="Y603" s="621"/>
      <c r="Z603" s="621"/>
      <c r="AA603" s="621"/>
      <c r="AB603" s="621"/>
    </row>
    <row r="604" spans="2:28" ht="15.75" hidden="1" customHeight="1">
      <c r="B604" s="621"/>
      <c r="C604" s="621"/>
      <c r="D604" s="621"/>
      <c r="E604" s="621"/>
      <c r="F604" s="621"/>
      <c r="G604" s="621"/>
      <c r="H604" s="621"/>
      <c r="I604" s="621"/>
      <c r="J604" s="621"/>
      <c r="K604" s="621"/>
      <c r="L604" s="621"/>
      <c r="M604" s="621"/>
      <c r="N604" s="621"/>
      <c r="O604" s="621"/>
      <c r="P604" s="621"/>
      <c r="Q604" s="621"/>
      <c r="R604" s="621"/>
      <c r="S604" s="621"/>
      <c r="T604" s="621"/>
      <c r="U604" s="621"/>
      <c r="V604" s="621"/>
      <c r="W604" s="621"/>
      <c r="X604" s="621"/>
      <c r="Y604" s="621"/>
      <c r="Z604" s="621"/>
      <c r="AA604" s="621"/>
      <c r="AB604" s="621"/>
    </row>
    <row r="605" spans="2:28" ht="15.75" hidden="1" customHeight="1">
      <c r="B605" s="621"/>
      <c r="C605" s="621"/>
      <c r="D605" s="621"/>
      <c r="E605" s="621"/>
      <c r="F605" s="621"/>
      <c r="G605" s="621"/>
      <c r="H605" s="621"/>
      <c r="I605" s="621"/>
      <c r="J605" s="621"/>
      <c r="K605" s="621"/>
      <c r="L605" s="621"/>
      <c r="M605" s="621"/>
      <c r="N605" s="621"/>
      <c r="O605" s="621"/>
      <c r="P605" s="621"/>
      <c r="Q605" s="621"/>
      <c r="R605" s="621"/>
      <c r="S605" s="621"/>
      <c r="T605" s="621"/>
      <c r="U605" s="621"/>
      <c r="V605" s="621"/>
      <c r="W605" s="621"/>
      <c r="X605" s="621"/>
      <c r="Y605" s="621"/>
      <c r="Z605" s="621"/>
      <c r="AA605" s="621"/>
      <c r="AB605" s="621"/>
    </row>
    <row r="606" spans="2:28" ht="15.75" hidden="1" customHeight="1">
      <c r="B606" s="621"/>
      <c r="C606" s="621"/>
      <c r="D606" s="621"/>
      <c r="E606" s="621"/>
      <c r="F606" s="621"/>
      <c r="G606" s="621"/>
      <c r="H606" s="621"/>
      <c r="I606" s="621"/>
      <c r="J606" s="621"/>
      <c r="K606" s="621"/>
      <c r="L606" s="621"/>
      <c r="M606" s="621"/>
      <c r="N606" s="621"/>
      <c r="O606" s="621"/>
      <c r="P606" s="621"/>
      <c r="Q606" s="621"/>
      <c r="R606" s="621"/>
      <c r="S606" s="621"/>
      <c r="T606" s="621"/>
      <c r="U606" s="621"/>
      <c r="V606" s="621"/>
      <c r="W606" s="621"/>
      <c r="X606" s="621"/>
      <c r="Y606" s="621"/>
      <c r="Z606" s="621"/>
      <c r="AA606" s="621"/>
      <c r="AB606" s="621"/>
    </row>
    <row r="607" spans="2:28" ht="15.75" hidden="1" customHeight="1">
      <c r="B607" s="621"/>
      <c r="C607" s="621"/>
      <c r="D607" s="621"/>
      <c r="E607" s="621"/>
      <c r="F607" s="621"/>
      <c r="G607" s="621"/>
      <c r="H607" s="621"/>
      <c r="I607" s="621"/>
      <c r="J607" s="621"/>
      <c r="K607" s="621"/>
      <c r="L607" s="621"/>
      <c r="M607" s="621"/>
      <c r="N607" s="621"/>
      <c r="O607" s="621"/>
      <c r="P607" s="621"/>
      <c r="Q607" s="621"/>
      <c r="R607" s="621"/>
      <c r="S607" s="621"/>
      <c r="T607" s="621"/>
      <c r="U607" s="621"/>
      <c r="V607" s="621"/>
      <c r="W607" s="621"/>
      <c r="X607" s="621"/>
      <c r="Y607" s="621"/>
      <c r="Z607" s="621"/>
      <c r="AA607" s="621"/>
      <c r="AB607" s="621"/>
    </row>
    <row r="608" spans="2:28" ht="15.75" hidden="1" customHeight="1">
      <c r="B608" s="621"/>
      <c r="C608" s="621"/>
      <c r="D608" s="621"/>
      <c r="E608" s="621"/>
      <c r="F608" s="621"/>
      <c r="G608" s="621"/>
      <c r="H608" s="621"/>
      <c r="I608" s="621"/>
      <c r="J608" s="621"/>
      <c r="K608" s="621"/>
      <c r="L608" s="621"/>
      <c r="M608" s="621"/>
      <c r="N608" s="621"/>
      <c r="O608" s="621"/>
      <c r="P608" s="621"/>
      <c r="Q608" s="621"/>
      <c r="R608" s="621"/>
      <c r="S608" s="621"/>
      <c r="T608" s="621"/>
      <c r="U608" s="621"/>
      <c r="V608" s="621"/>
      <c r="W608" s="621"/>
      <c r="X608" s="621"/>
      <c r="Y608" s="621"/>
      <c r="Z608" s="621"/>
      <c r="AA608" s="621"/>
      <c r="AB608" s="621"/>
    </row>
    <row r="609" spans="2:28" ht="15.75" hidden="1" customHeight="1">
      <c r="B609" s="621"/>
      <c r="C609" s="621"/>
      <c r="D609" s="621"/>
      <c r="E609" s="621"/>
      <c r="F609" s="621"/>
      <c r="G609" s="621"/>
      <c r="H609" s="621"/>
      <c r="I609" s="621"/>
      <c r="J609" s="621"/>
      <c r="K609" s="621"/>
      <c r="L609" s="621"/>
      <c r="M609" s="621"/>
      <c r="N609" s="621"/>
      <c r="O609" s="621"/>
      <c r="P609" s="621"/>
      <c r="Q609" s="621"/>
      <c r="R609" s="621"/>
      <c r="S609" s="621"/>
      <c r="T609" s="621"/>
      <c r="U609" s="621"/>
      <c r="V609" s="621"/>
      <c r="W609" s="621"/>
      <c r="X609" s="621"/>
      <c r="Y609" s="621"/>
      <c r="Z609" s="621"/>
      <c r="AA609" s="621"/>
      <c r="AB609" s="621"/>
    </row>
    <row r="610" spans="2:28" ht="15.75" hidden="1" customHeight="1">
      <c r="B610" s="621"/>
      <c r="C610" s="621"/>
      <c r="D610" s="621"/>
      <c r="E610" s="621"/>
      <c r="F610" s="621"/>
      <c r="G610" s="621"/>
      <c r="H610" s="621"/>
      <c r="I610" s="621"/>
      <c r="J610" s="621"/>
      <c r="K610" s="621"/>
      <c r="L610" s="621"/>
      <c r="M610" s="621"/>
      <c r="N610" s="621"/>
      <c r="O610" s="621"/>
      <c r="P610" s="621"/>
      <c r="Q610" s="621"/>
      <c r="R610" s="621"/>
      <c r="S610" s="621"/>
      <c r="T610" s="621"/>
      <c r="U610" s="621"/>
      <c r="V610" s="621"/>
      <c r="W610" s="621"/>
      <c r="X610" s="621"/>
      <c r="Y610" s="621"/>
      <c r="Z610" s="621"/>
      <c r="AA610" s="621"/>
      <c r="AB610" s="621"/>
    </row>
    <row r="611" spans="2:28" ht="15.75" hidden="1" customHeight="1">
      <c r="B611" s="621"/>
      <c r="C611" s="621"/>
      <c r="D611" s="621"/>
      <c r="E611" s="621"/>
      <c r="F611" s="621"/>
      <c r="G611" s="621"/>
      <c r="H611" s="621"/>
      <c r="I611" s="621"/>
      <c r="J611" s="621"/>
      <c r="K611" s="621"/>
      <c r="L611" s="621"/>
      <c r="M611" s="621"/>
      <c r="N611" s="621"/>
      <c r="O611" s="621"/>
      <c r="P611" s="621"/>
      <c r="Q611" s="621"/>
      <c r="R611" s="621"/>
      <c r="S611" s="621"/>
      <c r="T611" s="621"/>
      <c r="U611" s="621"/>
      <c r="V611" s="621"/>
      <c r="W611" s="621"/>
      <c r="X611" s="621"/>
      <c r="Y611" s="621"/>
      <c r="Z611" s="621"/>
      <c r="AA611" s="621"/>
      <c r="AB611" s="621"/>
    </row>
    <row r="612" spans="2:28" ht="15.75" hidden="1" customHeight="1">
      <c r="B612" s="621"/>
      <c r="C612" s="621"/>
      <c r="D612" s="621"/>
      <c r="E612" s="621"/>
      <c r="F612" s="621"/>
      <c r="G612" s="621"/>
      <c r="H612" s="621"/>
      <c r="I612" s="621"/>
      <c r="J612" s="621"/>
      <c r="K612" s="621"/>
      <c r="L612" s="621"/>
      <c r="M612" s="621"/>
      <c r="N612" s="621"/>
      <c r="O612" s="621"/>
      <c r="P612" s="621"/>
      <c r="Q612" s="621"/>
      <c r="R612" s="621"/>
      <c r="S612" s="621"/>
      <c r="T612" s="621"/>
      <c r="U612" s="621"/>
      <c r="V612" s="621"/>
      <c r="W612" s="621"/>
      <c r="X612" s="621"/>
      <c r="Y612" s="621"/>
      <c r="Z612" s="621"/>
      <c r="AA612" s="621"/>
      <c r="AB612" s="621"/>
    </row>
    <row r="613" spans="2:28" ht="15.75" hidden="1" customHeight="1">
      <c r="B613" s="621"/>
      <c r="C613" s="621"/>
      <c r="D613" s="621"/>
      <c r="E613" s="621"/>
      <c r="F613" s="621"/>
      <c r="G613" s="621"/>
      <c r="H613" s="621"/>
      <c r="I613" s="621"/>
      <c r="J613" s="621"/>
      <c r="K613" s="621"/>
      <c r="L613" s="621"/>
      <c r="M613" s="621"/>
      <c r="N613" s="621"/>
      <c r="O613" s="621"/>
      <c r="P613" s="621"/>
      <c r="Q613" s="621"/>
      <c r="R613" s="621"/>
      <c r="S613" s="621"/>
      <c r="T613" s="621"/>
      <c r="U613" s="621"/>
      <c r="V613" s="621"/>
      <c r="W613" s="621"/>
      <c r="X613" s="621"/>
      <c r="Y613" s="621"/>
      <c r="Z613" s="621"/>
      <c r="AA613" s="621"/>
      <c r="AB613" s="621"/>
    </row>
    <row r="614" spans="2:28" ht="15.75" hidden="1" customHeight="1">
      <c r="B614" s="621"/>
      <c r="C614" s="621"/>
      <c r="D614" s="621"/>
      <c r="E614" s="621"/>
      <c r="F614" s="621"/>
      <c r="G614" s="621"/>
      <c r="H614" s="621"/>
      <c r="I614" s="621"/>
      <c r="J614" s="621"/>
      <c r="K614" s="621"/>
      <c r="L614" s="621"/>
      <c r="M614" s="621"/>
      <c r="N614" s="621"/>
      <c r="O614" s="621"/>
      <c r="P614" s="621"/>
      <c r="Q614" s="621"/>
      <c r="R614" s="621"/>
      <c r="S614" s="621"/>
      <c r="T614" s="621"/>
      <c r="U614" s="621"/>
      <c r="V614" s="621"/>
      <c r="W614" s="621"/>
      <c r="X614" s="621"/>
      <c r="Y614" s="621"/>
      <c r="Z614" s="621"/>
      <c r="AA614" s="621"/>
      <c r="AB614" s="621"/>
    </row>
    <row r="615" spans="2:28" ht="15.75" hidden="1" customHeight="1">
      <c r="B615" s="621"/>
      <c r="C615" s="621"/>
      <c r="D615" s="621"/>
      <c r="E615" s="621"/>
      <c r="F615" s="621"/>
      <c r="G615" s="621"/>
      <c r="H615" s="621"/>
      <c r="I615" s="621"/>
      <c r="J615" s="621"/>
      <c r="K615" s="621"/>
      <c r="L615" s="621"/>
      <c r="M615" s="621"/>
      <c r="N615" s="621"/>
      <c r="O615" s="621"/>
      <c r="P615" s="621"/>
      <c r="Q615" s="621"/>
      <c r="R615" s="621"/>
      <c r="S615" s="621"/>
      <c r="T615" s="621"/>
      <c r="U615" s="621"/>
      <c r="V615" s="621"/>
      <c r="W615" s="621"/>
      <c r="X615" s="621"/>
      <c r="Y615" s="621"/>
      <c r="Z615" s="621"/>
      <c r="AA615" s="621"/>
      <c r="AB615" s="621"/>
    </row>
    <row r="616" spans="2:28" ht="15.75" hidden="1" customHeight="1">
      <c r="B616" s="621"/>
      <c r="C616" s="621"/>
      <c r="D616" s="621"/>
      <c r="E616" s="621"/>
      <c r="F616" s="621"/>
      <c r="G616" s="621"/>
      <c r="H616" s="621"/>
      <c r="I616" s="621"/>
      <c r="J616" s="621"/>
      <c r="K616" s="621"/>
      <c r="L616" s="621"/>
      <c r="M616" s="621"/>
      <c r="N616" s="621"/>
      <c r="O616" s="621"/>
      <c r="P616" s="621"/>
      <c r="Q616" s="621"/>
      <c r="R616" s="621"/>
      <c r="S616" s="621"/>
      <c r="T616" s="621"/>
      <c r="U616" s="621"/>
      <c r="V616" s="621"/>
      <c r="W616" s="621"/>
      <c r="X616" s="621"/>
      <c r="Y616" s="621"/>
      <c r="Z616" s="621"/>
      <c r="AA616" s="621"/>
      <c r="AB616" s="621"/>
    </row>
    <row r="617" spans="2:28" ht="15.75" hidden="1" customHeight="1">
      <c r="B617" s="621"/>
      <c r="C617" s="621"/>
      <c r="D617" s="621"/>
      <c r="E617" s="621"/>
      <c r="F617" s="621"/>
      <c r="G617" s="621"/>
      <c r="H617" s="621"/>
      <c r="I617" s="621"/>
      <c r="J617" s="621"/>
      <c r="K617" s="621"/>
      <c r="L617" s="621"/>
      <c r="M617" s="621"/>
      <c r="N617" s="621"/>
      <c r="O617" s="621"/>
      <c r="P617" s="621"/>
      <c r="Q617" s="621"/>
      <c r="R617" s="621"/>
      <c r="S617" s="621"/>
      <c r="T617" s="621"/>
      <c r="U617" s="621"/>
      <c r="V617" s="621"/>
      <c r="W617" s="621"/>
      <c r="X617" s="621"/>
      <c r="Y617" s="621"/>
      <c r="Z617" s="621"/>
      <c r="AA617" s="621"/>
      <c r="AB617" s="621"/>
    </row>
    <row r="618" spans="2:28" ht="15.75" hidden="1" customHeight="1">
      <c r="B618" s="621"/>
      <c r="C618" s="621"/>
      <c r="D618" s="621"/>
      <c r="E618" s="621"/>
      <c r="F618" s="621"/>
      <c r="G618" s="621"/>
      <c r="H618" s="621"/>
      <c r="I618" s="621"/>
      <c r="J618" s="621"/>
      <c r="K618" s="621"/>
      <c r="L618" s="621"/>
      <c r="M618" s="621"/>
      <c r="N618" s="621"/>
      <c r="O618" s="621"/>
      <c r="P618" s="621"/>
      <c r="Q618" s="621"/>
      <c r="R618" s="621"/>
      <c r="S618" s="621"/>
      <c r="T618" s="621"/>
      <c r="U618" s="621"/>
      <c r="V618" s="621"/>
      <c r="W618" s="621"/>
      <c r="X618" s="621"/>
      <c r="Y618" s="621"/>
      <c r="Z618" s="621"/>
      <c r="AA618" s="621"/>
      <c r="AB618" s="621"/>
    </row>
    <row r="619" spans="2:28" ht="15.75" hidden="1" customHeight="1">
      <c r="B619" s="621"/>
      <c r="C619" s="621"/>
      <c r="D619" s="621"/>
      <c r="E619" s="621"/>
      <c r="F619" s="621"/>
      <c r="G619" s="621"/>
      <c r="H619" s="621"/>
      <c r="I619" s="621"/>
      <c r="J619" s="621"/>
      <c r="K619" s="621"/>
      <c r="L619" s="621"/>
      <c r="M619" s="621"/>
      <c r="N619" s="621"/>
      <c r="O619" s="621"/>
      <c r="P619" s="621"/>
      <c r="Q619" s="621"/>
      <c r="R619" s="621"/>
      <c r="S619" s="621"/>
      <c r="T619" s="621"/>
      <c r="U619" s="621"/>
      <c r="V619" s="621"/>
      <c r="W619" s="621"/>
      <c r="X619" s="621"/>
      <c r="Y619" s="621"/>
      <c r="Z619" s="621"/>
      <c r="AA619" s="621"/>
      <c r="AB619" s="621"/>
    </row>
    <row r="620" spans="2:28" ht="15.75" hidden="1" customHeight="1">
      <c r="B620" s="621"/>
      <c r="C620" s="621"/>
      <c r="D620" s="621"/>
      <c r="E620" s="621"/>
      <c r="F620" s="621"/>
      <c r="G620" s="621"/>
      <c r="H620" s="621"/>
      <c r="I620" s="621"/>
      <c r="J620" s="621"/>
      <c r="K620" s="621"/>
      <c r="L620" s="621"/>
      <c r="M620" s="621"/>
      <c r="N620" s="621"/>
      <c r="O620" s="621"/>
      <c r="P620" s="621"/>
      <c r="Q620" s="621"/>
      <c r="R620" s="621"/>
      <c r="S620" s="621"/>
      <c r="T620" s="621"/>
      <c r="U620" s="621"/>
      <c r="V620" s="621"/>
      <c r="W620" s="621"/>
      <c r="X620" s="621"/>
      <c r="Y620" s="621"/>
      <c r="Z620" s="621"/>
      <c r="AA620" s="621"/>
      <c r="AB620" s="621"/>
    </row>
    <row r="621" spans="2:28" ht="15.75" hidden="1" customHeight="1">
      <c r="B621" s="621"/>
      <c r="C621" s="621"/>
      <c r="D621" s="621"/>
      <c r="E621" s="621"/>
      <c r="F621" s="621"/>
      <c r="G621" s="621"/>
      <c r="H621" s="621"/>
      <c r="I621" s="621"/>
      <c r="J621" s="621"/>
      <c r="K621" s="621"/>
      <c r="L621" s="621"/>
      <c r="M621" s="621"/>
      <c r="N621" s="621"/>
      <c r="O621" s="621"/>
      <c r="P621" s="621"/>
      <c r="Q621" s="621"/>
      <c r="R621" s="621"/>
      <c r="S621" s="621"/>
      <c r="T621" s="621"/>
      <c r="U621" s="621"/>
      <c r="V621" s="621"/>
      <c r="W621" s="621"/>
      <c r="X621" s="621"/>
      <c r="Y621" s="621"/>
      <c r="Z621" s="621"/>
      <c r="AA621" s="621"/>
      <c r="AB621" s="621"/>
    </row>
    <row r="622" spans="2:28" ht="15.75" hidden="1" customHeight="1">
      <c r="B622" s="621"/>
      <c r="C622" s="621"/>
      <c r="D622" s="621"/>
      <c r="E622" s="621"/>
      <c r="F622" s="621"/>
      <c r="G622" s="621"/>
      <c r="H622" s="621"/>
      <c r="I622" s="621"/>
      <c r="J622" s="621"/>
      <c r="K622" s="621"/>
      <c r="L622" s="621"/>
      <c r="M622" s="621"/>
      <c r="N622" s="621"/>
      <c r="O622" s="621"/>
      <c r="P622" s="621"/>
      <c r="Q622" s="621"/>
      <c r="R622" s="621"/>
      <c r="S622" s="621"/>
      <c r="T622" s="621"/>
      <c r="U622" s="621"/>
      <c r="V622" s="621"/>
      <c r="W622" s="621"/>
      <c r="X622" s="621"/>
      <c r="Y622" s="621"/>
      <c r="Z622" s="621"/>
      <c r="AA622" s="621"/>
      <c r="AB622" s="621"/>
    </row>
    <row r="623" spans="2:28" ht="15.75" hidden="1" customHeight="1">
      <c r="B623" s="621"/>
      <c r="C623" s="621"/>
      <c r="D623" s="621"/>
      <c r="E623" s="621"/>
      <c r="F623" s="621"/>
      <c r="G623" s="621"/>
      <c r="H623" s="621"/>
      <c r="I623" s="621"/>
      <c r="J623" s="621"/>
      <c r="K623" s="621"/>
      <c r="L623" s="621"/>
      <c r="M623" s="621"/>
      <c r="N623" s="621"/>
      <c r="O623" s="621"/>
      <c r="P623" s="621"/>
      <c r="Q623" s="621"/>
      <c r="R623" s="621"/>
      <c r="S623" s="621"/>
      <c r="T623" s="621"/>
      <c r="U623" s="621"/>
      <c r="V623" s="621"/>
      <c r="W623" s="621"/>
      <c r="X623" s="621"/>
      <c r="Y623" s="621"/>
      <c r="Z623" s="621"/>
      <c r="AA623" s="621"/>
      <c r="AB623" s="621"/>
    </row>
    <row r="624" spans="2:28" ht="15.75" hidden="1" customHeight="1">
      <c r="B624" s="621"/>
      <c r="C624" s="621"/>
      <c r="D624" s="621"/>
      <c r="E624" s="621"/>
      <c r="F624" s="621"/>
      <c r="G624" s="621"/>
      <c r="H624" s="621"/>
      <c r="I624" s="621"/>
      <c r="J624" s="621"/>
      <c r="K624" s="621"/>
      <c r="L624" s="621"/>
      <c r="M624" s="621"/>
      <c r="N624" s="621"/>
      <c r="O624" s="621"/>
      <c r="P624" s="621"/>
      <c r="Q624" s="621"/>
      <c r="R624" s="621"/>
      <c r="S624" s="621"/>
      <c r="T624" s="621"/>
      <c r="U624" s="621"/>
      <c r="V624" s="621"/>
      <c r="W624" s="621"/>
      <c r="X624" s="621"/>
      <c r="Y624" s="621"/>
      <c r="Z624" s="621"/>
      <c r="AA624" s="621"/>
      <c r="AB624" s="621"/>
    </row>
    <row r="625" spans="2:28" ht="15.75" hidden="1" customHeight="1">
      <c r="B625" s="621"/>
      <c r="C625" s="621"/>
      <c r="D625" s="621"/>
      <c r="E625" s="621"/>
      <c r="F625" s="621"/>
      <c r="G625" s="621"/>
      <c r="H625" s="621"/>
      <c r="I625" s="621"/>
      <c r="J625" s="621"/>
      <c r="K625" s="621"/>
      <c r="L625" s="621"/>
      <c r="M625" s="621"/>
      <c r="N625" s="621"/>
      <c r="O625" s="621"/>
      <c r="P625" s="621"/>
      <c r="Q625" s="621"/>
      <c r="R625" s="621"/>
      <c r="S625" s="621"/>
      <c r="T625" s="621"/>
      <c r="U625" s="621"/>
      <c r="V625" s="621"/>
      <c r="W625" s="621"/>
      <c r="X625" s="621"/>
      <c r="Y625" s="621"/>
      <c r="Z625" s="621"/>
      <c r="AA625" s="621"/>
      <c r="AB625" s="621"/>
    </row>
    <row r="626" spans="2:28" ht="15.75" hidden="1" customHeight="1">
      <c r="B626" s="621"/>
      <c r="C626" s="621"/>
      <c r="D626" s="621"/>
      <c r="E626" s="621"/>
      <c r="F626" s="621"/>
      <c r="G626" s="621"/>
      <c r="H626" s="621"/>
      <c r="I626" s="621"/>
      <c r="J626" s="621"/>
      <c r="K626" s="621"/>
      <c r="L626" s="621"/>
      <c r="M626" s="621"/>
      <c r="N626" s="621"/>
      <c r="O626" s="621"/>
      <c r="P626" s="621"/>
      <c r="Q626" s="621"/>
      <c r="R626" s="621"/>
      <c r="S626" s="621"/>
      <c r="T626" s="621"/>
      <c r="U626" s="621"/>
      <c r="V626" s="621"/>
      <c r="W626" s="621"/>
      <c r="X626" s="621"/>
      <c r="Y626" s="621"/>
      <c r="Z626" s="621"/>
      <c r="AA626" s="621"/>
      <c r="AB626" s="621"/>
    </row>
    <row r="627" spans="2:28" ht="15.75" hidden="1" customHeight="1">
      <c r="B627" s="621"/>
      <c r="C627" s="621"/>
      <c r="D627" s="621"/>
      <c r="E627" s="621"/>
      <c r="F627" s="621"/>
      <c r="G627" s="621"/>
      <c r="H627" s="621"/>
      <c r="I627" s="621"/>
      <c r="J627" s="621"/>
      <c r="K627" s="621"/>
      <c r="L627" s="621"/>
      <c r="M627" s="621"/>
      <c r="N627" s="621"/>
      <c r="O627" s="621"/>
      <c r="P627" s="621"/>
      <c r="Q627" s="621"/>
      <c r="R627" s="621"/>
      <c r="S627" s="621"/>
      <c r="T627" s="621"/>
      <c r="U627" s="621"/>
      <c r="V627" s="621"/>
      <c r="W627" s="621"/>
      <c r="X627" s="621"/>
      <c r="Y627" s="621"/>
      <c r="Z627" s="621"/>
      <c r="AA627" s="621"/>
      <c r="AB627" s="621"/>
    </row>
    <row r="628" spans="2:28" ht="15.75" hidden="1" customHeight="1">
      <c r="B628" s="621"/>
      <c r="C628" s="621"/>
      <c r="D628" s="621"/>
      <c r="E628" s="621"/>
      <c r="F628" s="621"/>
      <c r="G628" s="621"/>
      <c r="H628" s="621"/>
      <c r="I628" s="621"/>
      <c r="J628" s="621"/>
      <c r="K628" s="621"/>
      <c r="L628" s="621"/>
      <c r="M628" s="621"/>
      <c r="N628" s="621"/>
      <c r="O628" s="621"/>
      <c r="P628" s="621"/>
      <c r="Q628" s="621"/>
      <c r="R628" s="621"/>
      <c r="S628" s="621"/>
      <c r="T628" s="621"/>
      <c r="U628" s="621"/>
      <c r="V628" s="621"/>
      <c r="W628" s="621"/>
      <c r="X628" s="621"/>
      <c r="Y628" s="621"/>
      <c r="Z628" s="621"/>
      <c r="AA628" s="621"/>
      <c r="AB628" s="621"/>
    </row>
    <row r="629" spans="2:28" ht="15.75" hidden="1" customHeight="1">
      <c r="B629" s="621"/>
      <c r="C629" s="621"/>
      <c r="D629" s="621"/>
      <c r="E629" s="621"/>
      <c r="F629" s="621"/>
      <c r="G629" s="621"/>
      <c r="H629" s="621"/>
      <c r="I629" s="621"/>
      <c r="J629" s="621"/>
      <c r="K629" s="621"/>
      <c r="L629" s="621"/>
      <c r="M629" s="621"/>
      <c r="N629" s="621"/>
      <c r="O629" s="621"/>
      <c r="P629" s="621"/>
      <c r="Q629" s="621"/>
      <c r="R629" s="621"/>
      <c r="S629" s="621"/>
      <c r="T629" s="621"/>
      <c r="U629" s="621"/>
      <c r="V629" s="621"/>
      <c r="W629" s="621"/>
      <c r="X629" s="621"/>
      <c r="Y629" s="621"/>
      <c r="Z629" s="621"/>
      <c r="AA629" s="621"/>
      <c r="AB629" s="621"/>
    </row>
    <row r="630" spans="2:28" ht="15.75" hidden="1" customHeight="1">
      <c r="B630" s="621"/>
      <c r="C630" s="621"/>
      <c r="D630" s="621"/>
      <c r="E630" s="621"/>
      <c r="F630" s="621"/>
      <c r="G630" s="621"/>
      <c r="H630" s="621"/>
      <c r="I630" s="621"/>
      <c r="J630" s="621"/>
      <c r="K630" s="621"/>
      <c r="L630" s="621"/>
      <c r="M630" s="621"/>
      <c r="N630" s="621"/>
      <c r="O630" s="621"/>
      <c r="P630" s="621"/>
      <c r="Q630" s="621"/>
      <c r="R630" s="621"/>
      <c r="S630" s="621"/>
      <c r="T630" s="621"/>
      <c r="U630" s="621"/>
      <c r="V630" s="621"/>
      <c r="W630" s="621"/>
      <c r="X630" s="621"/>
      <c r="Y630" s="621"/>
      <c r="Z630" s="621"/>
      <c r="AA630" s="621"/>
      <c r="AB630" s="621"/>
    </row>
    <row r="631" spans="2:28" ht="15.75" hidden="1" customHeight="1">
      <c r="B631" s="621"/>
      <c r="C631" s="621"/>
      <c r="D631" s="621"/>
      <c r="E631" s="621"/>
      <c r="F631" s="621"/>
      <c r="G631" s="621"/>
      <c r="H631" s="621"/>
      <c r="I631" s="621"/>
      <c r="J631" s="621"/>
      <c r="K631" s="621"/>
      <c r="L631" s="621"/>
      <c r="M631" s="621"/>
      <c r="N631" s="621"/>
      <c r="O631" s="621"/>
      <c r="P631" s="621"/>
      <c r="Q631" s="621"/>
      <c r="R631" s="621"/>
      <c r="S631" s="621"/>
      <c r="T631" s="621"/>
      <c r="U631" s="621"/>
      <c r="V631" s="621"/>
      <c r="W631" s="621"/>
      <c r="X631" s="621"/>
      <c r="Y631" s="621"/>
      <c r="Z631" s="621"/>
      <c r="AA631" s="621"/>
      <c r="AB631" s="621"/>
    </row>
    <row r="632" spans="2:28" ht="15.75" hidden="1" customHeight="1">
      <c r="B632" s="621"/>
      <c r="C632" s="621"/>
      <c r="D632" s="621"/>
      <c r="E632" s="621"/>
      <c r="F632" s="621"/>
      <c r="G632" s="621"/>
      <c r="H632" s="621"/>
      <c r="I632" s="621"/>
      <c r="J632" s="621"/>
      <c r="K632" s="621"/>
      <c r="L632" s="621"/>
      <c r="M632" s="621"/>
      <c r="N632" s="621"/>
      <c r="O632" s="621"/>
      <c r="P632" s="621"/>
      <c r="Q632" s="621"/>
      <c r="R632" s="621"/>
      <c r="S632" s="621"/>
      <c r="T632" s="621"/>
      <c r="U632" s="621"/>
      <c r="V632" s="621"/>
      <c r="W632" s="621"/>
      <c r="X632" s="621"/>
      <c r="Y632" s="621"/>
      <c r="Z632" s="621"/>
      <c r="AA632" s="621"/>
      <c r="AB632" s="621"/>
    </row>
    <row r="633" spans="2:28" ht="15.75" hidden="1" customHeight="1">
      <c r="B633" s="621"/>
      <c r="C633" s="621"/>
      <c r="D633" s="621"/>
      <c r="E633" s="621"/>
      <c r="F633" s="621"/>
      <c r="G633" s="621"/>
      <c r="H633" s="621"/>
      <c r="I633" s="621"/>
      <c r="J633" s="621"/>
      <c r="K633" s="621"/>
      <c r="L633" s="621"/>
      <c r="M633" s="621"/>
      <c r="N633" s="621"/>
      <c r="O633" s="621"/>
      <c r="P633" s="621"/>
      <c r="Q633" s="621"/>
      <c r="R633" s="621"/>
      <c r="S633" s="621"/>
      <c r="T633" s="621"/>
      <c r="U633" s="621"/>
      <c r="V633" s="621"/>
      <c r="W633" s="621"/>
      <c r="X633" s="621"/>
      <c r="Y633" s="621"/>
      <c r="Z633" s="621"/>
      <c r="AA633" s="621"/>
      <c r="AB633" s="621"/>
    </row>
    <row r="634" spans="2:28" ht="15.75" hidden="1" customHeight="1">
      <c r="B634" s="621"/>
      <c r="C634" s="621"/>
      <c r="D634" s="621"/>
      <c r="E634" s="621"/>
      <c r="F634" s="621"/>
      <c r="G634" s="621"/>
      <c r="H634" s="621"/>
      <c r="I634" s="621"/>
      <c r="J634" s="621"/>
      <c r="K634" s="621"/>
      <c r="L634" s="621"/>
      <c r="M634" s="621"/>
      <c r="N634" s="621"/>
      <c r="O634" s="621"/>
      <c r="P634" s="621"/>
      <c r="Q634" s="621"/>
      <c r="R634" s="621"/>
      <c r="S634" s="621"/>
      <c r="T634" s="621"/>
      <c r="U634" s="621"/>
      <c r="V634" s="621"/>
      <c r="W634" s="621"/>
      <c r="X634" s="621"/>
      <c r="Y634" s="621"/>
      <c r="Z634" s="621"/>
      <c r="AA634" s="621"/>
      <c r="AB634" s="621"/>
    </row>
    <row r="635" spans="2:28" ht="15.75" hidden="1" customHeight="1">
      <c r="B635" s="621"/>
      <c r="C635" s="621"/>
      <c r="D635" s="621"/>
      <c r="E635" s="621"/>
      <c r="F635" s="621"/>
      <c r="G635" s="621"/>
      <c r="H635" s="621"/>
      <c r="I635" s="621"/>
      <c r="J635" s="621"/>
      <c r="K635" s="621"/>
      <c r="L635" s="621"/>
      <c r="M635" s="621"/>
      <c r="N635" s="621"/>
      <c r="O635" s="621"/>
      <c r="P635" s="621"/>
      <c r="Q635" s="621"/>
      <c r="R635" s="621"/>
      <c r="S635" s="621"/>
      <c r="T635" s="621"/>
      <c r="U635" s="621"/>
      <c r="V635" s="621"/>
      <c r="W635" s="621"/>
      <c r="X635" s="621"/>
      <c r="Y635" s="621"/>
      <c r="Z635" s="621"/>
      <c r="AA635" s="621"/>
      <c r="AB635" s="621"/>
    </row>
    <row r="636" spans="2:28" ht="15.75" hidden="1" customHeight="1">
      <c r="B636" s="621"/>
      <c r="C636" s="621"/>
      <c r="D636" s="621"/>
      <c r="E636" s="621"/>
      <c r="F636" s="621"/>
      <c r="G636" s="621"/>
      <c r="H636" s="621"/>
      <c r="I636" s="621"/>
      <c r="J636" s="621"/>
      <c r="K636" s="621"/>
      <c r="L636" s="621"/>
      <c r="M636" s="621"/>
      <c r="N636" s="621"/>
      <c r="O636" s="621"/>
      <c r="P636" s="621"/>
      <c r="Q636" s="621"/>
      <c r="R636" s="621"/>
      <c r="S636" s="621"/>
      <c r="T636" s="621"/>
      <c r="U636" s="621"/>
      <c r="V636" s="621"/>
      <c r="W636" s="621"/>
      <c r="X636" s="621"/>
      <c r="Y636" s="621"/>
      <c r="Z636" s="621"/>
      <c r="AA636" s="621"/>
      <c r="AB636" s="621"/>
    </row>
    <row r="637" spans="2:28" ht="15.75" hidden="1" customHeight="1">
      <c r="B637" s="621"/>
      <c r="C637" s="621"/>
      <c r="D637" s="621"/>
      <c r="E637" s="621"/>
      <c r="F637" s="621"/>
      <c r="G637" s="621"/>
      <c r="H637" s="621"/>
      <c r="I637" s="621"/>
      <c r="J637" s="621"/>
      <c r="K637" s="621"/>
      <c r="L637" s="621"/>
      <c r="M637" s="621"/>
      <c r="N637" s="621"/>
      <c r="O637" s="621"/>
      <c r="P637" s="621"/>
      <c r="Q637" s="621"/>
      <c r="R637" s="621"/>
      <c r="S637" s="621"/>
      <c r="T637" s="621"/>
      <c r="U637" s="621"/>
      <c r="V637" s="621"/>
      <c r="W637" s="621"/>
      <c r="X637" s="621"/>
      <c r="Y637" s="621"/>
      <c r="Z637" s="621"/>
      <c r="AA637" s="621"/>
      <c r="AB637" s="621"/>
    </row>
    <row r="638" spans="2:28" ht="15.75" hidden="1" customHeight="1">
      <c r="B638" s="621"/>
      <c r="C638" s="621"/>
      <c r="D638" s="621"/>
      <c r="E638" s="621"/>
      <c r="F638" s="621"/>
      <c r="G638" s="621"/>
      <c r="H638" s="621"/>
      <c r="I638" s="621"/>
      <c r="J638" s="621"/>
      <c r="K638" s="621"/>
      <c r="L638" s="621"/>
      <c r="M638" s="621"/>
      <c r="N638" s="621"/>
      <c r="O638" s="621"/>
      <c r="P638" s="621"/>
      <c r="Q638" s="621"/>
      <c r="R638" s="621"/>
      <c r="S638" s="621"/>
      <c r="T638" s="621"/>
      <c r="U638" s="621"/>
      <c r="V638" s="621"/>
      <c r="W638" s="621"/>
      <c r="X638" s="621"/>
      <c r="Y638" s="621"/>
      <c r="Z638" s="621"/>
      <c r="AA638" s="621"/>
      <c r="AB638" s="621"/>
    </row>
    <row r="639" spans="2:28" ht="15.75" hidden="1" customHeight="1">
      <c r="B639" s="621"/>
      <c r="C639" s="621"/>
      <c r="D639" s="621"/>
      <c r="E639" s="621"/>
      <c r="F639" s="621"/>
      <c r="G639" s="621"/>
      <c r="H639" s="621"/>
      <c r="I639" s="621"/>
      <c r="J639" s="621"/>
      <c r="K639" s="621"/>
      <c r="L639" s="621"/>
      <c r="M639" s="621"/>
      <c r="N639" s="621"/>
      <c r="O639" s="621"/>
      <c r="P639" s="621"/>
      <c r="Q639" s="621"/>
      <c r="R639" s="621"/>
      <c r="S639" s="621"/>
      <c r="T639" s="621"/>
      <c r="U639" s="621"/>
      <c r="V639" s="621"/>
      <c r="W639" s="621"/>
      <c r="X639" s="621"/>
      <c r="Y639" s="621"/>
      <c r="Z639" s="621"/>
      <c r="AA639" s="621"/>
      <c r="AB639" s="621"/>
    </row>
    <row r="640" spans="2:28" ht="15.75" hidden="1" customHeight="1">
      <c r="B640" s="621"/>
      <c r="C640" s="621"/>
      <c r="D640" s="621"/>
      <c r="E640" s="621"/>
      <c r="F640" s="621"/>
      <c r="G640" s="621"/>
      <c r="H640" s="621"/>
      <c r="I640" s="621"/>
      <c r="J640" s="621"/>
      <c r="K640" s="621"/>
      <c r="L640" s="621"/>
      <c r="M640" s="621"/>
      <c r="N640" s="621"/>
      <c r="O640" s="621"/>
      <c r="P640" s="621"/>
      <c r="Q640" s="621"/>
      <c r="R640" s="621"/>
      <c r="S640" s="621"/>
      <c r="T640" s="621"/>
      <c r="U640" s="621"/>
      <c r="V640" s="621"/>
      <c r="W640" s="621"/>
      <c r="X640" s="621"/>
      <c r="Y640" s="621"/>
      <c r="Z640" s="621"/>
      <c r="AA640" s="621"/>
      <c r="AB640" s="621"/>
    </row>
    <row r="641" spans="2:28" ht="15.75" hidden="1" customHeight="1">
      <c r="B641" s="621"/>
      <c r="C641" s="621"/>
      <c r="D641" s="621"/>
      <c r="E641" s="621"/>
      <c r="F641" s="621"/>
      <c r="G641" s="621"/>
      <c r="H641" s="621"/>
      <c r="I641" s="621"/>
      <c r="J641" s="621"/>
      <c r="K641" s="621"/>
      <c r="L641" s="621"/>
      <c r="M641" s="621"/>
      <c r="N641" s="621"/>
      <c r="O641" s="621"/>
      <c r="P641" s="621"/>
      <c r="Q641" s="621"/>
      <c r="R641" s="621"/>
      <c r="S641" s="621"/>
      <c r="T641" s="621"/>
      <c r="U641" s="621"/>
      <c r="V641" s="621"/>
      <c r="W641" s="621"/>
      <c r="X641" s="621"/>
      <c r="Y641" s="621"/>
      <c r="Z641" s="621"/>
      <c r="AA641" s="621"/>
      <c r="AB641" s="621"/>
    </row>
    <row r="642" spans="2:28" ht="15.75" hidden="1" customHeight="1">
      <c r="B642" s="621"/>
      <c r="C642" s="621"/>
      <c r="D642" s="621"/>
      <c r="E642" s="621"/>
      <c r="F642" s="621"/>
      <c r="G642" s="621"/>
      <c r="H642" s="621"/>
      <c r="I642" s="621"/>
      <c r="J642" s="621"/>
      <c r="K642" s="621"/>
      <c r="L642" s="621"/>
      <c r="M642" s="621"/>
      <c r="N642" s="621"/>
      <c r="O642" s="621"/>
      <c r="P642" s="621"/>
      <c r="Q642" s="621"/>
      <c r="R642" s="621"/>
      <c r="S642" s="621"/>
      <c r="T642" s="621"/>
      <c r="U642" s="621"/>
      <c r="V642" s="621"/>
      <c r="W642" s="621"/>
      <c r="X642" s="621"/>
      <c r="Y642" s="621"/>
      <c r="Z642" s="621"/>
      <c r="AA642" s="621"/>
      <c r="AB642" s="621"/>
    </row>
    <row r="643" spans="2:28" ht="15.75" hidden="1" customHeight="1">
      <c r="B643" s="621"/>
      <c r="C643" s="621"/>
      <c r="D643" s="621"/>
      <c r="E643" s="621"/>
      <c r="F643" s="621"/>
      <c r="G643" s="621"/>
      <c r="H643" s="621"/>
      <c r="I643" s="621"/>
      <c r="J643" s="621"/>
      <c r="K643" s="621"/>
      <c r="L643" s="621"/>
      <c r="M643" s="621"/>
      <c r="N643" s="621"/>
      <c r="O643" s="621"/>
      <c r="P643" s="621"/>
      <c r="Q643" s="621"/>
      <c r="R643" s="621"/>
      <c r="S643" s="621"/>
      <c r="T643" s="621"/>
      <c r="U643" s="621"/>
      <c r="V643" s="621"/>
      <c r="W643" s="621"/>
      <c r="X643" s="621"/>
      <c r="Y643" s="621"/>
      <c r="Z643" s="621"/>
      <c r="AA643" s="621"/>
      <c r="AB643" s="621"/>
    </row>
    <row r="644" spans="2:28" ht="15.75" hidden="1" customHeight="1">
      <c r="B644" s="621"/>
      <c r="C644" s="621"/>
      <c r="D644" s="621"/>
      <c r="E644" s="621"/>
      <c r="F644" s="621"/>
      <c r="G644" s="621"/>
      <c r="H644" s="621"/>
      <c r="I644" s="621"/>
      <c r="J644" s="621"/>
      <c r="K644" s="621"/>
      <c r="L644" s="621"/>
      <c r="M644" s="621"/>
      <c r="N644" s="621"/>
      <c r="O644" s="621"/>
      <c r="P644" s="621"/>
      <c r="Q644" s="621"/>
      <c r="R644" s="621"/>
      <c r="S644" s="621"/>
      <c r="T644" s="621"/>
      <c r="U644" s="621"/>
      <c r="V644" s="621"/>
      <c r="W644" s="621"/>
      <c r="X644" s="621"/>
      <c r="Y644" s="621"/>
      <c r="Z644" s="621"/>
      <c r="AA644" s="621"/>
      <c r="AB644" s="621"/>
    </row>
    <row r="645" spans="2:28" ht="15.75" hidden="1" customHeight="1">
      <c r="B645" s="621"/>
      <c r="C645" s="621"/>
      <c r="D645" s="621"/>
      <c r="E645" s="621"/>
      <c r="F645" s="621"/>
      <c r="G645" s="621"/>
      <c r="H645" s="621"/>
      <c r="I645" s="621"/>
      <c r="J645" s="621"/>
      <c r="K645" s="621"/>
      <c r="L645" s="621"/>
      <c r="M645" s="621"/>
      <c r="N645" s="621"/>
      <c r="O645" s="621"/>
      <c r="P645" s="621"/>
      <c r="Q645" s="621"/>
      <c r="R645" s="621"/>
      <c r="S645" s="621"/>
      <c r="T645" s="621"/>
      <c r="U645" s="621"/>
      <c r="V645" s="621"/>
      <c r="W645" s="621"/>
      <c r="X645" s="621"/>
      <c r="Y645" s="621"/>
      <c r="Z645" s="621"/>
      <c r="AA645" s="621"/>
      <c r="AB645" s="621"/>
    </row>
    <row r="646" spans="2:28" ht="15.75" hidden="1" customHeight="1">
      <c r="B646" s="621"/>
      <c r="C646" s="621"/>
      <c r="D646" s="621"/>
      <c r="E646" s="621"/>
      <c r="F646" s="621"/>
      <c r="G646" s="621"/>
      <c r="H646" s="621"/>
      <c r="I646" s="621"/>
      <c r="J646" s="621"/>
      <c r="K646" s="621"/>
      <c r="L646" s="621"/>
      <c r="M646" s="621"/>
      <c r="N646" s="621"/>
      <c r="O646" s="621"/>
      <c r="P646" s="621"/>
      <c r="Q646" s="621"/>
      <c r="R646" s="621"/>
      <c r="S646" s="621"/>
      <c r="T646" s="621"/>
      <c r="U646" s="621"/>
      <c r="V646" s="621"/>
      <c r="W646" s="621"/>
      <c r="X646" s="621"/>
      <c r="Y646" s="621"/>
      <c r="Z646" s="621"/>
      <c r="AA646" s="621"/>
      <c r="AB646" s="621"/>
    </row>
    <row r="647" spans="2:28" ht="15.75" hidden="1" customHeight="1">
      <c r="B647" s="621"/>
      <c r="C647" s="621"/>
      <c r="D647" s="621"/>
      <c r="E647" s="621"/>
      <c r="F647" s="621"/>
      <c r="G647" s="621"/>
      <c r="H647" s="621"/>
      <c r="I647" s="621"/>
      <c r="J647" s="621"/>
      <c r="K647" s="621"/>
      <c r="L647" s="621"/>
      <c r="M647" s="621"/>
      <c r="N647" s="621"/>
      <c r="O647" s="621"/>
      <c r="P647" s="621"/>
      <c r="Q647" s="621"/>
      <c r="R647" s="621"/>
      <c r="S647" s="621"/>
      <c r="T647" s="621"/>
      <c r="U647" s="621"/>
      <c r="V647" s="621"/>
      <c r="W647" s="621"/>
      <c r="X647" s="621"/>
      <c r="Y647" s="621"/>
      <c r="Z647" s="621"/>
      <c r="AA647" s="621"/>
      <c r="AB647" s="621"/>
    </row>
    <row r="648" spans="2:28" ht="15.75" hidden="1" customHeight="1">
      <c r="B648" s="621"/>
      <c r="C648" s="621"/>
      <c r="D648" s="621"/>
      <c r="E648" s="621"/>
      <c r="F648" s="621"/>
      <c r="G648" s="621"/>
      <c r="H648" s="621"/>
      <c r="I648" s="621"/>
      <c r="J648" s="621"/>
      <c r="K648" s="621"/>
      <c r="L648" s="621"/>
      <c r="M648" s="621"/>
      <c r="N648" s="621"/>
      <c r="O648" s="621"/>
      <c r="P648" s="621"/>
      <c r="Q648" s="621"/>
      <c r="R648" s="621"/>
      <c r="S648" s="621"/>
      <c r="T648" s="621"/>
      <c r="U648" s="621"/>
      <c r="V648" s="621"/>
      <c r="W648" s="621"/>
      <c r="X648" s="621"/>
      <c r="Y648" s="621"/>
      <c r="Z648" s="621"/>
      <c r="AA648" s="621"/>
      <c r="AB648" s="621"/>
    </row>
    <row r="649" spans="2:28" ht="15.75" hidden="1" customHeight="1">
      <c r="B649" s="621"/>
      <c r="C649" s="621"/>
      <c r="D649" s="621"/>
      <c r="E649" s="621"/>
      <c r="F649" s="621"/>
      <c r="G649" s="621"/>
      <c r="H649" s="621"/>
      <c r="I649" s="621"/>
      <c r="J649" s="621"/>
      <c r="K649" s="621"/>
      <c r="L649" s="621"/>
      <c r="M649" s="621"/>
      <c r="N649" s="621"/>
      <c r="O649" s="621"/>
      <c r="P649" s="621"/>
      <c r="Q649" s="621"/>
      <c r="R649" s="621"/>
      <c r="S649" s="621"/>
      <c r="T649" s="621"/>
      <c r="U649" s="621"/>
      <c r="V649" s="621"/>
      <c r="W649" s="621"/>
      <c r="X649" s="621"/>
      <c r="Y649" s="621"/>
      <c r="Z649" s="621"/>
      <c r="AA649" s="621"/>
      <c r="AB649" s="621"/>
    </row>
    <row r="650" spans="2:28" ht="15.75" hidden="1" customHeight="1">
      <c r="B650" s="621"/>
      <c r="C650" s="621"/>
      <c r="D650" s="621"/>
      <c r="E650" s="621"/>
      <c r="F650" s="621"/>
      <c r="G650" s="621"/>
      <c r="H650" s="621"/>
      <c r="I650" s="621"/>
      <c r="J650" s="621"/>
      <c r="K650" s="621"/>
      <c r="L650" s="621"/>
      <c r="M650" s="621"/>
      <c r="N650" s="621"/>
      <c r="O650" s="621"/>
      <c r="P650" s="621"/>
      <c r="Q650" s="621"/>
      <c r="R650" s="621"/>
      <c r="S650" s="621"/>
      <c r="T650" s="621"/>
      <c r="U650" s="621"/>
      <c r="V650" s="621"/>
      <c r="W650" s="621"/>
      <c r="X650" s="621"/>
      <c r="Y650" s="621"/>
      <c r="Z650" s="621"/>
      <c r="AA650" s="621"/>
      <c r="AB650" s="621"/>
    </row>
    <row r="651" spans="2:28" ht="15.75" hidden="1" customHeight="1">
      <c r="B651" s="621"/>
      <c r="C651" s="621"/>
      <c r="D651" s="621"/>
      <c r="E651" s="621"/>
      <c r="F651" s="621"/>
      <c r="G651" s="621"/>
      <c r="H651" s="621"/>
      <c r="I651" s="621"/>
      <c r="J651" s="621"/>
      <c r="K651" s="621"/>
      <c r="L651" s="621"/>
      <c r="M651" s="621"/>
      <c r="N651" s="621"/>
      <c r="O651" s="621"/>
      <c r="P651" s="621"/>
      <c r="Q651" s="621"/>
      <c r="R651" s="621"/>
      <c r="S651" s="621"/>
      <c r="T651" s="621"/>
      <c r="U651" s="621"/>
      <c r="V651" s="621"/>
      <c r="W651" s="621"/>
      <c r="X651" s="621"/>
      <c r="Y651" s="621"/>
      <c r="Z651" s="621"/>
      <c r="AA651" s="621"/>
      <c r="AB651" s="621"/>
    </row>
    <row r="652" spans="2:28" ht="15.75" hidden="1" customHeight="1">
      <c r="B652" s="621"/>
      <c r="C652" s="621"/>
      <c r="D652" s="621"/>
      <c r="E652" s="621"/>
      <c r="F652" s="621"/>
      <c r="G652" s="621"/>
      <c r="H652" s="621"/>
      <c r="I652" s="621"/>
      <c r="J652" s="621"/>
      <c r="K652" s="621"/>
      <c r="L652" s="621"/>
      <c r="M652" s="621"/>
      <c r="N652" s="621"/>
      <c r="O652" s="621"/>
      <c r="P652" s="621"/>
      <c r="Q652" s="621"/>
      <c r="R652" s="621"/>
      <c r="S652" s="621"/>
      <c r="T652" s="621"/>
      <c r="U652" s="621"/>
      <c r="V652" s="621"/>
      <c r="W652" s="621"/>
      <c r="X652" s="621"/>
      <c r="Y652" s="621"/>
      <c r="Z652" s="621"/>
      <c r="AA652" s="621"/>
      <c r="AB652" s="621"/>
    </row>
    <row r="653" spans="2:28" ht="15.75" hidden="1" customHeight="1">
      <c r="B653" s="621"/>
      <c r="C653" s="621"/>
      <c r="D653" s="621"/>
      <c r="E653" s="621"/>
      <c r="F653" s="621"/>
      <c r="G653" s="621"/>
      <c r="H653" s="621"/>
      <c r="I653" s="621"/>
      <c r="J653" s="621"/>
      <c r="K653" s="621"/>
      <c r="L653" s="621"/>
      <c r="M653" s="621"/>
      <c r="N653" s="621"/>
      <c r="O653" s="621"/>
      <c r="P653" s="621"/>
      <c r="Q653" s="621"/>
      <c r="R653" s="621"/>
      <c r="S653" s="621"/>
      <c r="T653" s="621"/>
      <c r="U653" s="621"/>
      <c r="V653" s="621"/>
      <c r="W653" s="621"/>
      <c r="X653" s="621"/>
      <c r="Y653" s="621"/>
      <c r="Z653" s="621"/>
      <c r="AA653" s="621"/>
      <c r="AB653" s="621"/>
    </row>
    <row r="654" spans="2:28" ht="15.75" hidden="1" customHeight="1">
      <c r="B654" s="621"/>
      <c r="C654" s="621"/>
      <c r="D654" s="621"/>
      <c r="E654" s="621"/>
      <c r="F654" s="621"/>
      <c r="G654" s="621"/>
      <c r="H654" s="621"/>
      <c r="I654" s="621"/>
      <c r="J654" s="621"/>
      <c r="K654" s="621"/>
      <c r="L654" s="621"/>
      <c r="M654" s="621"/>
      <c r="N654" s="621"/>
      <c r="O654" s="621"/>
      <c r="P654" s="621"/>
      <c r="Q654" s="621"/>
      <c r="R654" s="621"/>
      <c r="S654" s="621"/>
      <c r="T654" s="621"/>
      <c r="U654" s="621"/>
      <c r="V654" s="621"/>
      <c r="W654" s="621"/>
      <c r="X654" s="621"/>
      <c r="Y654" s="621"/>
      <c r="Z654" s="621"/>
      <c r="AA654" s="621"/>
      <c r="AB654" s="621"/>
    </row>
    <row r="655" spans="2:28" ht="15.75" hidden="1" customHeight="1">
      <c r="B655" s="621"/>
      <c r="C655" s="621"/>
      <c r="D655" s="621"/>
      <c r="E655" s="621"/>
      <c r="F655" s="621"/>
      <c r="G655" s="621"/>
      <c r="H655" s="621"/>
      <c r="I655" s="621"/>
      <c r="J655" s="621"/>
      <c r="K655" s="621"/>
      <c r="L655" s="621"/>
      <c r="M655" s="621"/>
      <c r="N655" s="621"/>
      <c r="O655" s="621"/>
      <c r="P655" s="621"/>
      <c r="Q655" s="621"/>
      <c r="R655" s="621"/>
      <c r="S655" s="621"/>
      <c r="T655" s="621"/>
      <c r="U655" s="621"/>
      <c r="V655" s="621"/>
      <c r="W655" s="621"/>
      <c r="X655" s="621"/>
      <c r="Y655" s="621"/>
      <c r="Z655" s="621"/>
      <c r="AA655" s="621"/>
      <c r="AB655" s="621"/>
    </row>
    <row r="656" spans="2:28" ht="15.75" hidden="1" customHeight="1">
      <c r="B656" s="621"/>
      <c r="C656" s="621"/>
      <c r="D656" s="621"/>
      <c r="E656" s="621"/>
      <c r="F656" s="621"/>
      <c r="G656" s="621"/>
      <c r="H656" s="621"/>
      <c r="I656" s="621"/>
      <c r="J656" s="621"/>
      <c r="K656" s="621"/>
      <c r="L656" s="621"/>
      <c r="M656" s="621"/>
      <c r="N656" s="621"/>
      <c r="O656" s="621"/>
      <c r="P656" s="621"/>
      <c r="Q656" s="621"/>
      <c r="R656" s="621"/>
      <c r="S656" s="621"/>
      <c r="T656" s="621"/>
      <c r="U656" s="621"/>
      <c r="V656" s="621"/>
      <c r="W656" s="621"/>
      <c r="X656" s="621"/>
      <c r="Y656" s="621"/>
      <c r="Z656" s="621"/>
      <c r="AA656" s="621"/>
      <c r="AB656" s="621"/>
    </row>
    <row r="657" spans="2:28" ht="15.75" hidden="1" customHeight="1">
      <c r="B657" s="621"/>
      <c r="C657" s="621"/>
      <c r="D657" s="621"/>
      <c r="E657" s="621"/>
      <c r="F657" s="621"/>
      <c r="G657" s="621"/>
      <c r="H657" s="621"/>
      <c r="I657" s="621"/>
      <c r="J657" s="621"/>
      <c r="K657" s="621"/>
      <c r="L657" s="621"/>
      <c r="M657" s="621"/>
      <c r="N657" s="621"/>
      <c r="O657" s="621"/>
      <c r="P657" s="621"/>
      <c r="Q657" s="621"/>
      <c r="R657" s="621"/>
      <c r="S657" s="621"/>
      <c r="T657" s="621"/>
      <c r="U657" s="621"/>
      <c r="V657" s="621"/>
      <c r="W657" s="621"/>
      <c r="X657" s="621"/>
      <c r="Y657" s="621"/>
      <c r="Z657" s="621"/>
      <c r="AA657" s="621"/>
      <c r="AB657" s="621"/>
    </row>
    <row r="658" spans="2:28" ht="15.75" hidden="1" customHeight="1">
      <c r="B658" s="621"/>
      <c r="C658" s="621"/>
      <c r="D658" s="621"/>
      <c r="E658" s="621"/>
      <c r="F658" s="621"/>
      <c r="G658" s="621"/>
      <c r="H658" s="621"/>
      <c r="I658" s="621"/>
      <c r="J658" s="621"/>
      <c r="K658" s="621"/>
      <c r="L658" s="621"/>
      <c r="M658" s="621"/>
      <c r="N658" s="621"/>
      <c r="O658" s="621"/>
      <c r="P658" s="621"/>
      <c r="Q658" s="621"/>
      <c r="R658" s="621"/>
      <c r="S658" s="621"/>
      <c r="T658" s="621"/>
      <c r="U658" s="621"/>
      <c r="V658" s="621"/>
      <c r="W658" s="621"/>
      <c r="X658" s="621"/>
      <c r="Y658" s="621"/>
      <c r="Z658" s="621"/>
      <c r="AA658" s="621"/>
      <c r="AB658" s="621"/>
    </row>
    <row r="659" spans="2:28" ht="15.75" hidden="1" customHeight="1">
      <c r="B659" s="621"/>
      <c r="C659" s="621"/>
      <c r="D659" s="621"/>
      <c r="E659" s="621"/>
      <c r="F659" s="621"/>
      <c r="G659" s="621"/>
      <c r="H659" s="621"/>
      <c r="I659" s="621"/>
      <c r="J659" s="621"/>
      <c r="K659" s="621"/>
      <c r="L659" s="621"/>
      <c r="M659" s="621"/>
      <c r="N659" s="621"/>
      <c r="O659" s="621"/>
      <c r="P659" s="621"/>
      <c r="Q659" s="621"/>
      <c r="R659" s="621"/>
      <c r="S659" s="621"/>
      <c r="T659" s="621"/>
      <c r="U659" s="621"/>
      <c r="V659" s="621"/>
      <c r="W659" s="621"/>
      <c r="X659" s="621"/>
      <c r="Y659" s="621"/>
      <c r="Z659" s="621"/>
      <c r="AA659" s="621"/>
      <c r="AB659" s="621"/>
    </row>
    <row r="660" spans="2:28" ht="15.75" hidden="1" customHeight="1">
      <c r="B660" s="621"/>
      <c r="C660" s="621"/>
      <c r="D660" s="621"/>
      <c r="E660" s="621"/>
      <c r="F660" s="621"/>
      <c r="G660" s="621"/>
      <c r="H660" s="621"/>
      <c r="I660" s="621"/>
      <c r="J660" s="621"/>
      <c r="K660" s="621"/>
      <c r="L660" s="621"/>
      <c r="M660" s="621"/>
      <c r="N660" s="621"/>
      <c r="O660" s="621"/>
      <c r="P660" s="621"/>
      <c r="Q660" s="621"/>
      <c r="R660" s="621"/>
      <c r="S660" s="621"/>
      <c r="T660" s="621"/>
      <c r="U660" s="621"/>
      <c r="V660" s="621"/>
      <c r="W660" s="621"/>
      <c r="X660" s="621"/>
      <c r="Y660" s="621"/>
      <c r="Z660" s="621"/>
      <c r="AA660" s="621"/>
      <c r="AB660" s="621"/>
    </row>
    <row r="661" spans="2:28" ht="15.75" hidden="1" customHeight="1">
      <c r="B661" s="621"/>
      <c r="C661" s="621"/>
      <c r="D661" s="621"/>
      <c r="E661" s="621"/>
      <c r="F661" s="621"/>
      <c r="G661" s="621"/>
      <c r="H661" s="621"/>
      <c r="I661" s="621"/>
      <c r="J661" s="621"/>
      <c r="K661" s="621"/>
      <c r="L661" s="621"/>
      <c r="M661" s="621"/>
      <c r="N661" s="621"/>
      <c r="O661" s="621"/>
      <c r="P661" s="621"/>
      <c r="Q661" s="621"/>
      <c r="R661" s="621"/>
      <c r="S661" s="621"/>
      <c r="T661" s="621"/>
      <c r="U661" s="621"/>
      <c r="V661" s="621"/>
      <c r="W661" s="621"/>
      <c r="X661" s="621"/>
      <c r="Y661" s="621"/>
      <c r="Z661" s="621"/>
      <c r="AA661" s="621"/>
      <c r="AB661" s="621"/>
    </row>
    <row r="662" spans="2:28" ht="15.75" hidden="1" customHeight="1">
      <c r="B662" s="621"/>
      <c r="C662" s="621"/>
      <c r="D662" s="621"/>
      <c r="E662" s="621"/>
      <c r="F662" s="621"/>
      <c r="G662" s="621"/>
      <c r="H662" s="621"/>
      <c r="I662" s="621"/>
      <c r="J662" s="621"/>
      <c r="K662" s="621"/>
      <c r="L662" s="621"/>
      <c r="M662" s="621"/>
      <c r="N662" s="621"/>
      <c r="O662" s="621"/>
      <c r="P662" s="621"/>
      <c r="Q662" s="621"/>
      <c r="R662" s="621"/>
      <c r="S662" s="621"/>
      <c r="T662" s="621"/>
      <c r="U662" s="621"/>
      <c r="V662" s="621"/>
      <c r="W662" s="621"/>
      <c r="X662" s="621"/>
      <c r="Y662" s="621"/>
      <c r="Z662" s="621"/>
      <c r="AA662" s="621"/>
      <c r="AB662" s="621"/>
    </row>
    <row r="663" spans="2:28" ht="15.75" hidden="1" customHeight="1">
      <c r="B663" s="621"/>
      <c r="C663" s="621"/>
      <c r="D663" s="621"/>
      <c r="E663" s="621"/>
      <c r="F663" s="621"/>
      <c r="G663" s="621"/>
      <c r="H663" s="621"/>
      <c r="I663" s="621"/>
      <c r="J663" s="621"/>
      <c r="K663" s="621"/>
      <c r="L663" s="621"/>
      <c r="M663" s="621"/>
      <c r="N663" s="621"/>
      <c r="O663" s="621"/>
      <c r="P663" s="621"/>
      <c r="Q663" s="621"/>
      <c r="R663" s="621"/>
      <c r="S663" s="621"/>
      <c r="T663" s="621"/>
      <c r="U663" s="621"/>
      <c r="V663" s="621"/>
      <c r="W663" s="621"/>
      <c r="X663" s="621"/>
      <c r="Y663" s="621"/>
      <c r="Z663" s="621"/>
      <c r="AA663" s="621"/>
      <c r="AB663" s="621"/>
    </row>
    <row r="664" spans="2:28" ht="15.75" hidden="1" customHeight="1">
      <c r="B664" s="621"/>
      <c r="C664" s="621"/>
      <c r="D664" s="621"/>
      <c r="E664" s="621"/>
      <c r="F664" s="621"/>
      <c r="G664" s="621"/>
      <c r="H664" s="621"/>
      <c r="I664" s="621"/>
      <c r="J664" s="621"/>
      <c r="K664" s="621"/>
      <c r="L664" s="621"/>
      <c r="M664" s="621"/>
      <c r="N664" s="621"/>
      <c r="O664" s="621"/>
      <c r="P664" s="621"/>
      <c r="Q664" s="621"/>
      <c r="R664" s="621"/>
      <c r="S664" s="621"/>
      <c r="T664" s="621"/>
      <c r="U664" s="621"/>
      <c r="V664" s="621"/>
      <c r="W664" s="621"/>
      <c r="X664" s="621"/>
      <c r="Y664" s="621"/>
      <c r="Z664" s="621"/>
      <c r="AA664" s="621"/>
      <c r="AB664" s="621"/>
    </row>
    <row r="665" spans="2:28" ht="15.75" hidden="1" customHeight="1">
      <c r="B665" s="621"/>
      <c r="C665" s="621"/>
      <c r="D665" s="621"/>
      <c r="E665" s="621"/>
      <c r="F665" s="621"/>
      <c r="G665" s="621"/>
      <c r="H665" s="621"/>
      <c r="I665" s="621"/>
      <c r="J665" s="621"/>
      <c r="K665" s="621"/>
      <c r="L665" s="621"/>
      <c r="M665" s="621"/>
      <c r="N665" s="621"/>
      <c r="O665" s="621"/>
      <c r="P665" s="621"/>
      <c r="Q665" s="621"/>
      <c r="R665" s="621"/>
      <c r="S665" s="621"/>
      <c r="T665" s="621"/>
      <c r="U665" s="621"/>
      <c r="V665" s="621"/>
      <c r="W665" s="621"/>
      <c r="X665" s="621"/>
      <c r="Y665" s="621"/>
      <c r="Z665" s="621"/>
      <c r="AA665" s="621"/>
      <c r="AB665" s="621"/>
    </row>
    <row r="666" spans="2:28" ht="15.75" hidden="1" customHeight="1">
      <c r="B666" s="621"/>
      <c r="C666" s="621"/>
      <c r="D666" s="621"/>
      <c r="E666" s="621"/>
      <c r="F666" s="621"/>
      <c r="G666" s="621"/>
      <c r="H666" s="621"/>
      <c r="I666" s="621"/>
      <c r="J666" s="621"/>
      <c r="K666" s="621"/>
      <c r="L666" s="621"/>
      <c r="M666" s="621"/>
      <c r="N666" s="621"/>
      <c r="O666" s="621"/>
      <c r="P666" s="621"/>
      <c r="Q666" s="621"/>
      <c r="R666" s="621"/>
      <c r="S666" s="621"/>
      <c r="T666" s="621"/>
      <c r="U666" s="621"/>
      <c r="V666" s="621"/>
      <c r="W666" s="621"/>
      <c r="X666" s="621"/>
      <c r="Y666" s="621"/>
      <c r="Z666" s="621"/>
      <c r="AA666" s="621"/>
      <c r="AB666" s="621"/>
    </row>
    <row r="667" spans="2:28" ht="15.75" hidden="1" customHeight="1">
      <c r="B667" s="621"/>
      <c r="C667" s="621"/>
      <c r="D667" s="621"/>
      <c r="E667" s="621"/>
      <c r="F667" s="621"/>
      <c r="G667" s="621"/>
      <c r="H667" s="621"/>
      <c r="I667" s="621"/>
      <c r="J667" s="621"/>
      <c r="K667" s="621"/>
      <c r="L667" s="621"/>
      <c r="M667" s="621"/>
      <c r="N667" s="621"/>
      <c r="O667" s="621"/>
      <c r="P667" s="621"/>
      <c r="Q667" s="621"/>
      <c r="R667" s="621"/>
      <c r="S667" s="621"/>
      <c r="T667" s="621"/>
      <c r="U667" s="621"/>
      <c r="V667" s="621"/>
      <c r="W667" s="621"/>
      <c r="X667" s="621"/>
      <c r="Y667" s="621"/>
      <c r="Z667" s="621"/>
      <c r="AA667" s="621"/>
      <c r="AB667" s="621"/>
    </row>
    <row r="668" spans="2:28" ht="15.75" hidden="1" customHeight="1">
      <c r="B668" s="621"/>
      <c r="C668" s="621"/>
      <c r="D668" s="621"/>
      <c r="E668" s="621"/>
      <c r="F668" s="621"/>
      <c r="G668" s="621"/>
      <c r="H668" s="621"/>
      <c r="I668" s="621"/>
      <c r="J668" s="621"/>
      <c r="K668" s="621"/>
      <c r="L668" s="621"/>
      <c r="M668" s="621"/>
      <c r="N668" s="621"/>
      <c r="O668" s="621"/>
      <c r="P668" s="621"/>
      <c r="Q668" s="621"/>
      <c r="R668" s="621"/>
      <c r="S668" s="621"/>
      <c r="T668" s="621"/>
      <c r="U668" s="621"/>
      <c r="V668" s="621"/>
      <c r="W668" s="621"/>
      <c r="X668" s="621"/>
      <c r="Y668" s="621"/>
      <c r="Z668" s="621"/>
      <c r="AA668" s="621"/>
      <c r="AB668" s="621"/>
    </row>
    <row r="669" spans="2:28" ht="15.75" hidden="1" customHeight="1">
      <c r="B669" s="621"/>
      <c r="C669" s="621"/>
      <c r="D669" s="621"/>
      <c r="E669" s="621"/>
      <c r="F669" s="621"/>
      <c r="G669" s="621"/>
      <c r="H669" s="621"/>
      <c r="I669" s="621"/>
      <c r="J669" s="621"/>
      <c r="K669" s="621"/>
      <c r="L669" s="621"/>
      <c r="M669" s="621"/>
      <c r="N669" s="621"/>
      <c r="O669" s="621"/>
      <c r="P669" s="621"/>
      <c r="Q669" s="621"/>
      <c r="R669" s="621"/>
      <c r="S669" s="621"/>
      <c r="T669" s="621"/>
      <c r="U669" s="621"/>
      <c r="V669" s="621"/>
      <c r="W669" s="621"/>
      <c r="X669" s="621"/>
      <c r="Y669" s="621"/>
      <c r="Z669" s="621"/>
      <c r="AA669" s="621"/>
      <c r="AB669" s="621"/>
    </row>
    <row r="670" spans="2:28" ht="15.75" hidden="1" customHeight="1">
      <c r="B670" s="621"/>
      <c r="C670" s="621"/>
      <c r="D670" s="621"/>
      <c r="E670" s="621"/>
      <c r="F670" s="621"/>
      <c r="G670" s="621"/>
      <c r="H670" s="621"/>
      <c r="I670" s="621"/>
      <c r="J670" s="621"/>
      <c r="K670" s="621"/>
      <c r="L670" s="621"/>
      <c r="M670" s="621"/>
      <c r="N670" s="621"/>
      <c r="O670" s="621"/>
      <c r="P670" s="621"/>
      <c r="Q670" s="621"/>
      <c r="R670" s="621"/>
      <c r="S670" s="621"/>
      <c r="T670" s="621"/>
      <c r="U670" s="621"/>
      <c r="V670" s="621"/>
      <c r="W670" s="621"/>
      <c r="X670" s="621"/>
      <c r="Y670" s="621"/>
      <c r="Z670" s="621"/>
      <c r="AA670" s="621"/>
      <c r="AB670" s="621"/>
    </row>
    <row r="671" spans="2:28" ht="15.75" hidden="1" customHeight="1">
      <c r="B671" s="621"/>
      <c r="C671" s="621"/>
      <c r="D671" s="621"/>
      <c r="E671" s="621"/>
      <c r="F671" s="621"/>
      <c r="G671" s="621"/>
      <c r="H671" s="621"/>
      <c r="I671" s="621"/>
      <c r="J671" s="621"/>
      <c r="K671" s="621"/>
      <c r="L671" s="621"/>
      <c r="M671" s="621"/>
      <c r="N671" s="621"/>
      <c r="O671" s="621"/>
      <c r="P671" s="621"/>
      <c r="Q671" s="621"/>
      <c r="R671" s="621"/>
      <c r="S671" s="621"/>
      <c r="T671" s="621"/>
      <c r="U671" s="621"/>
      <c r="V671" s="621"/>
      <c r="W671" s="621"/>
      <c r="X671" s="621"/>
      <c r="Y671" s="621"/>
      <c r="Z671" s="621"/>
      <c r="AA671" s="621"/>
      <c r="AB671" s="621"/>
    </row>
    <row r="672" spans="2:28" ht="15.75" hidden="1" customHeight="1">
      <c r="B672" s="621"/>
      <c r="C672" s="621"/>
      <c r="D672" s="621"/>
      <c r="E672" s="621"/>
      <c r="F672" s="621"/>
      <c r="G672" s="621"/>
      <c r="H672" s="621"/>
      <c r="I672" s="621"/>
      <c r="J672" s="621"/>
      <c r="K672" s="621"/>
      <c r="L672" s="621"/>
      <c r="M672" s="621"/>
      <c r="N672" s="621"/>
      <c r="O672" s="621"/>
      <c r="P672" s="621"/>
      <c r="Q672" s="621"/>
      <c r="R672" s="621"/>
      <c r="S672" s="621"/>
      <c r="T672" s="621"/>
      <c r="U672" s="621"/>
      <c r="V672" s="621"/>
      <c r="W672" s="621"/>
      <c r="X672" s="621"/>
      <c r="Y672" s="621"/>
      <c r="Z672" s="621"/>
      <c r="AA672" s="621"/>
      <c r="AB672" s="621"/>
    </row>
    <row r="673" spans="2:28" ht="15.75" hidden="1" customHeight="1">
      <c r="B673" s="621"/>
      <c r="C673" s="621"/>
      <c r="D673" s="621"/>
      <c r="E673" s="621"/>
      <c r="F673" s="621"/>
      <c r="G673" s="621"/>
      <c r="H673" s="621"/>
      <c r="I673" s="621"/>
      <c r="J673" s="621"/>
      <c r="K673" s="621"/>
      <c r="L673" s="621"/>
      <c r="M673" s="621"/>
      <c r="N673" s="621"/>
      <c r="O673" s="621"/>
      <c r="P673" s="621"/>
      <c r="Q673" s="621"/>
      <c r="R673" s="621"/>
      <c r="S673" s="621"/>
      <c r="T673" s="621"/>
      <c r="U673" s="621"/>
      <c r="V673" s="621"/>
      <c r="W673" s="621"/>
      <c r="X673" s="621"/>
      <c r="Y673" s="621"/>
      <c r="Z673" s="621"/>
      <c r="AA673" s="621"/>
      <c r="AB673" s="621"/>
    </row>
    <row r="674" spans="2:28" ht="15.75" hidden="1" customHeight="1">
      <c r="B674" s="621"/>
      <c r="C674" s="621"/>
      <c r="D674" s="621"/>
      <c r="E674" s="621"/>
      <c r="F674" s="621"/>
      <c r="G674" s="621"/>
      <c r="H674" s="621"/>
      <c r="I674" s="621"/>
      <c r="J674" s="621"/>
      <c r="K674" s="621"/>
      <c r="L674" s="621"/>
      <c r="M674" s="621"/>
      <c r="N674" s="621"/>
      <c r="O674" s="621"/>
      <c r="P674" s="621"/>
      <c r="Q674" s="621"/>
      <c r="R674" s="621"/>
      <c r="S674" s="621"/>
      <c r="T674" s="621"/>
      <c r="U674" s="621"/>
      <c r="V674" s="621"/>
      <c r="W674" s="621"/>
      <c r="X674" s="621"/>
      <c r="Y674" s="621"/>
      <c r="Z674" s="621"/>
      <c r="AA674" s="621"/>
      <c r="AB674" s="621"/>
    </row>
    <row r="675" spans="2:28" ht="15.75" hidden="1" customHeight="1">
      <c r="B675" s="621"/>
      <c r="C675" s="621"/>
      <c r="D675" s="621"/>
      <c r="E675" s="621"/>
      <c r="F675" s="621"/>
      <c r="G675" s="621"/>
      <c r="H675" s="621"/>
      <c r="I675" s="621"/>
      <c r="J675" s="621"/>
      <c r="K675" s="621"/>
      <c r="L675" s="621"/>
      <c r="M675" s="621"/>
      <c r="N675" s="621"/>
      <c r="O675" s="621"/>
      <c r="P675" s="621"/>
      <c r="Q675" s="621"/>
      <c r="R675" s="621"/>
      <c r="S675" s="621"/>
      <c r="T675" s="621"/>
      <c r="U675" s="621"/>
      <c r="V675" s="621"/>
      <c r="W675" s="621"/>
      <c r="X675" s="621"/>
      <c r="Y675" s="621"/>
      <c r="Z675" s="621"/>
      <c r="AA675" s="621"/>
      <c r="AB675" s="621"/>
    </row>
    <row r="676" spans="2:28" ht="15.75" hidden="1" customHeight="1">
      <c r="B676" s="621"/>
      <c r="C676" s="621"/>
      <c r="D676" s="621"/>
      <c r="E676" s="621"/>
      <c r="F676" s="621"/>
      <c r="G676" s="621"/>
      <c r="H676" s="621"/>
      <c r="I676" s="621"/>
      <c r="J676" s="621"/>
      <c r="K676" s="621"/>
      <c r="L676" s="621"/>
      <c r="M676" s="621"/>
      <c r="N676" s="621"/>
      <c r="O676" s="621"/>
      <c r="P676" s="621"/>
      <c r="Q676" s="621"/>
      <c r="R676" s="621"/>
      <c r="S676" s="621"/>
      <c r="T676" s="621"/>
      <c r="U676" s="621"/>
      <c r="V676" s="621"/>
      <c r="W676" s="621"/>
      <c r="X676" s="621"/>
      <c r="Y676" s="621"/>
      <c r="Z676" s="621"/>
      <c r="AA676" s="621"/>
      <c r="AB676" s="621"/>
    </row>
    <row r="677" spans="2:28" ht="15.75" hidden="1" customHeight="1">
      <c r="B677" s="621"/>
      <c r="C677" s="621"/>
      <c r="D677" s="621"/>
      <c r="E677" s="621"/>
      <c r="F677" s="621"/>
      <c r="G677" s="621"/>
      <c r="H677" s="621"/>
      <c r="I677" s="621"/>
      <c r="J677" s="621"/>
      <c r="K677" s="621"/>
      <c r="L677" s="621"/>
      <c r="M677" s="621"/>
      <c r="N677" s="621"/>
      <c r="O677" s="621"/>
      <c r="P677" s="621"/>
      <c r="Q677" s="621"/>
      <c r="R677" s="621"/>
      <c r="S677" s="621"/>
      <c r="T677" s="621"/>
      <c r="U677" s="621"/>
      <c r="V677" s="621"/>
      <c r="W677" s="621"/>
      <c r="X677" s="621"/>
      <c r="Y677" s="621"/>
      <c r="Z677" s="621"/>
      <c r="AA677" s="621"/>
      <c r="AB677" s="621"/>
    </row>
    <row r="678" spans="2:28" ht="15.75" hidden="1" customHeight="1">
      <c r="B678" s="621"/>
      <c r="C678" s="621"/>
      <c r="D678" s="621"/>
      <c r="E678" s="621"/>
      <c r="F678" s="621"/>
      <c r="G678" s="621"/>
      <c r="H678" s="621"/>
      <c r="I678" s="621"/>
      <c r="J678" s="621"/>
      <c r="K678" s="621"/>
      <c r="L678" s="621"/>
      <c r="M678" s="621"/>
      <c r="N678" s="621"/>
      <c r="O678" s="621"/>
      <c r="P678" s="621"/>
      <c r="Q678" s="621"/>
      <c r="R678" s="621"/>
      <c r="S678" s="621"/>
      <c r="T678" s="621"/>
      <c r="U678" s="621"/>
      <c r="V678" s="621"/>
      <c r="W678" s="621"/>
      <c r="X678" s="621"/>
      <c r="Y678" s="621"/>
      <c r="Z678" s="621"/>
      <c r="AA678" s="621"/>
      <c r="AB678" s="621"/>
    </row>
    <row r="679" spans="2:28" ht="15.75" hidden="1" customHeight="1">
      <c r="B679" s="621"/>
      <c r="C679" s="621"/>
      <c r="D679" s="621"/>
      <c r="E679" s="621"/>
      <c r="F679" s="621"/>
      <c r="G679" s="621"/>
      <c r="H679" s="621"/>
      <c r="I679" s="621"/>
      <c r="J679" s="621"/>
      <c r="K679" s="621"/>
      <c r="L679" s="621"/>
      <c r="M679" s="621"/>
      <c r="N679" s="621"/>
      <c r="O679" s="621"/>
      <c r="P679" s="621"/>
      <c r="Q679" s="621"/>
      <c r="R679" s="621"/>
      <c r="S679" s="621"/>
      <c r="T679" s="621"/>
      <c r="U679" s="621"/>
      <c r="V679" s="621"/>
      <c r="W679" s="621"/>
      <c r="X679" s="621"/>
      <c r="Y679" s="621"/>
      <c r="Z679" s="621"/>
      <c r="AA679" s="621"/>
      <c r="AB679" s="621"/>
    </row>
    <row r="680" spans="2:28" ht="15.75" hidden="1" customHeight="1">
      <c r="B680" s="621"/>
      <c r="C680" s="621"/>
      <c r="D680" s="621"/>
      <c r="E680" s="621"/>
      <c r="F680" s="621"/>
      <c r="G680" s="621"/>
      <c r="H680" s="621"/>
      <c r="I680" s="621"/>
      <c r="J680" s="621"/>
      <c r="K680" s="621"/>
      <c r="L680" s="621"/>
      <c r="M680" s="621"/>
      <c r="N680" s="621"/>
      <c r="O680" s="621"/>
      <c r="P680" s="621"/>
      <c r="Q680" s="621"/>
      <c r="R680" s="621"/>
      <c r="S680" s="621"/>
      <c r="T680" s="621"/>
      <c r="U680" s="621"/>
      <c r="V680" s="621"/>
      <c r="W680" s="621"/>
      <c r="X680" s="621"/>
      <c r="Y680" s="621"/>
      <c r="Z680" s="621"/>
      <c r="AA680" s="621"/>
      <c r="AB680" s="621"/>
    </row>
    <row r="681" spans="2:28" ht="15.75" hidden="1" customHeight="1">
      <c r="B681" s="621"/>
      <c r="C681" s="621"/>
      <c r="D681" s="621"/>
      <c r="E681" s="621"/>
      <c r="F681" s="621"/>
      <c r="G681" s="621"/>
      <c r="H681" s="621"/>
      <c r="I681" s="621"/>
      <c r="J681" s="621"/>
      <c r="K681" s="621"/>
      <c r="L681" s="621"/>
      <c r="M681" s="621"/>
      <c r="N681" s="621"/>
      <c r="O681" s="621"/>
      <c r="P681" s="621"/>
      <c r="Q681" s="621"/>
      <c r="R681" s="621"/>
      <c r="S681" s="621"/>
      <c r="T681" s="621"/>
      <c r="U681" s="621"/>
      <c r="V681" s="621"/>
      <c r="W681" s="621"/>
      <c r="X681" s="621"/>
      <c r="Y681" s="621"/>
      <c r="Z681" s="621"/>
      <c r="AA681" s="621"/>
      <c r="AB681" s="621"/>
    </row>
    <row r="682" spans="2:28" ht="15.75" hidden="1" customHeight="1">
      <c r="B682" s="621"/>
      <c r="C682" s="621"/>
      <c r="D682" s="621"/>
      <c r="E682" s="621"/>
      <c r="F682" s="621"/>
      <c r="G682" s="621"/>
      <c r="H682" s="621"/>
      <c r="I682" s="621"/>
      <c r="J682" s="621"/>
      <c r="K682" s="621"/>
      <c r="L682" s="621"/>
      <c r="M682" s="621"/>
      <c r="N682" s="621"/>
      <c r="O682" s="621"/>
      <c r="P682" s="621"/>
      <c r="Q682" s="621"/>
      <c r="R682" s="621"/>
      <c r="S682" s="621"/>
      <c r="T682" s="621"/>
      <c r="U682" s="621"/>
      <c r="V682" s="621"/>
      <c r="W682" s="621"/>
      <c r="X682" s="621"/>
      <c r="Y682" s="621"/>
      <c r="Z682" s="621"/>
      <c r="AA682" s="621"/>
      <c r="AB682" s="621"/>
    </row>
    <row r="683" spans="2:28" ht="15.75" hidden="1" customHeight="1">
      <c r="B683" s="621"/>
      <c r="C683" s="621"/>
      <c r="D683" s="621"/>
      <c r="E683" s="621"/>
      <c r="F683" s="621"/>
      <c r="G683" s="621"/>
      <c r="H683" s="621"/>
      <c r="I683" s="621"/>
      <c r="J683" s="621"/>
      <c r="K683" s="621"/>
      <c r="L683" s="621"/>
      <c r="M683" s="621"/>
      <c r="N683" s="621"/>
      <c r="O683" s="621"/>
      <c r="P683" s="621"/>
      <c r="Q683" s="621"/>
      <c r="R683" s="621"/>
      <c r="S683" s="621"/>
      <c r="T683" s="621"/>
      <c r="U683" s="621"/>
      <c r="V683" s="621"/>
      <c r="W683" s="621"/>
      <c r="X683" s="621"/>
      <c r="Y683" s="621"/>
      <c r="Z683" s="621"/>
      <c r="AA683" s="621"/>
      <c r="AB683" s="621"/>
    </row>
    <row r="684" spans="2:28" ht="15.75" hidden="1" customHeight="1">
      <c r="B684" s="621"/>
      <c r="C684" s="621"/>
      <c r="D684" s="621"/>
      <c r="E684" s="621"/>
      <c r="F684" s="621"/>
      <c r="G684" s="621"/>
      <c r="H684" s="621"/>
      <c r="I684" s="621"/>
      <c r="J684" s="621"/>
      <c r="K684" s="621"/>
      <c r="L684" s="621"/>
      <c r="M684" s="621"/>
      <c r="N684" s="621"/>
      <c r="O684" s="621"/>
      <c r="P684" s="621"/>
      <c r="Q684" s="621"/>
      <c r="R684" s="621"/>
      <c r="S684" s="621"/>
      <c r="T684" s="621"/>
      <c r="U684" s="621"/>
      <c r="V684" s="621"/>
      <c r="W684" s="621"/>
      <c r="X684" s="621"/>
      <c r="Y684" s="621"/>
      <c r="Z684" s="621"/>
      <c r="AA684" s="621"/>
      <c r="AB684" s="621"/>
    </row>
    <row r="685" spans="2:28" ht="15.75" hidden="1" customHeight="1">
      <c r="B685" s="621"/>
      <c r="C685" s="621"/>
      <c r="D685" s="621"/>
      <c r="E685" s="621"/>
      <c r="F685" s="621"/>
      <c r="G685" s="621"/>
      <c r="H685" s="621"/>
      <c r="I685" s="621"/>
      <c r="J685" s="621"/>
      <c r="K685" s="621"/>
      <c r="L685" s="621"/>
      <c r="M685" s="621"/>
      <c r="N685" s="621"/>
      <c r="O685" s="621"/>
      <c r="P685" s="621"/>
      <c r="Q685" s="621"/>
      <c r="R685" s="621"/>
      <c r="S685" s="621"/>
      <c r="T685" s="621"/>
      <c r="U685" s="621"/>
      <c r="V685" s="621"/>
      <c r="W685" s="621"/>
      <c r="X685" s="621"/>
      <c r="Y685" s="621"/>
      <c r="Z685" s="621"/>
      <c r="AA685" s="621"/>
      <c r="AB685" s="621"/>
    </row>
    <row r="686" spans="2:28" ht="15.75" hidden="1" customHeight="1">
      <c r="B686" s="621"/>
      <c r="C686" s="621"/>
      <c r="D686" s="621"/>
      <c r="E686" s="621"/>
      <c r="F686" s="621"/>
      <c r="G686" s="621"/>
      <c r="H686" s="621"/>
      <c r="I686" s="621"/>
      <c r="J686" s="621"/>
      <c r="K686" s="621"/>
      <c r="L686" s="621"/>
      <c r="M686" s="621"/>
      <c r="N686" s="621"/>
      <c r="O686" s="621"/>
      <c r="P686" s="621"/>
      <c r="Q686" s="621"/>
      <c r="R686" s="621"/>
      <c r="S686" s="621"/>
      <c r="T686" s="621"/>
      <c r="U686" s="621"/>
      <c r="V686" s="621"/>
      <c r="W686" s="621"/>
      <c r="X686" s="621"/>
      <c r="Y686" s="621"/>
      <c r="Z686" s="621"/>
      <c r="AA686" s="621"/>
      <c r="AB686" s="621"/>
    </row>
    <row r="687" spans="2:28" ht="15.75" hidden="1" customHeight="1">
      <c r="B687" s="621"/>
      <c r="C687" s="621"/>
      <c r="D687" s="621"/>
      <c r="E687" s="621"/>
      <c r="F687" s="621"/>
      <c r="G687" s="621"/>
      <c r="H687" s="621"/>
      <c r="I687" s="621"/>
      <c r="J687" s="621"/>
      <c r="K687" s="621"/>
      <c r="L687" s="621"/>
      <c r="M687" s="621"/>
      <c r="N687" s="621"/>
      <c r="O687" s="621"/>
      <c r="P687" s="621"/>
      <c r="Q687" s="621"/>
      <c r="R687" s="621"/>
      <c r="S687" s="621"/>
      <c r="T687" s="621"/>
      <c r="U687" s="621"/>
      <c r="V687" s="621"/>
      <c r="W687" s="621"/>
      <c r="X687" s="621"/>
      <c r="Y687" s="621"/>
      <c r="Z687" s="621"/>
      <c r="AA687" s="621"/>
      <c r="AB687" s="621"/>
    </row>
    <row r="688" spans="2:28" ht="15.75" hidden="1" customHeight="1">
      <c r="B688" s="621"/>
      <c r="C688" s="621"/>
      <c r="D688" s="621"/>
      <c r="E688" s="621"/>
      <c r="F688" s="621"/>
      <c r="G688" s="621"/>
      <c r="H688" s="621"/>
      <c r="I688" s="621"/>
      <c r="J688" s="621"/>
      <c r="K688" s="621"/>
      <c r="L688" s="621"/>
      <c r="M688" s="621"/>
      <c r="N688" s="621"/>
      <c r="O688" s="621"/>
      <c r="P688" s="621"/>
      <c r="Q688" s="621"/>
      <c r="R688" s="621"/>
      <c r="S688" s="621"/>
      <c r="T688" s="621"/>
      <c r="U688" s="621"/>
      <c r="V688" s="621"/>
      <c r="W688" s="621"/>
      <c r="X688" s="621"/>
      <c r="Y688" s="621"/>
      <c r="Z688" s="621"/>
      <c r="AA688" s="621"/>
      <c r="AB688" s="621"/>
    </row>
    <row r="689" spans="2:28" ht="15.75" hidden="1" customHeight="1">
      <c r="B689" s="621"/>
      <c r="C689" s="621"/>
      <c r="D689" s="621"/>
      <c r="E689" s="621"/>
      <c r="F689" s="621"/>
      <c r="G689" s="621"/>
      <c r="H689" s="621"/>
      <c r="I689" s="621"/>
      <c r="J689" s="621"/>
      <c r="K689" s="621"/>
      <c r="L689" s="621"/>
      <c r="M689" s="621"/>
      <c r="N689" s="621"/>
      <c r="O689" s="621"/>
      <c r="P689" s="621"/>
      <c r="Q689" s="621"/>
      <c r="R689" s="621"/>
      <c r="S689" s="621"/>
      <c r="T689" s="621"/>
      <c r="U689" s="621"/>
      <c r="V689" s="621"/>
      <c r="W689" s="621"/>
      <c r="X689" s="621"/>
      <c r="Y689" s="621"/>
      <c r="Z689" s="621"/>
      <c r="AA689" s="621"/>
      <c r="AB689" s="621"/>
    </row>
    <row r="690" spans="2:28" ht="15.75" hidden="1" customHeight="1">
      <c r="B690" s="621"/>
      <c r="C690" s="621"/>
      <c r="D690" s="621"/>
      <c r="E690" s="621"/>
      <c r="F690" s="621"/>
      <c r="G690" s="621"/>
      <c r="H690" s="621"/>
      <c r="I690" s="621"/>
      <c r="J690" s="621"/>
      <c r="K690" s="621"/>
      <c r="L690" s="621"/>
      <c r="M690" s="621"/>
      <c r="N690" s="621"/>
      <c r="O690" s="621"/>
      <c r="P690" s="621"/>
      <c r="Q690" s="621"/>
      <c r="R690" s="621"/>
      <c r="S690" s="621"/>
      <c r="T690" s="621"/>
      <c r="U690" s="621"/>
      <c r="V690" s="621"/>
      <c r="W690" s="621"/>
      <c r="X690" s="621"/>
      <c r="Y690" s="621"/>
      <c r="Z690" s="621"/>
      <c r="AA690" s="621"/>
      <c r="AB690" s="621"/>
    </row>
    <row r="691" spans="2:28" ht="15.75" hidden="1" customHeight="1">
      <c r="B691" s="621"/>
      <c r="C691" s="621"/>
      <c r="D691" s="621"/>
      <c r="E691" s="621"/>
      <c r="F691" s="621"/>
      <c r="G691" s="621"/>
      <c r="H691" s="621"/>
      <c r="I691" s="621"/>
      <c r="J691" s="621"/>
      <c r="K691" s="621"/>
      <c r="L691" s="621"/>
      <c r="M691" s="621"/>
      <c r="N691" s="621"/>
      <c r="O691" s="621"/>
      <c r="P691" s="621"/>
      <c r="Q691" s="621"/>
      <c r="R691" s="621"/>
      <c r="S691" s="621"/>
      <c r="T691" s="621"/>
      <c r="U691" s="621"/>
      <c r="V691" s="621"/>
      <c r="W691" s="621"/>
      <c r="X691" s="621"/>
      <c r="Y691" s="621"/>
      <c r="Z691" s="621"/>
      <c r="AA691" s="621"/>
      <c r="AB691" s="621"/>
    </row>
    <row r="692" spans="2:28" ht="15.75" hidden="1" customHeight="1">
      <c r="B692" s="621"/>
      <c r="C692" s="621"/>
      <c r="D692" s="621"/>
      <c r="E692" s="621"/>
      <c r="F692" s="621"/>
      <c r="G692" s="621"/>
      <c r="H692" s="621"/>
      <c r="I692" s="621"/>
      <c r="J692" s="621"/>
      <c r="K692" s="621"/>
      <c r="L692" s="621"/>
      <c r="M692" s="621"/>
      <c r="N692" s="621"/>
      <c r="O692" s="621"/>
      <c r="P692" s="621"/>
      <c r="Q692" s="621"/>
      <c r="R692" s="621"/>
      <c r="S692" s="621"/>
      <c r="T692" s="621"/>
      <c r="U692" s="621"/>
      <c r="V692" s="621"/>
      <c r="W692" s="621"/>
      <c r="X692" s="621"/>
      <c r="Y692" s="621"/>
      <c r="Z692" s="621"/>
      <c r="AA692" s="621"/>
      <c r="AB692" s="621"/>
    </row>
    <row r="693" spans="2:28" ht="15.75" hidden="1" customHeight="1">
      <c r="B693" s="621"/>
      <c r="C693" s="621"/>
      <c r="D693" s="621"/>
      <c r="E693" s="621"/>
      <c r="F693" s="621"/>
      <c r="G693" s="621"/>
      <c r="H693" s="621"/>
      <c r="I693" s="621"/>
      <c r="J693" s="621"/>
      <c r="K693" s="621"/>
      <c r="L693" s="621"/>
      <c r="M693" s="621"/>
      <c r="N693" s="621"/>
      <c r="O693" s="621"/>
      <c r="P693" s="621"/>
      <c r="Q693" s="621"/>
      <c r="R693" s="621"/>
      <c r="S693" s="621"/>
      <c r="T693" s="621"/>
      <c r="U693" s="621"/>
      <c r="V693" s="621"/>
      <c r="W693" s="621"/>
      <c r="X693" s="621"/>
      <c r="Y693" s="621"/>
      <c r="Z693" s="621"/>
      <c r="AA693" s="621"/>
      <c r="AB693" s="621"/>
    </row>
    <row r="694" spans="2:28" ht="15.75" hidden="1" customHeight="1">
      <c r="B694" s="621"/>
      <c r="C694" s="621"/>
      <c r="D694" s="621"/>
      <c r="E694" s="621"/>
      <c r="F694" s="621"/>
      <c r="G694" s="621"/>
      <c r="H694" s="621"/>
      <c r="I694" s="621"/>
      <c r="J694" s="621"/>
      <c r="K694" s="621"/>
      <c r="L694" s="621"/>
      <c r="M694" s="621"/>
      <c r="N694" s="621"/>
      <c r="O694" s="621"/>
      <c r="P694" s="621"/>
      <c r="Q694" s="621"/>
      <c r="R694" s="621"/>
      <c r="S694" s="621"/>
      <c r="T694" s="621"/>
      <c r="U694" s="621"/>
      <c r="V694" s="621"/>
      <c r="W694" s="621"/>
      <c r="X694" s="621"/>
      <c r="Y694" s="621"/>
      <c r="Z694" s="621"/>
      <c r="AA694" s="621"/>
      <c r="AB694" s="621"/>
    </row>
    <row r="695" spans="2:28" ht="15.75" hidden="1" customHeight="1">
      <c r="B695" s="621"/>
      <c r="C695" s="621"/>
      <c r="D695" s="621"/>
      <c r="E695" s="621"/>
      <c r="F695" s="621"/>
      <c r="G695" s="621"/>
      <c r="H695" s="621"/>
      <c r="I695" s="621"/>
      <c r="J695" s="621"/>
      <c r="K695" s="621"/>
      <c r="L695" s="621"/>
      <c r="M695" s="621"/>
      <c r="N695" s="621"/>
      <c r="O695" s="621"/>
      <c r="P695" s="621"/>
      <c r="Q695" s="621"/>
      <c r="R695" s="621"/>
      <c r="S695" s="621"/>
      <c r="T695" s="621"/>
      <c r="U695" s="621"/>
      <c r="V695" s="621"/>
      <c r="W695" s="621"/>
      <c r="X695" s="621"/>
      <c r="Y695" s="621"/>
      <c r="Z695" s="621"/>
      <c r="AA695" s="621"/>
      <c r="AB695" s="621"/>
    </row>
    <row r="696" spans="2:28" ht="15.75" hidden="1" customHeight="1">
      <c r="B696" s="621"/>
      <c r="C696" s="621"/>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row>
    <row r="697" spans="2:28" ht="15.75" hidden="1" customHeight="1">
      <c r="B697" s="621"/>
      <c r="C697" s="621"/>
      <c r="D697" s="621"/>
      <c r="E697" s="621"/>
      <c r="F697" s="621"/>
      <c r="G697" s="621"/>
      <c r="H697" s="621"/>
      <c r="I697" s="621"/>
      <c r="J697" s="621"/>
      <c r="K697" s="621"/>
      <c r="L697" s="621"/>
      <c r="M697" s="621"/>
      <c r="N697" s="621"/>
      <c r="O697" s="621"/>
      <c r="P697" s="621"/>
      <c r="Q697" s="621"/>
      <c r="R697" s="621"/>
      <c r="S697" s="621"/>
      <c r="T697" s="621"/>
      <c r="U697" s="621"/>
      <c r="V697" s="621"/>
      <c r="W697" s="621"/>
      <c r="X697" s="621"/>
      <c r="Y697" s="621"/>
      <c r="Z697" s="621"/>
      <c r="AA697" s="621"/>
      <c r="AB697" s="621"/>
    </row>
    <row r="698" spans="2:28" ht="15.75" hidden="1" customHeight="1">
      <c r="B698" s="621"/>
      <c r="C698" s="621"/>
      <c r="D698" s="621"/>
      <c r="E698" s="621"/>
      <c r="F698" s="621"/>
      <c r="G698" s="621"/>
      <c r="H698" s="621"/>
      <c r="I698" s="621"/>
      <c r="J698" s="621"/>
      <c r="K698" s="621"/>
      <c r="L698" s="621"/>
      <c r="M698" s="621"/>
      <c r="N698" s="621"/>
      <c r="O698" s="621"/>
      <c r="P698" s="621"/>
      <c r="Q698" s="621"/>
      <c r="R698" s="621"/>
      <c r="S698" s="621"/>
      <c r="T698" s="621"/>
      <c r="U698" s="621"/>
      <c r="V698" s="621"/>
      <c r="W698" s="621"/>
      <c r="X698" s="621"/>
      <c r="Y698" s="621"/>
      <c r="Z698" s="621"/>
      <c r="AA698" s="621"/>
      <c r="AB698" s="621"/>
    </row>
    <row r="699" spans="2:28" ht="15.75" hidden="1" customHeight="1">
      <c r="B699" s="621"/>
      <c r="C699" s="621"/>
      <c r="D699" s="621"/>
      <c r="E699" s="621"/>
      <c r="F699" s="621"/>
      <c r="G699" s="621"/>
      <c r="H699" s="621"/>
      <c r="I699" s="621"/>
      <c r="J699" s="621"/>
      <c r="K699" s="621"/>
      <c r="L699" s="621"/>
      <c r="M699" s="621"/>
      <c r="N699" s="621"/>
      <c r="O699" s="621"/>
      <c r="P699" s="621"/>
      <c r="Q699" s="621"/>
      <c r="R699" s="621"/>
      <c r="S699" s="621"/>
      <c r="T699" s="621"/>
      <c r="U699" s="621"/>
      <c r="V699" s="621"/>
      <c r="W699" s="621"/>
      <c r="X699" s="621"/>
      <c r="Y699" s="621"/>
      <c r="Z699" s="621"/>
      <c r="AA699" s="621"/>
      <c r="AB699" s="621"/>
    </row>
    <row r="700" spans="2:28" ht="15.75" hidden="1" customHeight="1">
      <c r="B700" s="621"/>
      <c r="C700" s="621"/>
      <c r="D700" s="621"/>
      <c r="E700" s="621"/>
      <c r="F700" s="621"/>
      <c r="G700" s="621"/>
      <c r="H700" s="621"/>
      <c r="I700" s="621"/>
      <c r="J700" s="621"/>
      <c r="K700" s="621"/>
      <c r="L700" s="621"/>
      <c r="M700" s="621"/>
      <c r="N700" s="621"/>
      <c r="O700" s="621"/>
      <c r="P700" s="621"/>
      <c r="Q700" s="621"/>
      <c r="R700" s="621"/>
      <c r="S700" s="621"/>
      <c r="T700" s="621"/>
      <c r="U700" s="621"/>
      <c r="V700" s="621"/>
      <c r="W700" s="621"/>
      <c r="X700" s="621"/>
      <c r="Y700" s="621"/>
      <c r="Z700" s="621"/>
      <c r="AA700" s="621"/>
      <c r="AB700" s="621"/>
    </row>
    <row r="701" spans="2:28" ht="15.75" hidden="1" customHeight="1">
      <c r="B701" s="621"/>
      <c r="C701" s="621"/>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row>
    <row r="702" spans="2:28" ht="15.75" hidden="1" customHeight="1">
      <c r="B702" s="621"/>
      <c r="C702" s="621"/>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row>
    <row r="703" spans="2:28" ht="15.75" hidden="1" customHeight="1">
      <c r="B703" s="621"/>
      <c r="C703" s="621"/>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row>
    <row r="704" spans="2:28" ht="15.75" hidden="1" customHeight="1">
      <c r="B704" s="621"/>
      <c r="C704" s="621"/>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row>
    <row r="705" spans="2:28" ht="15.75" hidden="1" customHeight="1">
      <c r="B705" s="621"/>
      <c r="C705" s="621"/>
      <c r="D705" s="621"/>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row>
    <row r="706" spans="2:28" ht="15.75" hidden="1" customHeight="1">
      <c r="B706" s="621"/>
      <c r="C706" s="621"/>
      <c r="D706" s="621"/>
      <c r="E706" s="621"/>
      <c r="F706" s="621"/>
      <c r="G706" s="621"/>
      <c r="H706" s="621"/>
      <c r="I706" s="621"/>
      <c r="J706" s="621"/>
      <c r="K706" s="621"/>
      <c r="L706" s="621"/>
      <c r="M706" s="621"/>
      <c r="N706" s="621"/>
      <c r="O706" s="621"/>
      <c r="P706" s="621"/>
      <c r="Q706" s="621"/>
      <c r="R706" s="621"/>
      <c r="S706" s="621"/>
      <c r="T706" s="621"/>
      <c r="U706" s="621"/>
      <c r="V706" s="621"/>
      <c r="W706" s="621"/>
      <c r="X706" s="621"/>
      <c r="Y706" s="621"/>
      <c r="Z706" s="621"/>
      <c r="AA706" s="621"/>
      <c r="AB706" s="621"/>
    </row>
    <row r="707" spans="2:28" ht="15.75" hidden="1" customHeight="1">
      <c r="B707" s="621"/>
      <c r="C707" s="621"/>
      <c r="D707" s="621"/>
      <c r="E707" s="621"/>
      <c r="F707" s="621"/>
      <c r="G707" s="621"/>
      <c r="H707" s="621"/>
      <c r="I707" s="621"/>
      <c r="J707" s="621"/>
      <c r="K707" s="621"/>
      <c r="L707" s="621"/>
      <c r="M707" s="621"/>
      <c r="N707" s="621"/>
      <c r="O707" s="621"/>
      <c r="P707" s="621"/>
      <c r="Q707" s="621"/>
      <c r="R707" s="621"/>
      <c r="S707" s="621"/>
      <c r="T707" s="621"/>
      <c r="U707" s="621"/>
      <c r="V707" s="621"/>
      <c r="W707" s="621"/>
      <c r="X707" s="621"/>
      <c r="Y707" s="621"/>
      <c r="Z707" s="621"/>
      <c r="AA707" s="621"/>
      <c r="AB707" s="621"/>
    </row>
    <row r="708" spans="2:28" ht="15.75" hidden="1" customHeight="1">
      <c r="B708" s="621"/>
      <c r="C708" s="621"/>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row>
    <row r="709" spans="2:28" ht="15.75" hidden="1" customHeight="1">
      <c r="B709" s="621"/>
      <c r="C709" s="621"/>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row>
    <row r="710" spans="2:28" ht="15.75" hidden="1" customHeight="1">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row>
    <row r="711" spans="2:28" ht="15.75" hidden="1" customHeight="1">
      <c r="B711" s="621"/>
      <c r="C711" s="621"/>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row>
    <row r="712" spans="2:28" ht="15.75" hidden="1" customHeight="1">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row>
    <row r="713" spans="2:28" ht="15.75" hidden="1" customHeight="1">
      <c r="B713" s="621"/>
      <c r="C713" s="621"/>
      <c r="D713" s="621"/>
      <c r="E713" s="621"/>
      <c r="F713" s="621"/>
      <c r="G713" s="621"/>
      <c r="H713" s="621"/>
      <c r="I713" s="621"/>
      <c r="J713" s="621"/>
      <c r="K713" s="621"/>
      <c r="L713" s="621"/>
      <c r="M713" s="621"/>
      <c r="N713" s="621"/>
      <c r="O713" s="621"/>
      <c r="P713" s="621"/>
      <c r="Q713" s="621"/>
      <c r="R713" s="621"/>
      <c r="S713" s="621"/>
      <c r="T713" s="621"/>
      <c r="U713" s="621"/>
      <c r="V713" s="621"/>
      <c r="W713" s="621"/>
      <c r="X713" s="621"/>
      <c r="Y713" s="621"/>
      <c r="Z713" s="621"/>
      <c r="AA713" s="621"/>
      <c r="AB713" s="621"/>
    </row>
    <row r="714" spans="2:28" ht="15.75" hidden="1" customHeight="1">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row>
    <row r="715" spans="2:28" ht="15.75" hidden="1" customHeight="1">
      <c r="B715" s="621"/>
      <c r="C715" s="621"/>
      <c r="D715" s="621"/>
      <c r="E715" s="621"/>
      <c r="F715" s="621"/>
      <c r="G715" s="621"/>
      <c r="H715" s="621"/>
      <c r="I715" s="621"/>
      <c r="J715" s="621"/>
      <c r="K715" s="621"/>
      <c r="L715" s="621"/>
      <c r="M715" s="621"/>
      <c r="N715" s="621"/>
      <c r="O715" s="621"/>
      <c r="P715" s="621"/>
      <c r="Q715" s="621"/>
      <c r="R715" s="621"/>
      <c r="S715" s="621"/>
      <c r="T715" s="621"/>
      <c r="U715" s="621"/>
      <c r="V715" s="621"/>
      <c r="W715" s="621"/>
      <c r="X715" s="621"/>
      <c r="Y715" s="621"/>
      <c r="Z715" s="621"/>
      <c r="AA715" s="621"/>
      <c r="AB715" s="621"/>
    </row>
    <row r="716" spans="2:28" ht="15.75" hidden="1" customHeight="1">
      <c r="B716" s="621"/>
      <c r="C716" s="621"/>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row>
    <row r="717" spans="2:28" ht="15.75" hidden="1" customHeight="1">
      <c r="B717" s="621"/>
      <c r="C717" s="621"/>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row>
    <row r="718" spans="2:28" ht="15.75" hidden="1" customHeight="1">
      <c r="B718" s="621"/>
      <c r="C718" s="621"/>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row>
    <row r="719" spans="2:28" ht="15.75" hidden="1" customHeight="1">
      <c r="B719" s="621"/>
      <c r="C719" s="621"/>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row>
    <row r="720" spans="2:28" ht="15.75" hidden="1" customHeight="1">
      <c r="B720" s="621"/>
      <c r="C720" s="621"/>
      <c r="D720" s="621"/>
      <c r="E720" s="621"/>
      <c r="F720" s="621"/>
      <c r="G720" s="621"/>
      <c r="H720" s="621"/>
      <c r="I720" s="621"/>
      <c r="J720" s="621"/>
      <c r="K720" s="621"/>
      <c r="L720" s="621"/>
      <c r="M720" s="621"/>
      <c r="N720" s="621"/>
      <c r="O720" s="621"/>
      <c r="P720" s="621"/>
      <c r="Q720" s="621"/>
      <c r="R720" s="621"/>
      <c r="S720" s="621"/>
      <c r="T720" s="621"/>
      <c r="U720" s="621"/>
      <c r="V720" s="621"/>
      <c r="W720" s="621"/>
      <c r="X720" s="621"/>
      <c r="Y720" s="621"/>
      <c r="Z720" s="621"/>
      <c r="AA720" s="621"/>
      <c r="AB720" s="621"/>
    </row>
    <row r="721" spans="2:28" ht="15.75" hidden="1" customHeight="1">
      <c r="B721" s="621"/>
      <c r="C721" s="621"/>
      <c r="D721" s="621"/>
      <c r="E721" s="621"/>
      <c r="F721" s="621"/>
      <c r="G721" s="621"/>
      <c r="H721" s="621"/>
      <c r="I721" s="621"/>
      <c r="J721" s="621"/>
      <c r="K721" s="621"/>
      <c r="L721" s="621"/>
      <c r="M721" s="621"/>
      <c r="N721" s="621"/>
      <c r="O721" s="621"/>
      <c r="P721" s="621"/>
      <c r="Q721" s="621"/>
      <c r="R721" s="621"/>
      <c r="S721" s="621"/>
      <c r="T721" s="621"/>
      <c r="U721" s="621"/>
      <c r="V721" s="621"/>
      <c r="W721" s="621"/>
      <c r="X721" s="621"/>
      <c r="Y721" s="621"/>
      <c r="Z721" s="621"/>
      <c r="AA721" s="621"/>
      <c r="AB721" s="621"/>
    </row>
    <row r="722" spans="2:28" ht="15.75" hidden="1" customHeight="1">
      <c r="B722" s="621"/>
      <c r="C722" s="621"/>
      <c r="D722" s="621"/>
      <c r="E722" s="621"/>
      <c r="F722" s="621"/>
      <c r="G722" s="621"/>
      <c r="H722" s="621"/>
      <c r="I722" s="621"/>
      <c r="J722" s="621"/>
      <c r="K722" s="621"/>
      <c r="L722" s="621"/>
      <c r="M722" s="621"/>
      <c r="N722" s="621"/>
      <c r="O722" s="621"/>
      <c r="P722" s="621"/>
      <c r="Q722" s="621"/>
      <c r="R722" s="621"/>
      <c r="S722" s="621"/>
      <c r="T722" s="621"/>
      <c r="U722" s="621"/>
      <c r="V722" s="621"/>
      <c r="W722" s="621"/>
      <c r="X722" s="621"/>
      <c r="Y722" s="621"/>
      <c r="Z722" s="621"/>
      <c r="AA722" s="621"/>
      <c r="AB722" s="621"/>
    </row>
    <row r="723" spans="2:28" ht="15.75" hidden="1" customHeight="1">
      <c r="B723" s="621"/>
      <c r="C723" s="621"/>
      <c r="D723" s="621"/>
      <c r="E723" s="621"/>
      <c r="F723" s="621"/>
      <c r="G723" s="621"/>
      <c r="H723" s="621"/>
      <c r="I723" s="621"/>
      <c r="J723" s="621"/>
      <c r="K723" s="621"/>
      <c r="L723" s="621"/>
      <c r="M723" s="621"/>
      <c r="N723" s="621"/>
      <c r="O723" s="621"/>
      <c r="P723" s="621"/>
      <c r="Q723" s="621"/>
      <c r="R723" s="621"/>
      <c r="S723" s="621"/>
      <c r="T723" s="621"/>
      <c r="U723" s="621"/>
      <c r="V723" s="621"/>
      <c r="W723" s="621"/>
      <c r="X723" s="621"/>
      <c r="Y723" s="621"/>
      <c r="Z723" s="621"/>
      <c r="AA723" s="621"/>
      <c r="AB723" s="621"/>
    </row>
    <row r="724" spans="2:28" ht="15.75" hidden="1" customHeight="1">
      <c r="B724" s="621"/>
      <c r="C724" s="621"/>
      <c r="D724" s="621"/>
      <c r="E724" s="621"/>
      <c r="F724" s="621"/>
      <c r="G724" s="621"/>
      <c r="H724" s="621"/>
      <c r="I724" s="621"/>
      <c r="J724" s="621"/>
      <c r="K724" s="621"/>
      <c r="L724" s="621"/>
      <c r="M724" s="621"/>
      <c r="N724" s="621"/>
      <c r="O724" s="621"/>
      <c r="P724" s="621"/>
      <c r="Q724" s="621"/>
      <c r="R724" s="621"/>
      <c r="S724" s="621"/>
      <c r="T724" s="621"/>
      <c r="U724" s="621"/>
      <c r="V724" s="621"/>
      <c r="W724" s="621"/>
      <c r="X724" s="621"/>
      <c r="Y724" s="621"/>
      <c r="Z724" s="621"/>
      <c r="AA724" s="621"/>
      <c r="AB724" s="621"/>
    </row>
    <row r="725" spans="2:28" ht="15.75" hidden="1" customHeight="1">
      <c r="B725" s="621"/>
      <c r="C725" s="621"/>
      <c r="D725" s="621"/>
      <c r="E725" s="621"/>
      <c r="F725" s="621"/>
      <c r="G725" s="621"/>
      <c r="H725" s="621"/>
      <c r="I725" s="621"/>
      <c r="J725" s="621"/>
      <c r="K725" s="621"/>
      <c r="L725" s="621"/>
      <c r="M725" s="621"/>
      <c r="N725" s="621"/>
      <c r="O725" s="621"/>
      <c r="P725" s="621"/>
      <c r="Q725" s="621"/>
      <c r="R725" s="621"/>
      <c r="S725" s="621"/>
      <c r="T725" s="621"/>
      <c r="U725" s="621"/>
      <c r="V725" s="621"/>
      <c r="W725" s="621"/>
      <c r="X725" s="621"/>
      <c r="Y725" s="621"/>
      <c r="Z725" s="621"/>
      <c r="AA725" s="621"/>
      <c r="AB725" s="621"/>
    </row>
    <row r="726" spans="2:28" ht="15.75" hidden="1" customHeight="1">
      <c r="B726" s="621"/>
      <c r="C726" s="621"/>
      <c r="D726" s="621"/>
      <c r="E726" s="621"/>
      <c r="F726" s="621"/>
      <c r="G726" s="621"/>
      <c r="H726" s="621"/>
      <c r="I726" s="621"/>
      <c r="J726" s="621"/>
      <c r="K726" s="621"/>
      <c r="L726" s="621"/>
      <c r="M726" s="621"/>
      <c r="N726" s="621"/>
      <c r="O726" s="621"/>
      <c r="P726" s="621"/>
      <c r="Q726" s="621"/>
      <c r="R726" s="621"/>
      <c r="S726" s="621"/>
      <c r="T726" s="621"/>
      <c r="U726" s="621"/>
      <c r="V726" s="621"/>
      <c r="W726" s="621"/>
      <c r="X726" s="621"/>
      <c r="Y726" s="621"/>
      <c r="Z726" s="621"/>
      <c r="AA726" s="621"/>
      <c r="AB726" s="621"/>
    </row>
    <row r="727" spans="2:28" ht="15.75" hidden="1" customHeight="1">
      <c r="B727" s="621"/>
      <c r="C727" s="621"/>
      <c r="D727" s="621"/>
      <c r="E727" s="621"/>
      <c r="F727" s="621"/>
      <c r="G727" s="621"/>
      <c r="H727" s="621"/>
      <c r="I727" s="621"/>
      <c r="J727" s="621"/>
      <c r="K727" s="621"/>
      <c r="L727" s="621"/>
      <c r="M727" s="621"/>
      <c r="N727" s="621"/>
      <c r="O727" s="621"/>
      <c r="P727" s="621"/>
      <c r="Q727" s="621"/>
      <c r="R727" s="621"/>
      <c r="S727" s="621"/>
      <c r="T727" s="621"/>
      <c r="U727" s="621"/>
      <c r="V727" s="621"/>
      <c r="W727" s="621"/>
      <c r="X727" s="621"/>
      <c r="Y727" s="621"/>
      <c r="Z727" s="621"/>
      <c r="AA727" s="621"/>
      <c r="AB727" s="621"/>
    </row>
    <row r="728" spans="2:28" ht="15.75" hidden="1" customHeight="1">
      <c r="B728" s="621"/>
      <c r="C728" s="621"/>
      <c r="D728" s="621"/>
      <c r="E728" s="621"/>
      <c r="F728" s="621"/>
      <c r="G728" s="621"/>
      <c r="H728" s="621"/>
      <c r="I728" s="621"/>
      <c r="J728" s="621"/>
      <c r="K728" s="621"/>
      <c r="L728" s="621"/>
      <c r="M728" s="621"/>
      <c r="N728" s="621"/>
      <c r="O728" s="621"/>
      <c r="P728" s="621"/>
      <c r="Q728" s="621"/>
      <c r="R728" s="621"/>
      <c r="S728" s="621"/>
      <c r="T728" s="621"/>
      <c r="U728" s="621"/>
      <c r="V728" s="621"/>
      <c r="W728" s="621"/>
      <c r="X728" s="621"/>
      <c r="Y728" s="621"/>
      <c r="Z728" s="621"/>
      <c r="AA728" s="621"/>
      <c r="AB728" s="621"/>
    </row>
    <row r="729" spans="2:28" ht="15.75" hidden="1" customHeight="1">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row>
    <row r="730" spans="2:28" ht="15.75" hidden="1" customHeight="1">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row>
    <row r="731" spans="2:28" ht="15.75" hidden="1" customHeight="1">
      <c r="B731" s="621"/>
      <c r="C731" s="621"/>
      <c r="D731" s="621"/>
      <c r="E731" s="621"/>
      <c r="F731" s="621"/>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row>
    <row r="732" spans="2:28" ht="15.75" hidden="1" customHeight="1">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row>
    <row r="733" spans="2:28" ht="15.75" hidden="1" customHeight="1">
      <c r="B733" s="621"/>
      <c r="C733" s="621"/>
      <c r="D733" s="621"/>
      <c r="E733" s="621"/>
      <c r="F733" s="621"/>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row>
    <row r="734" spans="2:28" ht="15.75" hidden="1" customHeight="1">
      <c r="B734" s="621"/>
      <c r="C734" s="621"/>
      <c r="D734" s="621"/>
      <c r="E734" s="621"/>
      <c r="F734" s="621"/>
      <c r="G734" s="621"/>
      <c r="H734" s="621"/>
      <c r="I734" s="621"/>
      <c r="J734" s="621"/>
      <c r="K734" s="621"/>
      <c r="L734" s="621"/>
      <c r="M734" s="621"/>
      <c r="N734" s="621"/>
      <c r="O734" s="621"/>
      <c r="P734" s="621"/>
      <c r="Q734" s="621"/>
      <c r="R734" s="621"/>
      <c r="S734" s="621"/>
      <c r="T734" s="621"/>
      <c r="U734" s="621"/>
      <c r="V734" s="621"/>
      <c r="W734" s="621"/>
      <c r="X734" s="621"/>
      <c r="Y734" s="621"/>
      <c r="Z734" s="621"/>
      <c r="AA734" s="621"/>
      <c r="AB734" s="621"/>
    </row>
    <row r="735" spans="2:28" ht="15.75" hidden="1" customHeight="1">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row>
    <row r="736" spans="2:28" ht="15.75" hidden="1" customHeight="1">
      <c r="B736" s="621"/>
      <c r="C736" s="621"/>
      <c r="D736" s="621"/>
      <c r="E736" s="621"/>
      <c r="F736" s="621"/>
      <c r="G736" s="621"/>
      <c r="H736" s="621"/>
      <c r="I736" s="621"/>
      <c r="J736" s="621"/>
      <c r="K736" s="621"/>
      <c r="L736" s="621"/>
      <c r="M736" s="621"/>
      <c r="N736" s="621"/>
      <c r="O736" s="621"/>
      <c r="P736" s="621"/>
      <c r="Q736" s="621"/>
      <c r="R736" s="621"/>
      <c r="S736" s="621"/>
      <c r="T736" s="621"/>
      <c r="U736" s="621"/>
      <c r="V736" s="621"/>
      <c r="W736" s="621"/>
      <c r="X736" s="621"/>
      <c r="Y736" s="621"/>
      <c r="Z736" s="621"/>
      <c r="AA736" s="621"/>
      <c r="AB736" s="621"/>
    </row>
    <row r="737" spans="2:28" ht="15.75" hidden="1" customHeight="1">
      <c r="B737" s="621"/>
      <c r="C737" s="621"/>
      <c r="D737" s="621"/>
      <c r="E737" s="621"/>
      <c r="F737" s="621"/>
      <c r="G737" s="621"/>
      <c r="H737" s="621"/>
      <c r="I737" s="621"/>
      <c r="J737" s="621"/>
      <c r="K737" s="621"/>
      <c r="L737" s="621"/>
      <c r="M737" s="621"/>
      <c r="N737" s="621"/>
      <c r="O737" s="621"/>
      <c r="P737" s="621"/>
      <c r="Q737" s="621"/>
      <c r="R737" s="621"/>
      <c r="S737" s="621"/>
      <c r="T737" s="621"/>
      <c r="U737" s="621"/>
      <c r="V737" s="621"/>
      <c r="W737" s="621"/>
      <c r="X737" s="621"/>
      <c r="Y737" s="621"/>
      <c r="Z737" s="621"/>
      <c r="AA737" s="621"/>
      <c r="AB737" s="621"/>
    </row>
    <row r="738" spans="2:28" ht="15.75" hidden="1" customHeight="1">
      <c r="B738" s="621"/>
      <c r="C738" s="621"/>
      <c r="D738" s="621"/>
      <c r="E738" s="621"/>
      <c r="F738" s="621"/>
      <c r="G738" s="621"/>
      <c r="H738" s="621"/>
      <c r="I738" s="621"/>
      <c r="J738" s="621"/>
      <c r="K738" s="621"/>
      <c r="L738" s="621"/>
      <c r="M738" s="621"/>
      <c r="N738" s="621"/>
      <c r="O738" s="621"/>
      <c r="P738" s="621"/>
      <c r="Q738" s="621"/>
      <c r="R738" s="621"/>
      <c r="S738" s="621"/>
      <c r="T738" s="621"/>
      <c r="U738" s="621"/>
      <c r="V738" s="621"/>
      <c r="W738" s="621"/>
      <c r="X738" s="621"/>
      <c r="Y738" s="621"/>
      <c r="Z738" s="621"/>
      <c r="AA738" s="621"/>
      <c r="AB738" s="621"/>
    </row>
    <row r="739" spans="2:28" ht="15.75" hidden="1" customHeight="1">
      <c r="B739" s="621"/>
      <c r="C739" s="621"/>
      <c r="D739" s="621"/>
      <c r="E739" s="621"/>
      <c r="F739" s="621"/>
      <c r="G739" s="621"/>
      <c r="H739" s="621"/>
      <c r="I739" s="621"/>
      <c r="J739" s="621"/>
      <c r="K739" s="621"/>
      <c r="L739" s="621"/>
      <c r="M739" s="621"/>
      <c r="N739" s="621"/>
      <c r="O739" s="621"/>
      <c r="P739" s="621"/>
      <c r="Q739" s="621"/>
      <c r="R739" s="621"/>
      <c r="S739" s="621"/>
      <c r="T739" s="621"/>
      <c r="U739" s="621"/>
      <c r="V739" s="621"/>
      <c r="W739" s="621"/>
      <c r="X739" s="621"/>
      <c r="Y739" s="621"/>
      <c r="Z739" s="621"/>
      <c r="AA739" s="621"/>
      <c r="AB739" s="621"/>
    </row>
    <row r="740" spans="2:28" ht="15.75" hidden="1" customHeight="1">
      <c r="B740" s="621"/>
      <c r="C740" s="621"/>
      <c r="D740" s="621"/>
      <c r="E740" s="621"/>
      <c r="F740" s="621"/>
      <c r="G740" s="621"/>
      <c r="H740" s="621"/>
      <c r="I740" s="621"/>
      <c r="J740" s="621"/>
      <c r="K740" s="621"/>
      <c r="L740" s="621"/>
      <c r="M740" s="621"/>
      <c r="N740" s="621"/>
      <c r="O740" s="621"/>
      <c r="P740" s="621"/>
      <c r="Q740" s="621"/>
      <c r="R740" s="621"/>
      <c r="S740" s="621"/>
      <c r="T740" s="621"/>
      <c r="U740" s="621"/>
      <c r="V740" s="621"/>
      <c r="W740" s="621"/>
      <c r="X740" s="621"/>
      <c r="Y740" s="621"/>
      <c r="Z740" s="621"/>
      <c r="AA740" s="621"/>
      <c r="AB740" s="621"/>
    </row>
    <row r="741" spans="2:28" ht="15.75" hidden="1" customHeight="1">
      <c r="B741" s="621"/>
      <c r="C741" s="621"/>
      <c r="D741" s="621"/>
      <c r="E741" s="621"/>
      <c r="F741" s="621"/>
      <c r="G741" s="621"/>
      <c r="H741" s="621"/>
      <c r="I741" s="621"/>
      <c r="J741" s="621"/>
      <c r="K741" s="621"/>
      <c r="L741" s="621"/>
      <c r="M741" s="621"/>
      <c r="N741" s="621"/>
      <c r="O741" s="621"/>
      <c r="P741" s="621"/>
      <c r="Q741" s="621"/>
      <c r="R741" s="621"/>
      <c r="S741" s="621"/>
      <c r="T741" s="621"/>
      <c r="U741" s="621"/>
      <c r="V741" s="621"/>
      <c r="W741" s="621"/>
      <c r="X741" s="621"/>
      <c r="Y741" s="621"/>
      <c r="Z741" s="621"/>
      <c r="AA741" s="621"/>
      <c r="AB741" s="621"/>
    </row>
    <row r="742" spans="2:28" ht="15.75" hidden="1" customHeight="1">
      <c r="B742" s="621"/>
      <c r="C742" s="621"/>
      <c r="D742" s="621"/>
      <c r="E742" s="621"/>
      <c r="F742" s="621"/>
      <c r="G742" s="621"/>
      <c r="H742" s="621"/>
      <c r="I742" s="621"/>
      <c r="J742" s="621"/>
      <c r="K742" s="621"/>
      <c r="L742" s="621"/>
      <c r="M742" s="621"/>
      <c r="N742" s="621"/>
      <c r="O742" s="621"/>
      <c r="P742" s="621"/>
      <c r="Q742" s="621"/>
      <c r="R742" s="621"/>
      <c r="S742" s="621"/>
      <c r="T742" s="621"/>
      <c r="U742" s="621"/>
      <c r="V742" s="621"/>
      <c r="W742" s="621"/>
      <c r="X742" s="621"/>
      <c r="Y742" s="621"/>
      <c r="Z742" s="621"/>
      <c r="AA742" s="621"/>
      <c r="AB742" s="621"/>
    </row>
    <row r="743" spans="2:28" ht="15.75" hidden="1" customHeight="1">
      <c r="B743" s="621"/>
      <c r="C743" s="621"/>
      <c r="D743" s="621"/>
      <c r="E743" s="621"/>
      <c r="F743" s="621"/>
      <c r="G743" s="621"/>
      <c r="H743" s="621"/>
      <c r="I743" s="621"/>
      <c r="J743" s="621"/>
      <c r="K743" s="621"/>
      <c r="L743" s="621"/>
      <c r="M743" s="621"/>
      <c r="N743" s="621"/>
      <c r="O743" s="621"/>
      <c r="P743" s="621"/>
      <c r="Q743" s="621"/>
      <c r="R743" s="621"/>
      <c r="S743" s="621"/>
      <c r="T743" s="621"/>
      <c r="U743" s="621"/>
      <c r="V743" s="621"/>
      <c r="W743" s="621"/>
      <c r="X743" s="621"/>
      <c r="Y743" s="621"/>
      <c r="Z743" s="621"/>
      <c r="AA743" s="621"/>
      <c r="AB743" s="621"/>
    </row>
    <row r="744" spans="2:28" ht="15.75" hidden="1" customHeight="1">
      <c r="B744" s="621"/>
      <c r="C744" s="621"/>
      <c r="D744" s="621"/>
      <c r="E744" s="621"/>
      <c r="F744" s="621"/>
      <c r="G744" s="621"/>
      <c r="H744" s="621"/>
      <c r="I744" s="621"/>
      <c r="J744" s="621"/>
      <c r="K744" s="621"/>
      <c r="L744" s="621"/>
      <c r="M744" s="621"/>
      <c r="N744" s="621"/>
      <c r="O744" s="621"/>
      <c r="P744" s="621"/>
      <c r="Q744" s="621"/>
      <c r="R744" s="621"/>
      <c r="S744" s="621"/>
      <c r="T744" s="621"/>
      <c r="U744" s="621"/>
      <c r="V744" s="621"/>
      <c r="W744" s="621"/>
      <c r="X744" s="621"/>
      <c r="Y744" s="621"/>
      <c r="Z744" s="621"/>
      <c r="AA744" s="621"/>
      <c r="AB744" s="621"/>
    </row>
    <row r="745" spans="2:28" ht="15.75" hidden="1" customHeight="1">
      <c r="B745" s="621"/>
      <c r="C745" s="621"/>
      <c r="D745" s="621"/>
      <c r="E745" s="621"/>
      <c r="F745" s="621"/>
      <c r="G745" s="621"/>
      <c r="H745" s="621"/>
      <c r="I745" s="621"/>
      <c r="J745" s="621"/>
      <c r="K745" s="621"/>
      <c r="L745" s="621"/>
      <c r="M745" s="621"/>
      <c r="N745" s="621"/>
      <c r="O745" s="621"/>
      <c r="P745" s="621"/>
      <c r="Q745" s="621"/>
      <c r="R745" s="621"/>
      <c r="S745" s="621"/>
      <c r="T745" s="621"/>
      <c r="U745" s="621"/>
      <c r="V745" s="621"/>
      <c r="W745" s="621"/>
      <c r="X745" s="621"/>
      <c r="Y745" s="621"/>
      <c r="Z745" s="621"/>
      <c r="AA745" s="621"/>
      <c r="AB745" s="621"/>
    </row>
    <row r="746" spans="2:28" ht="15.75" hidden="1" customHeight="1">
      <c r="B746" s="621"/>
      <c r="C746" s="621"/>
      <c r="D746" s="621"/>
      <c r="E746" s="621"/>
      <c r="F746" s="621"/>
      <c r="G746" s="621"/>
      <c r="H746" s="621"/>
      <c r="I746" s="621"/>
      <c r="J746" s="621"/>
      <c r="K746" s="621"/>
      <c r="L746" s="621"/>
      <c r="M746" s="621"/>
      <c r="N746" s="621"/>
      <c r="O746" s="621"/>
      <c r="P746" s="621"/>
      <c r="Q746" s="621"/>
      <c r="R746" s="621"/>
      <c r="S746" s="621"/>
      <c r="T746" s="621"/>
      <c r="U746" s="621"/>
      <c r="V746" s="621"/>
      <c r="W746" s="621"/>
      <c r="X746" s="621"/>
      <c r="Y746" s="621"/>
      <c r="Z746" s="621"/>
      <c r="AA746" s="621"/>
      <c r="AB746" s="621"/>
    </row>
    <row r="747" spans="2:28" ht="15.75" hidden="1" customHeight="1">
      <c r="B747" s="621"/>
      <c r="C747" s="621"/>
      <c r="D747" s="621"/>
      <c r="E747" s="621"/>
      <c r="F747" s="621"/>
      <c r="G747" s="621"/>
      <c r="H747" s="621"/>
      <c r="I747" s="621"/>
      <c r="J747" s="621"/>
      <c r="K747" s="621"/>
      <c r="L747" s="621"/>
      <c r="M747" s="621"/>
      <c r="N747" s="621"/>
      <c r="O747" s="621"/>
      <c r="P747" s="621"/>
      <c r="Q747" s="621"/>
      <c r="R747" s="621"/>
      <c r="S747" s="621"/>
      <c r="T747" s="621"/>
      <c r="U747" s="621"/>
      <c r="V747" s="621"/>
      <c r="W747" s="621"/>
      <c r="X747" s="621"/>
      <c r="Y747" s="621"/>
      <c r="Z747" s="621"/>
      <c r="AA747" s="621"/>
      <c r="AB747" s="621"/>
    </row>
    <row r="748" spans="2:28" ht="15.75" hidden="1" customHeight="1">
      <c r="B748" s="621"/>
      <c r="C748" s="621"/>
      <c r="D748" s="621"/>
      <c r="E748" s="621"/>
      <c r="F748" s="621"/>
      <c r="G748" s="621"/>
      <c r="H748" s="621"/>
      <c r="I748" s="621"/>
      <c r="J748" s="621"/>
      <c r="K748" s="621"/>
      <c r="L748" s="621"/>
      <c r="M748" s="621"/>
      <c r="N748" s="621"/>
      <c r="O748" s="621"/>
      <c r="P748" s="621"/>
      <c r="Q748" s="621"/>
      <c r="R748" s="621"/>
      <c r="S748" s="621"/>
      <c r="T748" s="621"/>
      <c r="U748" s="621"/>
      <c r="V748" s="621"/>
      <c r="W748" s="621"/>
      <c r="X748" s="621"/>
      <c r="Y748" s="621"/>
      <c r="Z748" s="621"/>
      <c r="AA748" s="621"/>
      <c r="AB748" s="621"/>
    </row>
    <row r="749" spans="2:28" ht="15.75" hidden="1" customHeight="1">
      <c r="B749" s="621"/>
      <c r="C749" s="621"/>
      <c r="D749" s="621"/>
      <c r="E749" s="621"/>
      <c r="F749" s="621"/>
      <c r="G749" s="621"/>
      <c r="H749" s="621"/>
      <c r="I749" s="621"/>
      <c r="J749" s="621"/>
      <c r="K749" s="621"/>
      <c r="L749" s="621"/>
      <c r="M749" s="621"/>
      <c r="N749" s="621"/>
      <c r="O749" s="621"/>
      <c r="P749" s="621"/>
      <c r="Q749" s="621"/>
      <c r="R749" s="621"/>
      <c r="S749" s="621"/>
      <c r="T749" s="621"/>
      <c r="U749" s="621"/>
      <c r="V749" s="621"/>
      <c r="W749" s="621"/>
      <c r="X749" s="621"/>
      <c r="Y749" s="621"/>
      <c r="Z749" s="621"/>
      <c r="AA749" s="621"/>
      <c r="AB749" s="621"/>
    </row>
    <row r="750" spans="2:28" ht="15.75" hidden="1" customHeight="1">
      <c r="B750" s="621"/>
      <c r="C750" s="621"/>
      <c r="D750" s="621"/>
      <c r="E750" s="621"/>
      <c r="F750" s="621"/>
      <c r="G750" s="621"/>
      <c r="H750" s="621"/>
      <c r="I750" s="621"/>
      <c r="J750" s="621"/>
      <c r="K750" s="621"/>
      <c r="L750" s="621"/>
      <c r="M750" s="621"/>
      <c r="N750" s="621"/>
      <c r="O750" s="621"/>
      <c r="P750" s="621"/>
      <c r="Q750" s="621"/>
      <c r="R750" s="621"/>
      <c r="S750" s="621"/>
      <c r="T750" s="621"/>
      <c r="U750" s="621"/>
      <c r="V750" s="621"/>
      <c r="W750" s="621"/>
      <c r="X750" s="621"/>
      <c r="Y750" s="621"/>
      <c r="Z750" s="621"/>
      <c r="AA750" s="621"/>
      <c r="AB750" s="621"/>
    </row>
    <row r="751" spans="2:28" ht="15.75" hidden="1" customHeight="1">
      <c r="B751" s="621"/>
      <c r="C751" s="621"/>
      <c r="D751" s="621"/>
      <c r="E751" s="621"/>
      <c r="F751" s="621"/>
      <c r="G751" s="621"/>
      <c r="H751" s="621"/>
      <c r="I751" s="621"/>
      <c r="J751" s="621"/>
      <c r="K751" s="621"/>
      <c r="L751" s="621"/>
      <c r="M751" s="621"/>
      <c r="N751" s="621"/>
      <c r="O751" s="621"/>
      <c r="P751" s="621"/>
      <c r="Q751" s="621"/>
      <c r="R751" s="621"/>
      <c r="S751" s="621"/>
      <c r="T751" s="621"/>
      <c r="U751" s="621"/>
      <c r="V751" s="621"/>
      <c r="W751" s="621"/>
      <c r="X751" s="621"/>
      <c r="Y751" s="621"/>
      <c r="Z751" s="621"/>
      <c r="AA751" s="621"/>
      <c r="AB751" s="621"/>
    </row>
    <row r="752" spans="2:28" ht="15.75" hidden="1" customHeight="1">
      <c r="B752" s="621"/>
      <c r="C752" s="621"/>
      <c r="D752" s="621"/>
      <c r="E752" s="621"/>
      <c r="F752" s="621"/>
      <c r="G752" s="621"/>
      <c r="H752" s="621"/>
      <c r="I752" s="621"/>
      <c r="J752" s="621"/>
      <c r="K752" s="621"/>
      <c r="L752" s="621"/>
      <c r="M752" s="621"/>
      <c r="N752" s="621"/>
      <c r="O752" s="621"/>
      <c r="P752" s="621"/>
      <c r="Q752" s="621"/>
      <c r="R752" s="621"/>
      <c r="S752" s="621"/>
      <c r="T752" s="621"/>
      <c r="U752" s="621"/>
      <c r="V752" s="621"/>
      <c r="W752" s="621"/>
      <c r="X752" s="621"/>
      <c r="Y752" s="621"/>
      <c r="Z752" s="621"/>
      <c r="AA752" s="621"/>
      <c r="AB752" s="621"/>
    </row>
    <row r="753" spans="2:28" ht="15.75" hidden="1" customHeight="1">
      <c r="B753" s="621"/>
      <c r="C753" s="621"/>
      <c r="D753" s="621"/>
      <c r="E753" s="621"/>
      <c r="F753" s="621"/>
      <c r="G753" s="621"/>
      <c r="H753" s="621"/>
      <c r="I753" s="621"/>
      <c r="J753" s="621"/>
      <c r="K753" s="621"/>
      <c r="L753" s="621"/>
      <c r="M753" s="621"/>
      <c r="N753" s="621"/>
      <c r="O753" s="621"/>
      <c r="P753" s="621"/>
      <c r="Q753" s="621"/>
      <c r="R753" s="621"/>
      <c r="S753" s="621"/>
      <c r="T753" s="621"/>
      <c r="U753" s="621"/>
      <c r="V753" s="621"/>
      <c r="W753" s="621"/>
      <c r="X753" s="621"/>
      <c r="Y753" s="621"/>
      <c r="Z753" s="621"/>
      <c r="AA753" s="621"/>
      <c r="AB753" s="621"/>
    </row>
    <row r="754" spans="2:28" ht="15.75" hidden="1" customHeight="1">
      <c r="B754" s="621"/>
      <c r="C754" s="621"/>
      <c r="D754" s="621"/>
      <c r="E754" s="621"/>
      <c r="F754" s="621"/>
      <c r="G754" s="621"/>
      <c r="H754" s="621"/>
      <c r="I754" s="621"/>
      <c r="J754" s="621"/>
      <c r="K754" s="621"/>
      <c r="L754" s="621"/>
      <c r="M754" s="621"/>
      <c r="N754" s="621"/>
      <c r="O754" s="621"/>
      <c r="P754" s="621"/>
      <c r="Q754" s="621"/>
      <c r="R754" s="621"/>
      <c r="S754" s="621"/>
      <c r="T754" s="621"/>
      <c r="U754" s="621"/>
      <c r="V754" s="621"/>
      <c r="W754" s="621"/>
      <c r="X754" s="621"/>
      <c r="Y754" s="621"/>
      <c r="Z754" s="621"/>
      <c r="AA754" s="621"/>
      <c r="AB754" s="621"/>
    </row>
    <row r="755" spans="2:28" ht="15.75" hidden="1" customHeight="1">
      <c r="B755" s="621"/>
      <c r="C755" s="621"/>
      <c r="D755" s="621"/>
      <c r="E755" s="621"/>
      <c r="F755" s="621"/>
      <c r="G755" s="621"/>
      <c r="H755" s="621"/>
      <c r="I755" s="621"/>
      <c r="J755" s="621"/>
      <c r="K755" s="621"/>
      <c r="L755" s="621"/>
      <c r="M755" s="621"/>
      <c r="N755" s="621"/>
      <c r="O755" s="621"/>
      <c r="P755" s="621"/>
      <c r="Q755" s="621"/>
      <c r="R755" s="621"/>
      <c r="S755" s="621"/>
      <c r="T755" s="621"/>
      <c r="U755" s="621"/>
      <c r="V755" s="621"/>
      <c r="W755" s="621"/>
      <c r="X755" s="621"/>
      <c r="Y755" s="621"/>
      <c r="Z755" s="621"/>
      <c r="AA755" s="621"/>
      <c r="AB755" s="621"/>
    </row>
    <row r="756" spans="2:28" ht="15.75" hidden="1" customHeight="1">
      <c r="B756" s="621"/>
      <c r="C756" s="621"/>
      <c r="D756" s="621"/>
      <c r="E756" s="621"/>
      <c r="F756" s="621"/>
      <c r="G756" s="621"/>
      <c r="H756" s="621"/>
      <c r="I756" s="621"/>
      <c r="J756" s="621"/>
      <c r="K756" s="621"/>
      <c r="L756" s="621"/>
      <c r="M756" s="621"/>
      <c r="N756" s="621"/>
      <c r="O756" s="621"/>
      <c r="P756" s="621"/>
      <c r="Q756" s="621"/>
      <c r="R756" s="621"/>
      <c r="S756" s="621"/>
      <c r="T756" s="621"/>
      <c r="U756" s="621"/>
      <c r="V756" s="621"/>
      <c r="W756" s="621"/>
      <c r="X756" s="621"/>
      <c r="Y756" s="621"/>
      <c r="Z756" s="621"/>
      <c r="AA756" s="621"/>
      <c r="AB756" s="621"/>
    </row>
    <row r="757" spans="2:28" ht="15.75" hidden="1" customHeight="1">
      <c r="B757" s="621"/>
      <c r="C757" s="621"/>
      <c r="D757" s="621"/>
      <c r="E757" s="621"/>
      <c r="F757" s="621"/>
      <c r="G757" s="621"/>
      <c r="H757" s="621"/>
      <c r="I757" s="621"/>
      <c r="J757" s="621"/>
      <c r="K757" s="621"/>
      <c r="L757" s="621"/>
      <c r="M757" s="621"/>
      <c r="N757" s="621"/>
      <c r="O757" s="621"/>
      <c r="P757" s="621"/>
      <c r="Q757" s="621"/>
      <c r="R757" s="621"/>
      <c r="S757" s="621"/>
      <c r="T757" s="621"/>
      <c r="U757" s="621"/>
      <c r="V757" s="621"/>
      <c r="W757" s="621"/>
      <c r="X757" s="621"/>
      <c r="Y757" s="621"/>
      <c r="Z757" s="621"/>
      <c r="AA757" s="621"/>
      <c r="AB757" s="621"/>
    </row>
    <row r="758" spans="2:28" ht="15.75" hidden="1" customHeight="1">
      <c r="B758" s="621"/>
      <c r="C758" s="621"/>
      <c r="D758" s="621"/>
      <c r="E758" s="621"/>
      <c r="F758" s="621"/>
      <c r="G758" s="621"/>
      <c r="H758" s="621"/>
      <c r="I758" s="621"/>
      <c r="J758" s="621"/>
      <c r="K758" s="621"/>
      <c r="L758" s="621"/>
      <c r="M758" s="621"/>
      <c r="N758" s="621"/>
      <c r="O758" s="621"/>
      <c r="P758" s="621"/>
      <c r="Q758" s="621"/>
      <c r="R758" s="621"/>
      <c r="S758" s="621"/>
      <c r="T758" s="621"/>
      <c r="U758" s="621"/>
      <c r="V758" s="621"/>
      <c r="W758" s="621"/>
      <c r="X758" s="621"/>
      <c r="Y758" s="621"/>
      <c r="Z758" s="621"/>
      <c r="AA758" s="621"/>
      <c r="AB758" s="621"/>
    </row>
    <row r="759" spans="2:28" ht="15.75" hidden="1" customHeight="1">
      <c r="B759" s="621"/>
      <c r="C759" s="621"/>
      <c r="D759" s="621"/>
      <c r="E759" s="621"/>
      <c r="F759" s="621"/>
      <c r="G759" s="621"/>
      <c r="H759" s="621"/>
      <c r="I759" s="621"/>
      <c r="J759" s="621"/>
      <c r="K759" s="621"/>
      <c r="L759" s="621"/>
      <c r="M759" s="621"/>
      <c r="N759" s="621"/>
      <c r="O759" s="621"/>
      <c r="P759" s="621"/>
      <c r="Q759" s="621"/>
      <c r="R759" s="621"/>
      <c r="S759" s="621"/>
      <c r="T759" s="621"/>
      <c r="U759" s="621"/>
      <c r="V759" s="621"/>
      <c r="W759" s="621"/>
      <c r="X759" s="621"/>
      <c r="Y759" s="621"/>
      <c r="Z759" s="621"/>
      <c r="AA759" s="621"/>
      <c r="AB759" s="621"/>
    </row>
    <row r="760" spans="2:28" ht="15.75" hidden="1" customHeight="1">
      <c r="B760" s="621"/>
      <c r="C760" s="621"/>
      <c r="D760" s="621"/>
      <c r="E760" s="621"/>
      <c r="F760" s="621"/>
      <c r="G760" s="621"/>
      <c r="H760" s="621"/>
      <c r="I760" s="621"/>
      <c r="J760" s="621"/>
      <c r="K760" s="621"/>
      <c r="L760" s="621"/>
      <c r="M760" s="621"/>
      <c r="N760" s="621"/>
      <c r="O760" s="621"/>
      <c r="P760" s="621"/>
      <c r="Q760" s="621"/>
      <c r="R760" s="621"/>
      <c r="S760" s="621"/>
      <c r="T760" s="621"/>
      <c r="U760" s="621"/>
      <c r="V760" s="621"/>
      <c r="W760" s="621"/>
      <c r="X760" s="621"/>
      <c r="Y760" s="621"/>
      <c r="Z760" s="621"/>
      <c r="AA760" s="621"/>
      <c r="AB760" s="621"/>
    </row>
    <row r="761" spans="2:28" ht="15.75" hidden="1" customHeight="1">
      <c r="B761" s="621"/>
      <c r="C761" s="621"/>
      <c r="D761" s="621"/>
      <c r="E761" s="621"/>
      <c r="F761" s="621"/>
      <c r="G761" s="621"/>
      <c r="H761" s="621"/>
      <c r="I761" s="621"/>
      <c r="J761" s="621"/>
      <c r="K761" s="621"/>
      <c r="L761" s="621"/>
      <c r="M761" s="621"/>
      <c r="N761" s="621"/>
      <c r="O761" s="621"/>
      <c r="P761" s="621"/>
      <c r="Q761" s="621"/>
      <c r="R761" s="621"/>
      <c r="S761" s="621"/>
      <c r="T761" s="621"/>
      <c r="U761" s="621"/>
      <c r="V761" s="621"/>
      <c r="W761" s="621"/>
      <c r="X761" s="621"/>
      <c r="Y761" s="621"/>
      <c r="Z761" s="621"/>
      <c r="AA761" s="621"/>
      <c r="AB761" s="621"/>
    </row>
    <row r="762" spans="2:28" ht="15.75" hidden="1" customHeight="1">
      <c r="B762" s="621"/>
      <c r="C762" s="621"/>
      <c r="D762" s="621"/>
      <c r="E762" s="621"/>
      <c r="F762" s="621"/>
      <c r="G762" s="621"/>
      <c r="H762" s="621"/>
      <c r="I762" s="621"/>
      <c r="J762" s="621"/>
      <c r="K762" s="621"/>
      <c r="L762" s="621"/>
      <c r="M762" s="621"/>
      <c r="N762" s="621"/>
      <c r="O762" s="621"/>
      <c r="P762" s="621"/>
      <c r="Q762" s="621"/>
      <c r="R762" s="621"/>
      <c r="S762" s="621"/>
      <c r="T762" s="621"/>
      <c r="U762" s="621"/>
      <c r="V762" s="621"/>
      <c r="W762" s="621"/>
      <c r="X762" s="621"/>
      <c r="Y762" s="621"/>
      <c r="Z762" s="621"/>
      <c r="AA762" s="621"/>
      <c r="AB762" s="621"/>
    </row>
    <row r="763" spans="2:28" ht="15.75" hidden="1" customHeight="1">
      <c r="B763" s="621"/>
      <c r="C763" s="621"/>
      <c r="D763" s="621"/>
      <c r="E763" s="621"/>
      <c r="F763" s="621"/>
      <c r="G763" s="621"/>
      <c r="H763" s="621"/>
      <c r="I763" s="621"/>
      <c r="J763" s="621"/>
      <c r="K763" s="621"/>
      <c r="L763" s="621"/>
      <c r="M763" s="621"/>
      <c r="N763" s="621"/>
      <c r="O763" s="621"/>
      <c r="P763" s="621"/>
      <c r="Q763" s="621"/>
      <c r="R763" s="621"/>
      <c r="S763" s="621"/>
      <c r="T763" s="621"/>
      <c r="U763" s="621"/>
      <c r="V763" s="621"/>
      <c r="W763" s="621"/>
      <c r="X763" s="621"/>
      <c r="Y763" s="621"/>
      <c r="Z763" s="621"/>
      <c r="AA763" s="621"/>
      <c r="AB763" s="621"/>
    </row>
    <row r="764" spans="2:28" ht="15.75" hidden="1" customHeight="1">
      <c r="B764" s="621"/>
      <c r="C764" s="621"/>
      <c r="D764" s="621"/>
      <c r="E764" s="621"/>
      <c r="F764" s="621"/>
      <c r="G764" s="621"/>
      <c r="H764" s="621"/>
      <c r="I764" s="621"/>
      <c r="J764" s="621"/>
      <c r="K764" s="621"/>
      <c r="L764" s="621"/>
      <c r="M764" s="621"/>
      <c r="N764" s="621"/>
      <c r="O764" s="621"/>
      <c r="P764" s="621"/>
      <c r="Q764" s="621"/>
      <c r="R764" s="621"/>
      <c r="S764" s="621"/>
      <c r="T764" s="621"/>
      <c r="U764" s="621"/>
      <c r="V764" s="621"/>
      <c r="W764" s="621"/>
      <c r="X764" s="621"/>
      <c r="Y764" s="621"/>
      <c r="Z764" s="621"/>
      <c r="AA764" s="621"/>
      <c r="AB764" s="621"/>
    </row>
    <row r="765" spans="2:28" ht="15.75" hidden="1" customHeight="1">
      <c r="B765" s="621"/>
      <c r="C765" s="621"/>
      <c r="D765" s="621"/>
      <c r="E765" s="621"/>
      <c r="F765" s="621"/>
      <c r="G765" s="621"/>
      <c r="H765" s="621"/>
      <c r="I765" s="621"/>
      <c r="J765" s="621"/>
      <c r="K765" s="621"/>
      <c r="L765" s="621"/>
      <c r="M765" s="621"/>
      <c r="N765" s="621"/>
      <c r="O765" s="621"/>
      <c r="P765" s="621"/>
      <c r="Q765" s="621"/>
      <c r="R765" s="621"/>
      <c r="S765" s="621"/>
      <c r="T765" s="621"/>
      <c r="U765" s="621"/>
      <c r="V765" s="621"/>
      <c r="W765" s="621"/>
      <c r="X765" s="621"/>
      <c r="Y765" s="621"/>
      <c r="Z765" s="621"/>
      <c r="AA765" s="621"/>
      <c r="AB765" s="621"/>
    </row>
    <row r="766" spans="2:28" ht="15.75" hidden="1" customHeight="1">
      <c r="B766" s="621"/>
      <c r="C766" s="621"/>
      <c r="D766" s="621"/>
      <c r="E766" s="621"/>
      <c r="F766" s="621"/>
      <c r="G766" s="621"/>
      <c r="H766" s="621"/>
      <c r="I766" s="621"/>
      <c r="J766" s="621"/>
      <c r="K766" s="621"/>
      <c r="L766" s="621"/>
      <c r="M766" s="621"/>
      <c r="N766" s="621"/>
      <c r="O766" s="621"/>
      <c r="P766" s="621"/>
      <c r="Q766" s="621"/>
      <c r="R766" s="621"/>
      <c r="S766" s="621"/>
      <c r="T766" s="621"/>
      <c r="U766" s="621"/>
      <c r="V766" s="621"/>
      <c r="W766" s="621"/>
      <c r="X766" s="621"/>
      <c r="Y766" s="621"/>
      <c r="Z766" s="621"/>
      <c r="AA766" s="621"/>
      <c r="AB766" s="621"/>
    </row>
    <row r="767" spans="2:28" ht="15.75" hidden="1" customHeight="1">
      <c r="B767" s="621"/>
      <c r="C767" s="621"/>
      <c r="D767" s="621"/>
      <c r="E767" s="621"/>
      <c r="F767" s="621"/>
      <c r="G767" s="621"/>
      <c r="H767" s="621"/>
      <c r="I767" s="621"/>
      <c r="J767" s="621"/>
      <c r="K767" s="621"/>
      <c r="L767" s="621"/>
      <c r="M767" s="621"/>
      <c r="N767" s="621"/>
      <c r="O767" s="621"/>
      <c r="P767" s="621"/>
      <c r="Q767" s="621"/>
      <c r="R767" s="621"/>
      <c r="S767" s="621"/>
      <c r="T767" s="621"/>
      <c r="U767" s="621"/>
      <c r="V767" s="621"/>
      <c r="W767" s="621"/>
      <c r="X767" s="621"/>
      <c r="Y767" s="621"/>
      <c r="Z767" s="621"/>
      <c r="AA767" s="621"/>
      <c r="AB767" s="621"/>
    </row>
    <row r="768" spans="2:28" ht="15.75" hidden="1" customHeight="1">
      <c r="B768" s="621"/>
      <c r="C768" s="621"/>
      <c r="D768" s="621"/>
      <c r="E768" s="621"/>
      <c r="F768" s="621"/>
      <c r="G768" s="621"/>
      <c r="H768" s="621"/>
      <c r="I768" s="621"/>
      <c r="J768" s="621"/>
      <c r="K768" s="621"/>
      <c r="L768" s="621"/>
      <c r="M768" s="621"/>
      <c r="N768" s="621"/>
      <c r="O768" s="621"/>
      <c r="P768" s="621"/>
      <c r="Q768" s="621"/>
      <c r="R768" s="621"/>
      <c r="S768" s="621"/>
      <c r="T768" s="621"/>
      <c r="U768" s="621"/>
      <c r="V768" s="621"/>
      <c r="W768" s="621"/>
      <c r="X768" s="621"/>
      <c r="Y768" s="621"/>
      <c r="Z768" s="621"/>
      <c r="AA768" s="621"/>
      <c r="AB768" s="621"/>
    </row>
    <row r="769" spans="2:28" ht="15.75" hidden="1" customHeight="1">
      <c r="B769" s="621"/>
      <c r="C769" s="621"/>
      <c r="D769" s="621"/>
      <c r="E769" s="621"/>
      <c r="F769" s="621"/>
      <c r="G769" s="621"/>
      <c r="H769" s="621"/>
      <c r="I769" s="621"/>
      <c r="J769" s="621"/>
      <c r="K769" s="621"/>
      <c r="L769" s="621"/>
      <c r="M769" s="621"/>
      <c r="N769" s="621"/>
      <c r="O769" s="621"/>
      <c r="P769" s="621"/>
      <c r="Q769" s="621"/>
      <c r="R769" s="621"/>
      <c r="S769" s="621"/>
      <c r="T769" s="621"/>
      <c r="U769" s="621"/>
      <c r="V769" s="621"/>
      <c r="W769" s="621"/>
      <c r="X769" s="621"/>
      <c r="Y769" s="621"/>
      <c r="Z769" s="621"/>
      <c r="AA769" s="621"/>
      <c r="AB769" s="621"/>
    </row>
    <row r="770" spans="2:28" ht="15.75" hidden="1" customHeight="1">
      <c r="B770" s="621"/>
      <c r="C770" s="621"/>
      <c r="D770" s="621"/>
      <c r="E770" s="621"/>
      <c r="F770" s="621"/>
      <c r="G770" s="621"/>
      <c r="H770" s="621"/>
      <c r="I770" s="621"/>
      <c r="J770" s="621"/>
      <c r="K770" s="621"/>
      <c r="L770" s="621"/>
      <c r="M770" s="621"/>
      <c r="N770" s="621"/>
      <c r="O770" s="621"/>
      <c r="P770" s="621"/>
      <c r="Q770" s="621"/>
      <c r="R770" s="621"/>
      <c r="S770" s="621"/>
      <c r="T770" s="621"/>
      <c r="U770" s="621"/>
      <c r="V770" s="621"/>
      <c r="W770" s="621"/>
      <c r="X770" s="621"/>
      <c r="Y770" s="621"/>
      <c r="Z770" s="621"/>
      <c r="AA770" s="621"/>
      <c r="AB770" s="621"/>
    </row>
    <row r="771" spans="2:28" ht="15.75" hidden="1" customHeight="1">
      <c r="B771" s="621"/>
      <c r="C771" s="621"/>
      <c r="D771" s="621"/>
      <c r="E771" s="621"/>
      <c r="F771" s="621"/>
      <c r="G771" s="621"/>
      <c r="H771" s="621"/>
      <c r="I771" s="621"/>
      <c r="J771" s="621"/>
      <c r="K771" s="621"/>
      <c r="L771" s="621"/>
      <c r="M771" s="621"/>
      <c r="N771" s="621"/>
      <c r="O771" s="621"/>
      <c r="P771" s="621"/>
      <c r="Q771" s="621"/>
      <c r="R771" s="621"/>
      <c r="S771" s="621"/>
      <c r="T771" s="621"/>
      <c r="U771" s="621"/>
      <c r="V771" s="621"/>
      <c r="W771" s="621"/>
      <c r="X771" s="621"/>
      <c r="Y771" s="621"/>
      <c r="Z771" s="621"/>
      <c r="AA771" s="621"/>
      <c r="AB771" s="621"/>
    </row>
    <row r="772" spans="2:28" ht="15.75" hidden="1" customHeight="1">
      <c r="B772" s="621"/>
      <c r="C772" s="621"/>
      <c r="D772" s="621"/>
      <c r="E772" s="621"/>
      <c r="F772" s="621"/>
      <c r="G772" s="621"/>
      <c r="H772" s="621"/>
      <c r="I772" s="621"/>
      <c r="J772" s="621"/>
      <c r="K772" s="621"/>
      <c r="L772" s="621"/>
      <c r="M772" s="621"/>
      <c r="N772" s="621"/>
      <c r="O772" s="621"/>
      <c r="P772" s="621"/>
      <c r="Q772" s="621"/>
      <c r="R772" s="621"/>
      <c r="S772" s="621"/>
      <c r="T772" s="621"/>
      <c r="U772" s="621"/>
      <c r="V772" s="621"/>
      <c r="W772" s="621"/>
      <c r="X772" s="621"/>
      <c r="Y772" s="621"/>
      <c r="Z772" s="621"/>
      <c r="AA772" s="621"/>
      <c r="AB772" s="621"/>
    </row>
    <row r="773" spans="2:28" ht="15.75" hidden="1" customHeight="1">
      <c r="B773" s="621"/>
      <c r="C773" s="621"/>
      <c r="D773" s="621"/>
      <c r="E773" s="621"/>
      <c r="F773" s="621"/>
      <c r="G773" s="621"/>
      <c r="H773" s="621"/>
      <c r="I773" s="621"/>
      <c r="J773" s="621"/>
      <c r="K773" s="621"/>
      <c r="L773" s="621"/>
      <c r="M773" s="621"/>
      <c r="N773" s="621"/>
      <c r="O773" s="621"/>
      <c r="P773" s="621"/>
      <c r="Q773" s="621"/>
      <c r="R773" s="621"/>
      <c r="S773" s="621"/>
      <c r="T773" s="621"/>
      <c r="U773" s="621"/>
      <c r="V773" s="621"/>
      <c r="W773" s="621"/>
      <c r="X773" s="621"/>
      <c r="Y773" s="621"/>
      <c r="Z773" s="621"/>
      <c r="AA773" s="621"/>
      <c r="AB773" s="621"/>
    </row>
    <row r="774" spans="2:28" ht="15.75" hidden="1" customHeight="1">
      <c r="B774" s="621"/>
      <c r="C774" s="621"/>
      <c r="D774" s="621"/>
      <c r="E774" s="621"/>
      <c r="F774" s="621"/>
      <c r="G774" s="621"/>
      <c r="H774" s="621"/>
      <c r="I774" s="621"/>
      <c r="J774" s="621"/>
      <c r="K774" s="621"/>
      <c r="L774" s="621"/>
      <c r="M774" s="621"/>
      <c r="N774" s="621"/>
      <c r="O774" s="621"/>
      <c r="P774" s="621"/>
      <c r="Q774" s="621"/>
      <c r="R774" s="621"/>
      <c r="S774" s="621"/>
      <c r="T774" s="621"/>
      <c r="U774" s="621"/>
      <c r="V774" s="621"/>
      <c r="W774" s="621"/>
      <c r="X774" s="621"/>
      <c r="Y774" s="621"/>
      <c r="Z774" s="621"/>
      <c r="AA774" s="621"/>
      <c r="AB774" s="621"/>
    </row>
    <row r="775" spans="2:28" ht="15.75" hidden="1" customHeight="1">
      <c r="B775" s="621"/>
      <c r="C775" s="621"/>
      <c r="D775" s="621"/>
      <c r="E775" s="621"/>
      <c r="F775" s="621"/>
      <c r="G775" s="621"/>
      <c r="H775" s="621"/>
      <c r="I775" s="621"/>
      <c r="J775" s="621"/>
      <c r="K775" s="621"/>
      <c r="L775" s="621"/>
      <c r="M775" s="621"/>
      <c r="N775" s="621"/>
      <c r="O775" s="621"/>
      <c r="P775" s="621"/>
      <c r="Q775" s="621"/>
      <c r="R775" s="621"/>
      <c r="S775" s="621"/>
      <c r="T775" s="621"/>
      <c r="U775" s="621"/>
      <c r="V775" s="621"/>
      <c r="W775" s="621"/>
      <c r="X775" s="621"/>
      <c r="Y775" s="621"/>
      <c r="Z775" s="621"/>
      <c r="AA775" s="621"/>
      <c r="AB775" s="621"/>
    </row>
    <row r="776" spans="2:28" ht="15.75" hidden="1" customHeight="1">
      <c r="B776" s="621"/>
      <c r="C776" s="621"/>
      <c r="D776" s="621"/>
      <c r="E776" s="621"/>
      <c r="F776" s="621"/>
      <c r="G776" s="621"/>
      <c r="H776" s="621"/>
      <c r="I776" s="621"/>
      <c r="J776" s="621"/>
      <c r="K776" s="621"/>
      <c r="L776" s="621"/>
      <c r="M776" s="621"/>
      <c r="N776" s="621"/>
      <c r="O776" s="621"/>
      <c r="P776" s="621"/>
      <c r="Q776" s="621"/>
      <c r="R776" s="621"/>
      <c r="S776" s="621"/>
      <c r="T776" s="621"/>
      <c r="U776" s="621"/>
      <c r="V776" s="621"/>
      <c r="W776" s="621"/>
      <c r="X776" s="621"/>
      <c r="Y776" s="621"/>
      <c r="Z776" s="621"/>
      <c r="AA776" s="621"/>
      <c r="AB776" s="621"/>
    </row>
    <row r="777" spans="2:28" ht="15.75" hidden="1" customHeight="1">
      <c r="B777" s="621"/>
      <c r="C777" s="621"/>
      <c r="D777" s="621"/>
      <c r="E777" s="621"/>
      <c r="F777" s="621"/>
      <c r="G777" s="621"/>
      <c r="H777" s="621"/>
      <c r="I777" s="621"/>
      <c r="J777" s="621"/>
      <c r="K777" s="621"/>
      <c r="L777" s="621"/>
      <c r="M777" s="621"/>
      <c r="N777" s="621"/>
      <c r="O777" s="621"/>
      <c r="P777" s="621"/>
      <c r="Q777" s="621"/>
      <c r="R777" s="621"/>
      <c r="S777" s="621"/>
      <c r="T777" s="621"/>
      <c r="U777" s="621"/>
      <c r="V777" s="621"/>
      <c r="W777" s="621"/>
      <c r="X777" s="621"/>
      <c r="Y777" s="621"/>
      <c r="Z777" s="621"/>
      <c r="AA777" s="621"/>
      <c r="AB777" s="621"/>
    </row>
    <row r="778" spans="2:28" ht="15.75" hidden="1" customHeight="1">
      <c r="B778" s="621"/>
      <c r="C778" s="621"/>
      <c r="D778" s="621"/>
      <c r="E778" s="621"/>
      <c r="F778" s="621"/>
      <c r="G778" s="621"/>
      <c r="H778" s="621"/>
      <c r="I778" s="621"/>
      <c r="J778" s="621"/>
      <c r="K778" s="621"/>
      <c r="L778" s="621"/>
      <c r="M778" s="621"/>
      <c r="N778" s="621"/>
      <c r="O778" s="621"/>
      <c r="P778" s="621"/>
      <c r="Q778" s="621"/>
      <c r="R778" s="621"/>
      <c r="S778" s="621"/>
      <c r="T778" s="621"/>
      <c r="U778" s="621"/>
      <c r="V778" s="621"/>
      <c r="W778" s="621"/>
      <c r="X778" s="621"/>
      <c r="Y778" s="621"/>
      <c r="Z778" s="621"/>
      <c r="AA778" s="621"/>
      <c r="AB778" s="621"/>
    </row>
    <row r="779" spans="2:28" ht="15.75" hidden="1" customHeight="1">
      <c r="B779" s="621"/>
      <c r="C779" s="621"/>
      <c r="D779" s="621"/>
      <c r="E779" s="621"/>
      <c r="F779" s="621"/>
      <c r="G779" s="621"/>
      <c r="H779" s="621"/>
      <c r="I779" s="621"/>
      <c r="J779" s="621"/>
      <c r="K779" s="621"/>
      <c r="L779" s="621"/>
      <c r="M779" s="621"/>
      <c r="N779" s="621"/>
      <c r="O779" s="621"/>
      <c r="P779" s="621"/>
      <c r="Q779" s="621"/>
      <c r="R779" s="621"/>
      <c r="S779" s="621"/>
      <c r="T779" s="621"/>
      <c r="U779" s="621"/>
      <c r="V779" s="621"/>
      <c r="W779" s="621"/>
      <c r="X779" s="621"/>
      <c r="Y779" s="621"/>
      <c r="Z779" s="621"/>
      <c r="AA779" s="621"/>
      <c r="AB779" s="621"/>
    </row>
    <row r="780" spans="2:28" ht="15.75" hidden="1" customHeight="1">
      <c r="B780" s="621"/>
      <c r="C780" s="621"/>
      <c r="D780" s="621"/>
      <c r="E780" s="621"/>
      <c r="F780" s="621"/>
      <c r="G780" s="621"/>
      <c r="H780" s="621"/>
      <c r="I780" s="621"/>
      <c r="J780" s="621"/>
      <c r="K780" s="621"/>
      <c r="L780" s="621"/>
      <c r="M780" s="621"/>
      <c r="N780" s="621"/>
      <c r="O780" s="621"/>
      <c r="P780" s="621"/>
      <c r="Q780" s="621"/>
      <c r="R780" s="621"/>
      <c r="S780" s="621"/>
      <c r="T780" s="621"/>
      <c r="U780" s="621"/>
      <c r="V780" s="621"/>
      <c r="W780" s="621"/>
      <c r="X780" s="621"/>
      <c r="Y780" s="621"/>
      <c r="Z780" s="621"/>
      <c r="AA780" s="621"/>
      <c r="AB780" s="621"/>
    </row>
    <row r="781" spans="2:28" ht="15.75" hidden="1" customHeight="1">
      <c r="B781" s="621"/>
      <c r="C781" s="621"/>
      <c r="D781" s="621"/>
      <c r="E781" s="621"/>
      <c r="F781" s="621"/>
      <c r="G781" s="621"/>
      <c r="H781" s="621"/>
      <c r="I781" s="621"/>
      <c r="J781" s="621"/>
      <c r="K781" s="621"/>
      <c r="L781" s="621"/>
      <c r="M781" s="621"/>
      <c r="N781" s="621"/>
      <c r="O781" s="621"/>
      <c r="P781" s="621"/>
      <c r="Q781" s="621"/>
      <c r="R781" s="621"/>
      <c r="S781" s="621"/>
      <c r="T781" s="621"/>
      <c r="U781" s="621"/>
      <c r="V781" s="621"/>
      <c r="W781" s="621"/>
      <c r="X781" s="621"/>
      <c r="Y781" s="621"/>
      <c r="Z781" s="621"/>
      <c r="AA781" s="621"/>
      <c r="AB781" s="621"/>
    </row>
    <row r="782" spans="2:28" ht="15.75" hidden="1" customHeight="1">
      <c r="B782" s="621"/>
      <c r="C782" s="621"/>
      <c r="D782" s="621"/>
      <c r="E782" s="621"/>
      <c r="F782" s="621"/>
      <c r="G782" s="621"/>
      <c r="H782" s="621"/>
      <c r="I782" s="621"/>
      <c r="J782" s="621"/>
      <c r="K782" s="621"/>
      <c r="L782" s="621"/>
      <c r="M782" s="621"/>
      <c r="N782" s="621"/>
      <c r="O782" s="621"/>
      <c r="P782" s="621"/>
      <c r="Q782" s="621"/>
      <c r="R782" s="621"/>
      <c r="S782" s="621"/>
      <c r="T782" s="621"/>
      <c r="U782" s="621"/>
      <c r="V782" s="621"/>
      <c r="W782" s="621"/>
      <c r="X782" s="621"/>
      <c r="Y782" s="621"/>
      <c r="Z782" s="621"/>
      <c r="AA782" s="621"/>
      <c r="AB782" s="621"/>
    </row>
    <row r="783" spans="2:28" ht="15.75" hidden="1" customHeight="1">
      <c r="B783" s="621"/>
      <c r="C783" s="621"/>
      <c r="D783" s="621"/>
      <c r="E783" s="621"/>
      <c r="F783" s="621"/>
      <c r="G783" s="621"/>
      <c r="H783" s="621"/>
      <c r="I783" s="621"/>
      <c r="J783" s="621"/>
      <c r="K783" s="621"/>
      <c r="L783" s="621"/>
      <c r="M783" s="621"/>
      <c r="N783" s="621"/>
      <c r="O783" s="621"/>
      <c r="P783" s="621"/>
      <c r="Q783" s="621"/>
      <c r="R783" s="621"/>
      <c r="S783" s="621"/>
      <c r="T783" s="621"/>
      <c r="U783" s="621"/>
      <c r="V783" s="621"/>
      <c r="W783" s="621"/>
      <c r="X783" s="621"/>
      <c r="Y783" s="621"/>
      <c r="Z783" s="621"/>
      <c r="AA783" s="621"/>
      <c r="AB783" s="621"/>
    </row>
    <row r="784" spans="2:28" ht="15.75" hidden="1" customHeight="1">
      <c r="B784" s="621"/>
      <c r="C784" s="621"/>
      <c r="D784" s="621"/>
      <c r="E784" s="621"/>
      <c r="F784" s="621"/>
      <c r="G784" s="621"/>
      <c r="H784" s="621"/>
      <c r="I784" s="621"/>
      <c r="J784" s="621"/>
      <c r="K784" s="621"/>
      <c r="L784" s="621"/>
      <c r="M784" s="621"/>
      <c r="N784" s="621"/>
      <c r="O784" s="621"/>
      <c r="P784" s="621"/>
      <c r="Q784" s="621"/>
      <c r="R784" s="621"/>
      <c r="S784" s="621"/>
      <c r="T784" s="621"/>
      <c r="U784" s="621"/>
      <c r="V784" s="621"/>
      <c r="W784" s="621"/>
      <c r="X784" s="621"/>
      <c r="Y784" s="621"/>
      <c r="Z784" s="621"/>
      <c r="AA784" s="621"/>
      <c r="AB784" s="621"/>
    </row>
    <row r="785" spans="2:28" ht="15.75" hidden="1" customHeight="1">
      <c r="B785" s="621"/>
      <c r="C785" s="621"/>
      <c r="D785" s="621"/>
      <c r="E785" s="621"/>
      <c r="F785" s="621"/>
      <c r="G785" s="621"/>
      <c r="H785" s="621"/>
      <c r="I785" s="621"/>
      <c r="J785" s="621"/>
      <c r="K785" s="621"/>
      <c r="L785" s="621"/>
      <c r="M785" s="621"/>
      <c r="N785" s="621"/>
      <c r="O785" s="621"/>
      <c r="P785" s="621"/>
      <c r="Q785" s="621"/>
      <c r="R785" s="621"/>
      <c r="S785" s="621"/>
      <c r="T785" s="621"/>
      <c r="U785" s="621"/>
      <c r="V785" s="621"/>
      <c r="W785" s="621"/>
      <c r="X785" s="621"/>
      <c r="Y785" s="621"/>
      <c r="Z785" s="621"/>
      <c r="AA785" s="621"/>
      <c r="AB785" s="621"/>
    </row>
    <row r="786" spans="2:28" ht="15.75" hidden="1" customHeight="1">
      <c r="B786" s="621"/>
      <c r="C786" s="621"/>
      <c r="D786" s="621"/>
      <c r="E786" s="621"/>
      <c r="F786" s="621"/>
      <c r="G786" s="621"/>
      <c r="H786" s="621"/>
      <c r="I786" s="621"/>
      <c r="J786" s="621"/>
      <c r="K786" s="621"/>
      <c r="L786" s="621"/>
      <c r="M786" s="621"/>
      <c r="N786" s="621"/>
      <c r="O786" s="621"/>
      <c r="P786" s="621"/>
      <c r="Q786" s="621"/>
      <c r="R786" s="621"/>
      <c r="S786" s="621"/>
      <c r="T786" s="621"/>
      <c r="U786" s="621"/>
      <c r="V786" s="621"/>
      <c r="W786" s="621"/>
      <c r="X786" s="621"/>
      <c r="Y786" s="621"/>
      <c r="Z786" s="621"/>
      <c r="AA786" s="621"/>
      <c r="AB786" s="621"/>
    </row>
    <row r="787" spans="2:28" ht="15.75" hidden="1" customHeight="1">
      <c r="B787" s="621"/>
      <c r="C787" s="621"/>
      <c r="D787" s="621"/>
      <c r="E787" s="621"/>
      <c r="F787" s="621"/>
      <c r="G787" s="621"/>
      <c r="H787" s="621"/>
      <c r="I787" s="621"/>
      <c r="J787" s="621"/>
      <c r="K787" s="621"/>
      <c r="L787" s="621"/>
      <c r="M787" s="621"/>
      <c r="N787" s="621"/>
      <c r="O787" s="621"/>
      <c r="P787" s="621"/>
      <c r="Q787" s="621"/>
      <c r="R787" s="621"/>
      <c r="S787" s="621"/>
      <c r="T787" s="621"/>
      <c r="U787" s="621"/>
      <c r="V787" s="621"/>
      <c r="W787" s="621"/>
      <c r="X787" s="621"/>
      <c r="Y787" s="621"/>
      <c r="Z787" s="621"/>
      <c r="AA787" s="621"/>
      <c r="AB787" s="621"/>
    </row>
    <row r="788" spans="2:28" ht="15.75" hidden="1" customHeight="1">
      <c r="B788" s="621"/>
      <c r="C788" s="621"/>
      <c r="D788" s="621"/>
      <c r="E788" s="621"/>
      <c r="F788" s="621"/>
      <c r="G788" s="621"/>
      <c r="H788" s="621"/>
      <c r="I788" s="621"/>
      <c r="J788" s="621"/>
      <c r="K788" s="621"/>
      <c r="L788" s="621"/>
      <c r="M788" s="621"/>
      <c r="N788" s="621"/>
      <c r="O788" s="621"/>
      <c r="P788" s="621"/>
      <c r="Q788" s="621"/>
      <c r="R788" s="621"/>
      <c r="S788" s="621"/>
      <c r="T788" s="621"/>
      <c r="U788" s="621"/>
      <c r="V788" s="621"/>
      <c r="W788" s="621"/>
      <c r="X788" s="621"/>
      <c r="Y788" s="621"/>
      <c r="Z788" s="621"/>
      <c r="AA788" s="621"/>
      <c r="AB788" s="621"/>
    </row>
    <row r="789" spans="2:28" ht="15.75" hidden="1" customHeight="1">
      <c r="B789" s="621"/>
      <c r="C789" s="621"/>
      <c r="D789" s="621"/>
      <c r="E789" s="621"/>
      <c r="F789" s="621"/>
      <c r="G789" s="621"/>
      <c r="H789" s="621"/>
      <c r="I789" s="621"/>
      <c r="J789" s="621"/>
      <c r="K789" s="621"/>
      <c r="L789" s="621"/>
      <c r="M789" s="621"/>
      <c r="N789" s="621"/>
      <c r="O789" s="621"/>
      <c r="P789" s="621"/>
      <c r="Q789" s="621"/>
      <c r="R789" s="621"/>
      <c r="S789" s="621"/>
      <c r="T789" s="621"/>
      <c r="U789" s="621"/>
      <c r="V789" s="621"/>
      <c r="W789" s="621"/>
      <c r="X789" s="621"/>
      <c r="Y789" s="621"/>
      <c r="Z789" s="621"/>
      <c r="AA789" s="621"/>
      <c r="AB789" s="621"/>
    </row>
    <row r="790" spans="2:28" ht="15.75" hidden="1" customHeight="1">
      <c r="B790" s="621"/>
      <c r="C790" s="621"/>
      <c r="D790" s="621"/>
      <c r="E790" s="621"/>
      <c r="F790" s="621"/>
      <c r="G790" s="621"/>
      <c r="H790" s="621"/>
      <c r="I790" s="621"/>
      <c r="J790" s="621"/>
      <c r="K790" s="621"/>
      <c r="L790" s="621"/>
      <c r="M790" s="621"/>
      <c r="N790" s="621"/>
      <c r="O790" s="621"/>
      <c r="P790" s="621"/>
      <c r="Q790" s="621"/>
      <c r="R790" s="621"/>
      <c r="S790" s="621"/>
      <c r="T790" s="621"/>
      <c r="U790" s="621"/>
      <c r="V790" s="621"/>
      <c r="W790" s="621"/>
      <c r="X790" s="621"/>
      <c r="Y790" s="621"/>
      <c r="Z790" s="621"/>
      <c r="AA790" s="621"/>
      <c r="AB790" s="621"/>
    </row>
    <row r="791" spans="2:28" ht="15.75" hidden="1" customHeight="1">
      <c r="B791" s="621"/>
      <c r="C791" s="621"/>
      <c r="D791" s="621"/>
      <c r="E791" s="621"/>
      <c r="F791" s="621"/>
      <c r="G791" s="621"/>
      <c r="H791" s="621"/>
      <c r="I791" s="621"/>
      <c r="J791" s="621"/>
      <c r="K791" s="621"/>
      <c r="L791" s="621"/>
      <c r="M791" s="621"/>
      <c r="N791" s="621"/>
      <c r="O791" s="621"/>
      <c r="P791" s="621"/>
      <c r="Q791" s="621"/>
      <c r="R791" s="621"/>
      <c r="S791" s="621"/>
      <c r="T791" s="621"/>
      <c r="U791" s="621"/>
      <c r="V791" s="621"/>
      <c r="W791" s="621"/>
      <c r="X791" s="621"/>
      <c r="Y791" s="621"/>
      <c r="Z791" s="621"/>
      <c r="AA791" s="621"/>
      <c r="AB791" s="621"/>
    </row>
    <row r="792" spans="2:28" ht="15.75" hidden="1" customHeight="1">
      <c r="B792" s="621"/>
      <c r="C792" s="621"/>
      <c r="D792" s="621"/>
      <c r="E792" s="621"/>
      <c r="F792" s="621"/>
      <c r="G792" s="621"/>
      <c r="H792" s="621"/>
      <c r="I792" s="621"/>
      <c r="J792" s="621"/>
      <c r="K792" s="621"/>
      <c r="L792" s="621"/>
      <c r="M792" s="621"/>
      <c r="N792" s="621"/>
      <c r="O792" s="621"/>
      <c r="P792" s="621"/>
      <c r="Q792" s="621"/>
      <c r="R792" s="621"/>
      <c r="S792" s="621"/>
      <c r="T792" s="621"/>
      <c r="U792" s="621"/>
      <c r="V792" s="621"/>
      <c r="W792" s="621"/>
      <c r="X792" s="621"/>
      <c r="Y792" s="621"/>
      <c r="Z792" s="621"/>
      <c r="AA792" s="621"/>
      <c r="AB792" s="621"/>
    </row>
    <row r="793" spans="2:28" ht="15.75" hidden="1" customHeight="1">
      <c r="B793" s="621"/>
      <c r="C793" s="621"/>
      <c r="D793" s="621"/>
      <c r="E793" s="621"/>
      <c r="F793" s="621"/>
      <c r="G793" s="621"/>
      <c r="H793" s="621"/>
      <c r="I793" s="621"/>
      <c r="J793" s="621"/>
      <c r="K793" s="621"/>
      <c r="L793" s="621"/>
      <c r="M793" s="621"/>
      <c r="N793" s="621"/>
      <c r="O793" s="621"/>
      <c r="P793" s="621"/>
      <c r="Q793" s="621"/>
      <c r="R793" s="621"/>
      <c r="S793" s="621"/>
      <c r="T793" s="621"/>
      <c r="U793" s="621"/>
      <c r="V793" s="621"/>
      <c r="W793" s="621"/>
      <c r="X793" s="621"/>
      <c r="Y793" s="621"/>
      <c r="Z793" s="621"/>
      <c r="AA793" s="621"/>
      <c r="AB793" s="621"/>
    </row>
    <row r="794" spans="2:28" ht="15.75" hidden="1" customHeight="1">
      <c r="B794" s="621"/>
      <c r="C794" s="621"/>
      <c r="D794" s="621"/>
      <c r="E794" s="621"/>
      <c r="F794" s="621"/>
      <c r="G794" s="621"/>
      <c r="H794" s="621"/>
      <c r="I794" s="621"/>
      <c r="J794" s="621"/>
      <c r="K794" s="621"/>
      <c r="L794" s="621"/>
      <c r="M794" s="621"/>
      <c r="N794" s="621"/>
      <c r="O794" s="621"/>
      <c r="P794" s="621"/>
      <c r="Q794" s="621"/>
      <c r="R794" s="621"/>
      <c r="S794" s="621"/>
      <c r="T794" s="621"/>
      <c r="U794" s="621"/>
      <c r="V794" s="621"/>
      <c r="W794" s="621"/>
      <c r="X794" s="621"/>
      <c r="Y794" s="621"/>
      <c r="Z794" s="621"/>
      <c r="AA794" s="621"/>
      <c r="AB794" s="621"/>
    </row>
    <row r="795" spans="2:28" ht="15.75" hidden="1" customHeight="1">
      <c r="B795" s="621"/>
      <c r="C795" s="621"/>
      <c r="D795" s="621"/>
      <c r="E795" s="621"/>
      <c r="F795" s="621"/>
      <c r="G795" s="621"/>
      <c r="H795" s="621"/>
      <c r="I795" s="621"/>
      <c r="J795" s="621"/>
      <c r="K795" s="621"/>
      <c r="L795" s="621"/>
      <c r="M795" s="621"/>
      <c r="N795" s="621"/>
      <c r="O795" s="621"/>
      <c r="P795" s="621"/>
      <c r="Q795" s="621"/>
      <c r="R795" s="621"/>
      <c r="S795" s="621"/>
      <c r="T795" s="621"/>
      <c r="U795" s="621"/>
      <c r="V795" s="621"/>
      <c r="W795" s="621"/>
      <c r="X795" s="621"/>
      <c r="Y795" s="621"/>
      <c r="Z795" s="621"/>
      <c r="AA795" s="621"/>
      <c r="AB795" s="621"/>
    </row>
    <row r="796" spans="2:28" ht="15.75" hidden="1" customHeight="1">
      <c r="B796" s="621"/>
      <c r="C796" s="621"/>
      <c r="D796" s="621"/>
      <c r="E796" s="621"/>
      <c r="F796" s="621"/>
      <c r="G796" s="621"/>
      <c r="H796" s="621"/>
      <c r="I796" s="621"/>
      <c r="J796" s="621"/>
      <c r="K796" s="621"/>
      <c r="L796" s="621"/>
      <c r="M796" s="621"/>
      <c r="N796" s="621"/>
      <c r="O796" s="621"/>
      <c r="P796" s="621"/>
      <c r="Q796" s="621"/>
      <c r="R796" s="621"/>
      <c r="S796" s="621"/>
      <c r="T796" s="621"/>
      <c r="U796" s="621"/>
      <c r="V796" s="621"/>
      <c r="W796" s="621"/>
      <c r="X796" s="621"/>
      <c r="Y796" s="621"/>
      <c r="Z796" s="621"/>
      <c r="AA796" s="621"/>
      <c r="AB796" s="621"/>
    </row>
    <row r="797" spans="2:28" ht="15.75" hidden="1" customHeight="1">
      <c r="B797" s="621"/>
      <c r="C797" s="621"/>
      <c r="D797" s="621"/>
      <c r="E797" s="621"/>
      <c r="F797" s="621"/>
      <c r="G797" s="621"/>
      <c r="H797" s="621"/>
      <c r="I797" s="621"/>
      <c r="J797" s="621"/>
      <c r="K797" s="621"/>
      <c r="L797" s="621"/>
      <c r="M797" s="621"/>
      <c r="N797" s="621"/>
      <c r="O797" s="621"/>
      <c r="P797" s="621"/>
      <c r="Q797" s="621"/>
      <c r="R797" s="621"/>
      <c r="S797" s="621"/>
      <c r="T797" s="621"/>
      <c r="U797" s="621"/>
      <c r="V797" s="621"/>
      <c r="W797" s="621"/>
      <c r="X797" s="621"/>
      <c r="Y797" s="621"/>
      <c r="Z797" s="621"/>
      <c r="AA797" s="621"/>
      <c r="AB797" s="621"/>
    </row>
    <row r="798" spans="2:28" ht="15.75" hidden="1" customHeight="1">
      <c r="B798" s="621"/>
      <c r="C798" s="621"/>
      <c r="D798" s="621"/>
      <c r="E798" s="621"/>
      <c r="F798" s="621"/>
      <c r="G798" s="621"/>
      <c r="H798" s="621"/>
      <c r="I798" s="621"/>
      <c r="J798" s="621"/>
      <c r="K798" s="621"/>
      <c r="L798" s="621"/>
      <c r="M798" s="621"/>
      <c r="N798" s="621"/>
      <c r="O798" s="621"/>
      <c r="P798" s="621"/>
      <c r="Q798" s="621"/>
      <c r="R798" s="621"/>
      <c r="S798" s="621"/>
      <c r="T798" s="621"/>
      <c r="U798" s="621"/>
      <c r="V798" s="621"/>
      <c r="W798" s="621"/>
      <c r="X798" s="621"/>
      <c r="Y798" s="621"/>
      <c r="Z798" s="621"/>
      <c r="AA798" s="621"/>
      <c r="AB798" s="621"/>
    </row>
    <row r="799" spans="2:28" ht="15.75" hidden="1" customHeight="1">
      <c r="B799" s="621"/>
      <c r="C799" s="621"/>
      <c r="D799" s="621"/>
      <c r="E799" s="621"/>
      <c r="F799" s="621"/>
      <c r="G799" s="621"/>
      <c r="H799" s="621"/>
      <c r="I799" s="621"/>
      <c r="J799" s="621"/>
      <c r="K799" s="621"/>
      <c r="L799" s="621"/>
      <c r="M799" s="621"/>
      <c r="N799" s="621"/>
      <c r="O799" s="621"/>
      <c r="P799" s="621"/>
      <c r="Q799" s="621"/>
      <c r="R799" s="621"/>
      <c r="S799" s="621"/>
      <c r="T799" s="621"/>
      <c r="U799" s="621"/>
      <c r="V799" s="621"/>
      <c r="W799" s="621"/>
      <c r="X799" s="621"/>
      <c r="Y799" s="621"/>
      <c r="Z799" s="621"/>
      <c r="AA799" s="621"/>
      <c r="AB799" s="621"/>
    </row>
    <row r="800" spans="2:28" ht="15.75" hidden="1" customHeight="1">
      <c r="B800" s="621"/>
      <c r="C800" s="621"/>
      <c r="D800" s="621"/>
      <c r="E800" s="621"/>
      <c r="F800" s="621"/>
      <c r="G800" s="621"/>
      <c r="H800" s="621"/>
      <c r="I800" s="621"/>
      <c r="J800" s="621"/>
      <c r="K800" s="621"/>
      <c r="L800" s="621"/>
      <c r="M800" s="621"/>
      <c r="N800" s="621"/>
      <c r="O800" s="621"/>
      <c r="P800" s="621"/>
      <c r="Q800" s="621"/>
      <c r="R800" s="621"/>
      <c r="S800" s="621"/>
      <c r="T800" s="621"/>
      <c r="U800" s="621"/>
      <c r="V800" s="621"/>
      <c r="W800" s="621"/>
      <c r="X800" s="621"/>
      <c r="Y800" s="621"/>
      <c r="Z800" s="621"/>
      <c r="AA800" s="621"/>
      <c r="AB800" s="621"/>
    </row>
    <row r="801" spans="2:28" ht="15.75" hidden="1" customHeight="1">
      <c r="B801" s="621"/>
      <c r="C801" s="621"/>
      <c r="D801" s="621"/>
      <c r="E801" s="621"/>
      <c r="F801" s="621"/>
      <c r="G801" s="621"/>
      <c r="H801" s="621"/>
      <c r="I801" s="621"/>
      <c r="J801" s="621"/>
      <c r="K801" s="621"/>
      <c r="L801" s="621"/>
      <c r="M801" s="621"/>
      <c r="N801" s="621"/>
      <c r="O801" s="621"/>
      <c r="P801" s="621"/>
      <c r="Q801" s="621"/>
      <c r="R801" s="621"/>
      <c r="S801" s="621"/>
      <c r="T801" s="621"/>
      <c r="U801" s="621"/>
      <c r="V801" s="621"/>
      <c r="W801" s="621"/>
      <c r="X801" s="621"/>
      <c r="Y801" s="621"/>
      <c r="Z801" s="621"/>
      <c r="AA801" s="621"/>
      <c r="AB801" s="621"/>
    </row>
    <row r="802" spans="2:28" ht="15.75" hidden="1" customHeight="1">
      <c r="B802" s="621"/>
      <c r="C802" s="621"/>
      <c r="D802" s="621"/>
      <c r="E802" s="621"/>
      <c r="F802" s="621"/>
      <c r="G802" s="621"/>
      <c r="H802" s="621"/>
      <c r="I802" s="621"/>
      <c r="J802" s="621"/>
      <c r="K802" s="621"/>
      <c r="L802" s="621"/>
      <c r="M802" s="621"/>
      <c r="N802" s="621"/>
      <c r="O802" s="621"/>
      <c r="P802" s="621"/>
      <c r="Q802" s="621"/>
      <c r="R802" s="621"/>
      <c r="S802" s="621"/>
      <c r="T802" s="621"/>
      <c r="U802" s="621"/>
      <c r="V802" s="621"/>
      <c r="W802" s="621"/>
      <c r="X802" s="621"/>
      <c r="Y802" s="621"/>
      <c r="Z802" s="621"/>
      <c r="AA802" s="621"/>
      <c r="AB802" s="621"/>
    </row>
    <row r="803" spans="2:28" ht="15.75" hidden="1" customHeight="1">
      <c r="B803" s="621"/>
      <c r="C803" s="621"/>
      <c r="D803" s="621"/>
      <c r="E803" s="621"/>
      <c r="F803" s="621"/>
      <c r="G803" s="621"/>
      <c r="H803" s="621"/>
      <c r="I803" s="621"/>
      <c r="J803" s="621"/>
      <c r="K803" s="621"/>
      <c r="L803" s="621"/>
      <c r="M803" s="621"/>
      <c r="N803" s="621"/>
      <c r="O803" s="621"/>
      <c r="P803" s="621"/>
      <c r="Q803" s="621"/>
      <c r="R803" s="621"/>
      <c r="S803" s="621"/>
      <c r="T803" s="621"/>
      <c r="U803" s="621"/>
      <c r="V803" s="621"/>
      <c r="W803" s="621"/>
      <c r="X803" s="621"/>
      <c r="Y803" s="621"/>
      <c r="Z803" s="621"/>
      <c r="AA803" s="621"/>
      <c r="AB803" s="621"/>
    </row>
    <row r="804" spans="2:28" ht="15.75" hidden="1" customHeight="1">
      <c r="B804" s="621"/>
      <c r="C804" s="621"/>
      <c r="D804" s="621"/>
      <c r="E804" s="621"/>
      <c r="F804" s="621"/>
      <c r="G804" s="621"/>
      <c r="H804" s="621"/>
      <c r="I804" s="621"/>
      <c r="J804" s="621"/>
      <c r="K804" s="621"/>
      <c r="L804" s="621"/>
      <c r="M804" s="621"/>
      <c r="N804" s="621"/>
      <c r="O804" s="621"/>
      <c r="P804" s="621"/>
      <c r="Q804" s="621"/>
      <c r="R804" s="621"/>
      <c r="S804" s="621"/>
      <c r="T804" s="621"/>
      <c r="U804" s="621"/>
      <c r="V804" s="621"/>
      <c r="W804" s="621"/>
      <c r="X804" s="621"/>
      <c r="Y804" s="621"/>
      <c r="Z804" s="621"/>
      <c r="AA804" s="621"/>
      <c r="AB804" s="621"/>
    </row>
    <row r="805" spans="2:28" ht="15.75" hidden="1" customHeight="1">
      <c r="B805" s="621"/>
      <c r="C805" s="621"/>
      <c r="D805" s="621"/>
      <c r="E805" s="621"/>
      <c r="F805" s="621"/>
      <c r="G805" s="621"/>
      <c r="H805" s="621"/>
      <c r="I805" s="621"/>
      <c r="J805" s="621"/>
      <c r="K805" s="621"/>
      <c r="L805" s="621"/>
      <c r="M805" s="621"/>
      <c r="N805" s="621"/>
      <c r="O805" s="621"/>
      <c r="P805" s="621"/>
      <c r="Q805" s="621"/>
      <c r="R805" s="621"/>
      <c r="S805" s="621"/>
      <c r="T805" s="621"/>
      <c r="U805" s="621"/>
      <c r="V805" s="621"/>
      <c r="W805" s="621"/>
      <c r="X805" s="621"/>
      <c r="Y805" s="621"/>
      <c r="Z805" s="621"/>
      <c r="AA805" s="621"/>
      <c r="AB805" s="621"/>
    </row>
    <row r="806" spans="2:28" ht="15.75" hidden="1" customHeight="1">
      <c r="B806" s="621"/>
      <c r="C806" s="621"/>
      <c r="D806" s="621"/>
      <c r="E806" s="621"/>
      <c r="F806" s="621"/>
      <c r="G806" s="621"/>
      <c r="H806" s="621"/>
      <c r="I806" s="621"/>
      <c r="J806" s="621"/>
      <c r="K806" s="621"/>
      <c r="L806" s="621"/>
      <c r="M806" s="621"/>
      <c r="N806" s="621"/>
      <c r="O806" s="621"/>
      <c r="P806" s="621"/>
      <c r="Q806" s="621"/>
      <c r="R806" s="621"/>
      <c r="S806" s="621"/>
      <c r="T806" s="621"/>
      <c r="U806" s="621"/>
      <c r="V806" s="621"/>
      <c r="W806" s="621"/>
      <c r="X806" s="621"/>
      <c r="Y806" s="621"/>
      <c r="Z806" s="621"/>
      <c r="AA806" s="621"/>
      <c r="AB806" s="621"/>
    </row>
    <row r="807" spans="2:28" ht="15.75" hidden="1" customHeight="1">
      <c r="B807" s="621"/>
      <c r="C807" s="621"/>
      <c r="D807" s="621"/>
      <c r="E807" s="621"/>
      <c r="F807" s="621"/>
      <c r="G807" s="621"/>
      <c r="H807" s="621"/>
      <c r="I807" s="621"/>
      <c r="J807" s="621"/>
      <c r="K807" s="621"/>
      <c r="L807" s="621"/>
      <c r="M807" s="621"/>
      <c r="N807" s="621"/>
      <c r="O807" s="621"/>
      <c r="P807" s="621"/>
      <c r="Q807" s="621"/>
      <c r="R807" s="621"/>
      <c r="S807" s="621"/>
      <c r="T807" s="621"/>
      <c r="U807" s="621"/>
      <c r="V807" s="621"/>
      <c r="W807" s="621"/>
      <c r="X807" s="621"/>
      <c r="Y807" s="621"/>
      <c r="Z807" s="621"/>
      <c r="AA807" s="621"/>
      <c r="AB807" s="621"/>
    </row>
    <row r="808" spans="2:28" ht="15.75" hidden="1" customHeight="1">
      <c r="B808" s="621"/>
      <c r="C808" s="621"/>
      <c r="D808" s="621"/>
      <c r="E808" s="621"/>
      <c r="F808" s="621"/>
      <c r="G808" s="621"/>
      <c r="H808" s="621"/>
      <c r="I808" s="621"/>
      <c r="J808" s="621"/>
      <c r="K808" s="621"/>
      <c r="L808" s="621"/>
      <c r="M808" s="621"/>
      <c r="N808" s="621"/>
      <c r="O808" s="621"/>
      <c r="P808" s="621"/>
      <c r="Q808" s="621"/>
      <c r="R808" s="621"/>
      <c r="S808" s="621"/>
      <c r="T808" s="621"/>
      <c r="U808" s="621"/>
      <c r="V808" s="621"/>
      <c r="W808" s="621"/>
      <c r="X808" s="621"/>
      <c r="Y808" s="621"/>
      <c r="Z808" s="621"/>
      <c r="AA808" s="621"/>
      <c r="AB808" s="621"/>
    </row>
    <row r="809" spans="2:28" ht="15.75" hidden="1" customHeight="1">
      <c r="B809" s="621"/>
      <c r="C809" s="621"/>
      <c r="D809" s="621"/>
      <c r="E809" s="621"/>
      <c r="F809" s="621"/>
      <c r="G809" s="621"/>
      <c r="H809" s="621"/>
      <c r="I809" s="621"/>
      <c r="J809" s="621"/>
      <c r="K809" s="621"/>
      <c r="L809" s="621"/>
      <c r="M809" s="621"/>
      <c r="N809" s="621"/>
      <c r="O809" s="621"/>
      <c r="P809" s="621"/>
      <c r="Q809" s="621"/>
      <c r="R809" s="621"/>
      <c r="S809" s="621"/>
      <c r="T809" s="621"/>
      <c r="U809" s="621"/>
      <c r="V809" s="621"/>
      <c r="W809" s="621"/>
      <c r="X809" s="621"/>
      <c r="Y809" s="621"/>
      <c r="Z809" s="621"/>
      <c r="AA809" s="621"/>
      <c r="AB809" s="621"/>
    </row>
    <row r="810" spans="2:28" ht="15.75" hidden="1" customHeight="1">
      <c r="B810" s="621"/>
      <c r="C810" s="621"/>
      <c r="D810" s="621"/>
      <c r="E810" s="621"/>
      <c r="F810" s="621"/>
      <c r="G810" s="621"/>
      <c r="H810" s="621"/>
      <c r="I810" s="621"/>
      <c r="J810" s="621"/>
      <c r="K810" s="621"/>
      <c r="L810" s="621"/>
      <c r="M810" s="621"/>
      <c r="N810" s="621"/>
      <c r="O810" s="621"/>
      <c r="P810" s="621"/>
      <c r="Q810" s="621"/>
      <c r="R810" s="621"/>
      <c r="S810" s="621"/>
      <c r="T810" s="621"/>
      <c r="U810" s="621"/>
      <c r="V810" s="621"/>
      <c r="W810" s="621"/>
      <c r="X810" s="621"/>
      <c r="Y810" s="621"/>
      <c r="Z810" s="621"/>
      <c r="AA810" s="621"/>
      <c r="AB810" s="621"/>
    </row>
    <row r="811" spans="2:28" ht="15.75" hidden="1" customHeight="1">
      <c r="B811" s="621"/>
      <c r="C811" s="621"/>
      <c r="D811" s="621"/>
      <c r="E811" s="621"/>
      <c r="F811" s="621"/>
      <c r="G811" s="621"/>
      <c r="H811" s="621"/>
      <c r="I811" s="621"/>
      <c r="J811" s="621"/>
      <c r="K811" s="621"/>
      <c r="L811" s="621"/>
      <c r="M811" s="621"/>
      <c r="N811" s="621"/>
      <c r="O811" s="621"/>
      <c r="P811" s="621"/>
      <c r="Q811" s="621"/>
      <c r="R811" s="621"/>
      <c r="S811" s="621"/>
      <c r="T811" s="621"/>
      <c r="U811" s="621"/>
      <c r="V811" s="621"/>
      <c r="W811" s="621"/>
      <c r="X811" s="621"/>
      <c r="Y811" s="621"/>
      <c r="Z811" s="621"/>
      <c r="AA811" s="621"/>
      <c r="AB811" s="621"/>
    </row>
    <row r="812" spans="2:28" ht="15.75" hidden="1" customHeight="1">
      <c r="B812" s="621"/>
      <c r="C812" s="621"/>
      <c r="D812" s="621"/>
      <c r="E812" s="621"/>
      <c r="F812" s="621"/>
      <c r="G812" s="621"/>
      <c r="H812" s="621"/>
      <c r="I812" s="621"/>
      <c r="J812" s="621"/>
      <c r="K812" s="621"/>
      <c r="L812" s="621"/>
      <c r="M812" s="621"/>
      <c r="N812" s="621"/>
      <c r="O812" s="621"/>
      <c r="P812" s="621"/>
      <c r="Q812" s="621"/>
      <c r="R812" s="621"/>
      <c r="S812" s="621"/>
      <c r="T812" s="621"/>
      <c r="U812" s="621"/>
      <c r="V812" s="621"/>
      <c r="W812" s="621"/>
      <c r="X812" s="621"/>
      <c r="Y812" s="621"/>
      <c r="Z812" s="621"/>
      <c r="AA812" s="621"/>
      <c r="AB812" s="621"/>
    </row>
    <row r="813" spans="2:28" ht="15.75" hidden="1" customHeight="1">
      <c r="B813" s="621"/>
      <c r="C813" s="621"/>
      <c r="D813" s="621"/>
      <c r="E813" s="621"/>
      <c r="F813" s="621"/>
      <c r="G813" s="621"/>
      <c r="H813" s="621"/>
      <c r="I813" s="621"/>
      <c r="J813" s="621"/>
      <c r="K813" s="621"/>
      <c r="L813" s="621"/>
      <c r="M813" s="621"/>
      <c r="N813" s="621"/>
      <c r="O813" s="621"/>
      <c r="P813" s="621"/>
      <c r="Q813" s="621"/>
      <c r="R813" s="621"/>
      <c r="S813" s="621"/>
      <c r="T813" s="621"/>
      <c r="U813" s="621"/>
      <c r="V813" s="621"/>
      <c r="W813" s="621"/>
      <c r="X813" s="621"/>
      <c r="Y813" s="621"/>
      <c r="Z813" s="621"/>
      <c r="AA813" s="621"/>
      <c r="AB813" s="621"/>
    </row>
    <row r="814" spans="2:28" ht="15.75" hidden="1" customHeight="1">
      <c r="B814" s="621"/>
      <c r="C814" s="621"/>
      <c r="D814" s="621"/>
      <c r="E814" s="621"/>
      <c r="F814" s="621"/>
      <c r="G814" s="621"/>
      <c r="H814" s="621"/>
      <c r="I814" s="621"/>
      <c r="J814" s="621"/>
      <c r="K814" s="621"/>
      <c r="L814" s="621"/>
      <c r="M814" s="621"/>
      <c r="N814" s="621"/>
      <c r="O814" s="621"/>
      <c r="P814" s="621"/>
      <c r="Q814" s="621"/>
      <c r="R814" s="621"/>
      <c r="S814" s="621"/>
      <c r="T814" s="621"/>
      <c r="U814" s="621"/>
      <c r="V814" s="621"/>
      <c r="W814" s="621"/>
      <c r="X814" s="621"/>
      <c r="Y814" s="621"/>
      <c r="Z814" s="621"/>
      <c r="AA814" s="621"/>
      <c r="AB814" s="621"/>
    </row>
    <row r="815" spans="2:28" ht="15.75" hidden="1" customHeight="1">
      <c r="B815" s="621"/>
      <c r="C815" s="621"/>
      <c r="D815" s="621"/>
      <c r="E815" s="621"/>
      <c r="F815" s="621"/>
      <c r="G815" s="621"/>
      <c r="H815" s="621"/>
      <c r="I815" s="621"/>
      <c r="J815" s="621"/>
      <c r="K815" s="621"/>
      <c r="L815" s="621"/>
      <c r="M815" s="621"/>
      <c r="N815" s="621"/>
      <c r="O815" s="621"/>
      <c r="P815" s="621"/>
      <c r="Q815" s="621"/>
      <c r="R815" s="621"/>
      <c r="S815" s="621"/>
      <c r="T815" s="621"/>
      <c r="U815" s="621"/>
      <c r="V815" s="621"/>
      <c r="W815" s="621"/>
      <c r="X815" s="621"/>
      <c r="Y815" s="621"/>
      <c r="Z815" s="621"/>
      <c r="AA815" s="621"/>
      <c r="AB815" s="621"/>
    </row>
    <row r="816" spans="2:28" ht="15.75" hidden="1" customHeight="1">
      <c r="B816" s="621"/>
      <c r="C816" s="621"/>
      <c r="D816" s="621"/>
      <c r="E816" s="621"/>
      <c r="F816" s="621"/>
      <c r="G816" s="621"/>
      <c r="H816" s="621"/>
      <c r="I816" s="621"/>
      <c r="J816" s="621"/>
      <c r="K816" s="621"/>
      <c r="L816" s="621"/>
      <c r="M816" s="621"/>
      <c r="N816" s="621"/>
      <c r="O816" s="621"/>
      <c r="P816" s="621"/>
      <c r="Q816" s="621"/>
      <c r="R816" s="621"/>
      <c r="S816" s="621"/>
      <c r="T816" s="621"/>
      <c r="U816" s="621"/>
      <c r="V816" s="621"/>
      <c r="W816" s="621"/>
      <c r="X816" s="621"/>
      <c r="Y816" s="621"/>
      <c r="Z816" s="621"/>
      <c r="AA816" s="621"/>
      <c r="AB816" s="621"/>
    </row>
    <row r="817" spans="2:28" ht="15.75" hidden="1" customHeight="1">
      <c r="B817" s="621"/>
      <c r="C817" s="621"/>
      <c r="D817" s="621"/>
      <c r="E817" s="621"/>
      <c r="F817" s="621"/>
      <c r="G817" s="621"/>
      <c r="H817" s="621"/>
      <c r="I817" s="621"/>
      <c r="J817" s="621"/>
      <c r="K817" s="621"/>
      <c r="L817" s="621"/>
      <c r="M817" s="621"/>
      <c r="N817" s="621"/>
      <c r="O817" s="621"/>
      <c r="P817" s="621"/>
      <c r="Q817" s="621"/>
      <c r="R817" s="621"/>
      <c r="S817" s="621"/>
      <c r="T817" s="621"/>
      <c r="U817" s="621"/>
      <c r="V817" s="621"/>
      <c r="W817" s="621"/>
      <c r="X817" s="621"/>
      <c r="Y817" s="621"/>
      <c r="Z817" s="621"/>
      <c r="AA817" s="621"/>
      <c r="AB817" s="621"/>
    </row>
    <row r="818" spans="2:28" ht="15.75" hidden="1" customHeight="1">
      <c r="B818" s="621"/>
      <c r="C818" s="621"/>
      <c r="D818" s="621"/>
      <c r="E818" s="621"/>
      <c r="F818" s="621"/>
      <c r="G818" s="621"/>
      <c r="H818" s="621"/>
      <c r="I818" s="621"/>
      <c r="J818" s="621"/>
      <c r="K818" s="621"/>
      <c r="L818" s="621"/>
      <c r="M818" s="621"/>
      <c r="N818" s="621"/>
      <c r="O818" s="621"/>
      <c r="P818" s="621"/>
      <c r="Q818" s="621"/>
      <c r="R818" s="621"/>
      <c r="S818" s="621"/>
      <c r="T818" s="621"/>
      <c r="U818" s="621"/>
      <c r="V818" s="621"/>
      <c r="W818" s="621"/>
      <c r="X818" s="621"/>
      <c r="Y818" s="621"/>
      <c r="Z818" s="621"/>
      <c r="AA818" s="621"/>
      <c r="AB818" s="621"/>
    </row>
    <row r="819" spans="2:28" ht="15.75" hidden="1" customHeight="1">
      <c r="B819" s="621"/>
      <c r="C819" s="621"/>
      <c r="D819" s="621"/>
      <c r="E819" s="621"/>
      <c r="F819" s="621"/>
      <c r="G819" s="621"/>
      <c r="H819" s="621"/>
      <c r="I819" s="621"/>
      <c r="J819" s="621"/>
      <c r="K819" s="621"/>
      <c r="L819" s="621"/>
      <c r="M819" s="621"/>
      <c r="N819" s="621"/>
      <c r="O819" s="621"/>
      <c r="P819" s="621"/>
      <c r="Q819" s="621"/>
      <c r="R819" s="621"/>
      <c r="S819" s="621"/>
      <c r="T819" s="621"/>
      <c r="U819" s="621"/>
      <c r="V819" s="621"/>
      <c r="W819" s="621"/>
      <c r="X819" s="621"/>
      <c r="Y819" s="621"/>
      <c r="Z819" s="621"/>
      <c r="AA819" s="621"/>
      <c r="AB819" s="621"/>
    </row>
    <row r="820" spans="2:28" ht="15.75" hidden="1" customHeight="1">
      <c r="B820" s="621"/>
      <c r="C820" s="621"/>
      <c r="D820" s="621"/>
      <c r="E820" s="621"/>
      <c r="F820" s="621"/>
      <c r="G820" s="621"/>
      <c r="H820" s="621"/>
      <c r="I820" s="621"/>
      <c r="J820" s="621"/>
      <c r="K820" s="621"/>
      <c r="L820" s="621"/>
      <c r="M820" s="621"/>
      <c r="N820" s="621"/>
      <c r="O820" s="621"/>
      <c r="P820" s="621"/>
      <c r="Q820" s="621"/>
      <c r="R820" s="621"/>
      <c r="S820" s="621"/>
      <c r="T820" s="621"/>
      <c r="U820" s="621"/>
      <c r="V820" s="621"/>
      <c r="W820" s="621"/>
      <c r="X820" s="621"/>
      <c r="Y820" s="621"/>
      <c r="Z820" s="621"/>
      <c r="AA820" s="621"/>
      <c r="AB820" s="621"/>
    </row>
    <row r="821" spans="2:28" ht="15.75" hidden="1" customHeight="1">
      <c r="B821" s="621"/>
      <c r="C821" s="621"/>
      <c r="D821" s="621"/>
      <c r="E821" s="621"/>
      <c r="F821" s="621"/>
      <c r="G821" s="621"/>
      <c r="H821" s="621"/>
      <c r="I821" s="621"/>
      <c r="J821" s="621"/>
      <c r="K821" s="621"/>
      <c r="L821" s="621"/>
      <c r="M821" s="621"/>
      <c r="N821" s="621"/>
      <c r="O821" s="621"/>
      <c r="P821" s="621"/>
      <c r="Q821" s="621"/>
      <c r="R821" s="621"/>
      <c r="S821" s="621"/>
      <c r="T821" s="621"/>
      <c r="U821" s="621"/>
      <c r="V821" s="621"/>
      <c r="W821" s="621"/>
      <c r="X821" s="621"/>
      <c r="Y821" s="621"/>
      <c r="Z821" s="621"/>
      <c r="AA821" s="621"/>
      <c r="AB821" s="621"/>
    </row>
    <row r="822" spans="2:28" ht="15.75" hidden="1" customHeight="1">
      <c r="B822" s="621"/>
      <c r="C822" s="621"/>
      <c r="D822" s="621"/>
      <c r="E822" s="621"/>
      <c r="F822" s="621"/>
      <c r="G822" s="621"/>
      <c r="H822" s="621"/>
      <c r="I822" s="621"/>
      <c r="J822" s="621"/>
      <c r="K822" s="621"/>
      <c r="L822" s="621"/>
      <c r="M822" s="621"/>
      <c r="N822" s="621"/>
      <c r="O822" s="621"/>
      <c r="P822" s="621"/>
      <c r="Q822" s="621"/>
      <c r="R822" s="621"/>
      <c r="S822" s="621"/>
      <c r="T822" s="621"/>
      <c r="U822" s="621"/>
      <c r="V822" s="621"/>
      <c r="W822" s="621"/>
      <c r="X822" s="621"/>
      <c r="Y822" s="621"/>
      <c r="Z822" s="621"/>
      <c r="AA822" s="621"/>
      <c r="AB822" s="621"/>
    </row>
    <row r="823" spans="2:28" ht="15.75" hidden="1" customHeight="1">
      <c r="B823" s="621"/>
      <c r="C823" s="621"/>
      <c r="D823" s="621"/>
      <c r="E823" s="621"/>
      <c r="F823" s="621"/>
      <c r="G823" s="621"/>
      <c r="H823" s="621"/>
      <c r="I823" s="621"/>
      <c r="J823" s="621"/>
      <c r="K823" s="621"/>
      <c r="L823" s="621"/>
      <c r="M823" s="621"/>
      <c r="N823" s="621"/>
      <c r="O823" s="621"/>
      <c r="P823" s="621"/>
      <c r="Q823" s="621"/>
      <c r="R823" s="621"/>
      <c r="S823" s="621"/>
      <c r="T823" s="621"/>
      <c r="U823" s="621"/>
      <c r="V823" s="621"/>
      <c r="W823" s="621"/>
      <c r="X823" s="621"/>
      <c r="Y823" s="621"/>
      <c r="Z823" s="621"/>
      <c r="AA823" s="621"/>
      <c r="AB823" s="621"/>
    </row>
    <row r="824" spans="2:28" ht="15.75" hidden="1" customHeight="1">
      <c r="B824" s="621"/>
      <c r="C824" s="621"/>
      <c r="D824" s="621"/>
      <c r="E824" s="621"/>
      <c r="F824" s="621"/>
      <c r="G824" s="621"/>
      <c r="H824" s="621"/>
      <c r="I824" s="621"/>
      <c r="J824" s="621"/>
      <c r="K824" s="621"/>
      <c r="L824" s="621"/>
      <c r="M824" s="621"/>
      <c r="N824" s="621"/>
      <c r="O824" s="621"/>
      <c r="P824" s="621"/>
      <c r="Q824" s="621"/>
      <c r="R824" s="621"/>
      <c r="S824" s="621"/>
      <c r="T824" s="621"/>
      <c r="U824" s="621"/>
      <c r="V824" s="621"/>
      <c r="W824" s="621"/>
      <c r="X824" s="621"/>
      <c r="Y824" s="621"/>
      <c r="Z824" s="621"/>
      <c r="AA824" s="621"/>
      <c r="AB824" s="621"/>
    </row>
    <row r="825" spans="2:28" ht="15.75" hidden="1" customHeight="1">
      <c r="B825" s="621"/>
      <c r="C825" s="621"/>
      <c r="D825" s="621"/>
      <c r="E825" s="621"/>
      <c r="F825" s="621"/>
      <c r="G825" s="621"/>
      <c r="H825" s="621"/>
      <c r="I825" s="621"/>
      <c r="J825" s="621"/>
      <c r="K825" s="621"/>
      <c r="L825" s="621"/>
      <c r="M825" s="621"/>
      <c r="N825" s="621"/>
      <c r="O825" s="621"/>
      <c r="P825" s="621"/>
      <c r="Q825" s="621"/>
      <c r="R825" s="621"/>
      <c r="S825" s="621"/>
      <c r="T825" s="621"/>
      <c r="U825" s="621"/>
      <c r="V825" s="621"/>
      <c r="W825" s="621"/>
      <c r="X825" s="621"/>
      <c r="Y825" s="621"/>
      <c r="Z825" s="621"/>
      <c r="AA825" s="621"/>
      <c r="AB825" s="621"/>
    </row>
    <row r="826" spans="2:28" ht="15.75" hidden="1" customHeight="1">
      <c r="B826" s="621"/>
      <c r="C826" s="621"/>
      <c r="D826" s="621"/>
      <c r="E826" s="621"/>
      <c r="F826" s="621"/>
      <c r="G826" s="621"/>
      <c r="H826" s="621"/>
      <c r="I826" s="621"/>
      <c r="J826" s="621"/>
      <c r="K826" s="621"/>
      <c r="L826" s="621"/>
      <c r="M826" s="621"/>
      <c r="N826" s="621"/>
      <c r="O826" s="621"/>
      <c r="P826" s="621"/>
      <c r="Q826" s="621"/>
      <c r="R826" s="621"/>
      <c r="S826" s="621"/>
      <c r="T826" s="621"/>
      <c r="U826" s="621"/>
      <c r="V826" s="621"/>
      <c r="W826" s="621"/>
      <c r="X826" s="621"/>
      <c r="Y826" s="621"/>
      <c r="Z826" s="621"/>
      <c r="AA826" s="621"/>
      <c r="AB826" s="621"/>
    </row>
    <row r="827" spans="2:28" ht="15.75" hidden="1" customHeight="1">
      <c r="B827" s="621"/>
      <c r="C827" s="621"/>
      <c r="D827" s="621"/>
      <c r="E827" s="621"/>
      <c r="F827" s="621"/>
      <c r="G827" s="621"/>
      <c r="H827" s="621"/>
      <c r="I827" s="621"/>
      <c r="J827" s="621"/>
      <c r="K827" s="621"/>
      <c r="L827" s="621"/>
      <c r="M827" s="621"/>
      <c r="N827" s="621"/>
      <c r="O827" s="621"/>
      <c r="P827" s="621"/>
      <c r="Q827" s="621"/>
      <c r="R827" s="621"/>
      <c r="S827" s="621"/>
      <c r="T827" s="621"/>
      <c r="U827" s="621"/>
      <c r="V827" s="621"/>
      <c r="W827" s="621"/>
      <c r="X827" s="621"/>
      <c r="Y827" s="621"/>
      <c r="Z827" s="621"/>
      <c r="AA827" s="621"/>
      <c r="AB827" s="621"/>
    </row>
    <row r="828" spans="2:28" ht="15.75" hidden="1" customHeight="1">
      <c r="B828" s="621"/>
      <c r="C828" s="621"/>
      <c r="D828" s="621"/>
      <c r="E828" s="621"/>
      <c r="F828" s="621"/>
      <c r="G828" s="621"/>
      <c r="H828" s="621"/>
      <c r="I828" s="621"/>
      <c r="J828" s="621"/>
      <c r="K828" s="621"/>
      <c r="L828" s="621"/>
      <c r="M828" s="621"/>
      <c r="N828" s="621"/>
      <c r="O828" s="621"/>
      <c r="P828" s="621"/>
      <c r="Q828" s="621"/>
      <c r="R828" s="621"/>
      <c r="S828" s="621"/>
      <c r="T828" s="621"/>
      <c r="U828" s="621"/>
      <c r="V828" s="621"/>
      <c r="W828" s="621"/>
      <c r="X828" s="621"/>
      <c r="Y828" s="621"/>
      <c r="Z828" s="621"/>
      <c r="AA828" s="621"/>
      <c r="AB828" s="621"/>
    </row>
    <row r="829" spans="2:28" ht="15.75" hidden="1" customHeight="1">
      <c r="B829" s="621"/>
      <c r="C829" s="621"/>
      <c r="D829" s="621"/>
      <c r="E829" s="621"/>
      <c r="F829" s="621"/>
      <c r="G829" s="621"/>
      <c r="H829" s="621"/>
      <c r="I829" s="621"/>
      <c r="J829" s="621"/>
      <c r="K829" s="621"/>
      <c r="L829" s="621"/>
      <c r="M829" s="621"/>
      <c r="N829" s="621"/>
      <c r="O829" s="621"/>
      <c r="P829" s="621"/>
      <c r="Q829" s="621"/>
      <c r="R829" s="621"/>
      <c r="S829" s="621"/>
      <c r="T829" s="621"/>
      <c r="U829" s="621"/>
      <c r="V829" s="621"/>
      <c r="W829" s="621"/>
      <c r="X829" s="621"/>
      <c r="Y829" s="621"/>
      <c r="Z829" s="621"/>
      <c r="AA829" s="621"/>
      <c r="AB829" s="621"/>
    </row>
    <row r="830" spans="2:28" ht="15.75" hidden="1" customHeight="1">
      <c r="B830" s="621"/>
      <c r="C830" s="621"/>
      <c r="D830" s="621"/>
      <c r="E830" s="621"/>
      <c r="F830" s="621"/>
      <c r="G830" s="621"/>
      <c r="H830" s="621"/>
      <c r="I830" s="621"/>
      <c r="J830" s="621"/>
      <c r="K830" s="621"/>
      <c r="L830" s="621"/>
      <c r="M830" s="621"/>
      <c r="N830" s="621"/>
      <c r="O830" s="621"/>
      <c r="P830" s="621"/>
      <c r="Q830" s="621"/>
      <c r="R830" s="621"/>
      <c r="S830" s="621"/>
      <c r="T830" s="621"/>
      <c r="U830" s="621"/>
      <c r="V830" s="621"/>
      <c r="W830" s="621"/>
      <c r="X830" s="621"/>
      <c r="Y830" s="621"/>
      <c r="Z830" s="621"/>
      <c r="AA830" s="621"/>
      <c r="AB830" s="621"/>
    </row>
    <row r="831" spans="2:28" ht="15.75" hidden="1" customHeight="1">
      <c r="B831" s="621"/>
      <c r="C831" s="621"/>
      <c r="D831" s="621"/>
      <c r="E831" s="621"/>
      <c r="F831" s="621"/>
      <c r="G831" s="621"/>
      <c r="H831" s="621"/>
      <c r="I831" s="621"/>
      <c r="J831" s="621"/>
      <c r="K831" s="621"/>
      <c r="L831" s="621"/>
      <c r="M831" s="621"/>
      <c r="N831" s="621"/>
      <c r="O831" s="621"/>
      <c r="P831" s="621"/>
      <c r="Q831" s="621"/>
      <c r="R831" s="621"/>
      <c r="S831" s="621"/>
      <c r="T831" s="621"/>
      <c r="U831" s="621"/>
      <c r="V831" s="621"/>
      <c r="W831" s="621"/>
      <c r="X831" s="621"/>
      <c r="Y831" s="621"/>
      <c r="Z831" s="621"/>
      <c r="AA831" s="621"/>
      <c r="AB831" s="621"/>
    </row>
    <row r="832" spans="2:28" ht="15.75" hidden="1" customHeight="1">
      <c r="B832" s="621"/>
      <c r="C832" s="621"/>
      <c r="D832" s="621"/>
      <c r="E832" s="621"/>
      <c r="F832" s="621"/>
      <c r="G832" s="621"/>
      <c r="H832" s="621"/>
      <c r="I832" s="621"/>
      <c r="J832" s="621"/>
      <c r="K832" s="621"/>
      <c r="L832" s="621"/>
      <c r="M832" s="621"/>
      <c r="N832" s="621"/>
      <c r="O832" s="621"/>
      <c r="P832" s="621"/>
      <c r="Q832" s="621"/>
      <c r="R832" s="621"/>
      <c r="S832" s="621"/>
      <c r="T832" s="621"/>
      <c r="U832" s="621"/>
      <c r="V832" s="621"/>
      <c r="W832" s="621"/>
      <c r="X832" s="621"/>
      <c r="Y832" s="621"/>
      <c r="Z832" s="621"/>
      <c r="AA832" s="621"/>
      <c r="AB832" s="621"/>
    </row>
    <row r="833" spans="2:28" ht="15.75" hidden="1" customHeight="1">
      <c r="B833" s="621"/>
      <c r="C833" s="621"/>
      <c r="D833" s="621"/>
      <c r="E833" s="621"/>
      <c r="F833" s="621"/>
      <c r="G833" s="621"/>
      <c r="H833" s="621"/>
      <c r="I833" s="621"/>
      <c r="J833" s="621"/>
      <c r="K833" s="621"/>
      <c r="L833" s="621"/>
      <c r="M833" s="621"/>
      <c r="N833" s="621"/>
      <c r="O833" s="621"/>
      <c r="P833" s="621"/>
      <c r="Q833" s="621"/>
      <c r="R833" s="621"/>
      <c r="S833" s="621"/>
      <c r="T833" s="621"/>
      <c r="U833" s="621"/>
      <c r="V833" s="621"/>
      <c r="W833" s="621"/>
      <c r="X833" s="621"/>
      <c r="Y833" s="621"/>
      <c r="Z833" s="621"/>
      <c r="AA833" s="621"/>
      <c r="AB833" s="621"/>
    </row>
    <row r="834" spans="2:28" ht="15.75" hidden="1" customHeight="1">
      <c r="B834" s="621"/>
      <c r="C834" s="621"/>
      <c r="D834" s="621"/>
      <c r="E834" s="621"/>
      <c r="F834" s="621"/>
      <c r="G834" s="621"/>
      <c r="H834" s="621"/>
      <c r="I834" s="621"/>
      <c r="J834" s="621"/>
      <c r="K834" s="621"/>
      <c r="L834" s="621"/>
      <c r="M834" s="621"/>
      <c r="N834" s="621"/>
      <c r="O834" s="621"/>
      <c r="P834" s="621"/>
      <c r="Q834" s="621"/>
      <c r="R834" s="621"/>
      <c r="S834" s="621"/>
      <c r="T834" s="621"/>
      <c r="U834" s="621"/>
      <c r="V834" s="621"/>
      <c r="W834" s="621"/>
      <c r="X834" s="621"/>
      <c r="Y834" s="621"/>
      <c r="Z834" s="621"/>
      <c r="AA834" s="621"/>
      <c r="AB834" s="621"/>
    </row>
    <row r="835" spans="2:28" ht="15.75" hidden="1" customHeight="1">
      <c r="B835" s="621"/>
      <c r="C835" s="621"/>
      <c r="D835" s="621"/>
      <c r="E835" s="621"/>
      <c r="F835" s="621"/>
      <c r="G835" s="621"/>
      <c r="H835" s="621"/>
      <c r="I835" s="621"/>
      <c r="J835" s="621"/>
      <c r="K835" s="621"/>
      <c r="L835" s="621"/>
      <c r="M835" s="621"/>
      <c r="N835" s="621"/>
      <c r="O835" s="621"/>
      <c r="P835" s="621"/>
      <c r="Q835" s="621"/>
      <c r="R835" s="621"/>
      <c r="S835" s="621"/>
      <c r="T835" s="621"/>
      <c r="U835" s="621"/>
      <c r="V835" s="621"/>
      <c r="W835" s="621"/>
      <c r="X835" s="621"/>
      <c r="Y835" s="621"/>
      <c r="Z835" s="621"/>
      <c r="AA835" s="621"/>
      <c r="AB835" s="621"/>
    </row>
    <row r="836" spans="2:28" ht="15.75" hidden="1" customHeight="1">
      <c r="B836" s="621"/>
      <c r="C836" s="621"/>
      <c r="D836" s="621"/>
      <c r="E836" s="621"/>
      <c r="F836" s="621"/>
      <c r="G836" s="621"/>
      <c r="H836" s="621"/>
      <c r="I836" s="621"/>
      <c r="J836" s="621"/>
      <c r="K836" s="621"/>
      <c r="L836" s="621"/>
      <c r="M836" s="621"/>
      <c r="N836" s="621"/>
      <c r="O836" s="621"/>
      <c r="P836" s="621"/>
      <c r="Q836" s="621"/>
      <c r="R836" s="621"/>
      <c r="S836" s="621"/>
      <c r="T836" s="621"/>
      <c r="U836" s="621"/>
      <c r="V836" s="621"/>
      <c r="W836" s="621"/>
      <c r="X836" s="621"/>
      <c r="Y836" s="621"/>
      <c r="Z836" s="621"/>
      <c r="AA836" s="621"/>
      <c r="AB836" s="621"/>
    </row>
    <row r="837" spans="2:28" ht="15.75" hidden="1" customHeight="1">
      <c r="B837" s="621"/>
      <c r="C837" s="621"/>
      <c r="D837" s="621"/>
      <c r="E837" s="621"/>
      <c r="F837" s="621"/>
      <c r="G837" s="621"/>
      <c r="H837" s="621"/>
      <c r="I837" s="621"/>
      <c r="J837" s="621"/>
      <c r="K837" s="621"/>
      <c r="L837" s="621"/>
      <c r="M837" s="621"/>
      <c r="N837" s="621"/>
      <c r="O837" s="621"/>
      <c r="P837" s="621"/>
      <c r="Q837" s="621"/>
      <c r="R837" s="621"/>
      <c r="S837" s="621"/>
      <c r="T837" s="621"/>
      <c r="U837" s="621"/>
      <c r="V837" s="621"/>
      <c r="W837" s="621"/>
      <c r="X837" s="621"/>
      <c r="Y837" s="621"/>
      <c r="Z837" s="621"/>
      <c r="AA837" s="621"/>
      <c r="AB837" s="621"/>
    </row>
    <row r="838" spans="2:28" ht="15.75" hidden="1" customHeight="1">
      <c r="B838" s="621"/>
      <c r="C838" s="621"/>
      <c r="D838" s="621"/>
      <c r="E838" s="621"/>
      <c r="F838" s="621"/>
      <c r="G838" s="621"/>
      <c r="H838" s="621"/>
      <c r="I838" s="621"/>
      <c r="J838" s="621"/>
      <c r="K838" s="621"/>
      <c r="L838" s="621"/>
      <c r="M838" s="621"/>
      <c r="N838" s="621"/>
      <c r="O838" s="621"/>
      <c r="P838" s="621"/>
      <c r="Q838" s="621"/>
      <c r="R838" s="621"/>
      <c r="S838" s="621"/>
      <c r="T838" s="621"/>
      <c r="U838" s="621"/>
      <c r="V838" s="621"/>
      <c r="W838" s="621"/>
      <c r="X838" s="621"/>
      <c r="Y838" s="621"/>
      <c r="Z838" s="621"/>
      <c r="AA838" s="621"/>
      <c r="AB838" s="621"/>
    </row>
    <row r="839" spans="2:28" ht="15.75" hidden="1" customHeight="1">
      <c r="B839" s="621"/>
      <c r="C839" s="621"/>
      <c r="D839" s="621"/>
      <c r="E839" s="621"/>
      <c r="F839" s="621"/>
      <c r="G839" s="621"/>
      <c r="H839" s="621"/>
      <c r="I839" s="621"/>
      <c r="J839" s="621"/>
      <c r="K839" s="621"/>
      <c r="L839" s="621"/>
      <c r="M839" s="621"/>
      <c r="N839" s="621"/>
      <c r="O839" s="621"/>
      <c r="P839" s="621"/>
      <c r="Q839" s="621"/>
      <c r="R839" s="621"/>
      <c r="S839" s="621"/>
      <c r="T839" s="621"/>
      <c r="U839" s="621"/>
      <c r="V839" s="621"/>
      <c r="W839" s="621"/>
      <c r="X839" s="621"/>
      <c r="Y839" s="621"/>
      <c r="Z839" s="621"/>
      <c r="AA839" s="621"/>
      <c r="AB839" s="621"/>
    </row>
    <row r="840" spans="2:28" ht="15.75" hidden="1" customHeight="1">
      <c r="B840" s="621"/>
      <c r="C840" s="621"/>
      <c r="D840" s="621"/>
      <c r="E840" s="621"/>
      <c r="F840" s="621"/>
      <c r="G840" s="621"/>
      <c r="H840" s="621"/>
      <c r="I840" s="621"/>
      <c r="J840" s="621"/>
      <c r="K840" s="621"/>
      <c r="L840" s="621"/>
      <c r="M840" s="621"/>
      <c r="N840" s="621"/>
      <c r="O840" s="621"/>
      <c r="P840" s="621"/>
      <c r="Q840" s="621"/>
      <c r="R840" s="621"/>
      <c r="S840" s="621"/>
      <c r="T840" s="621"/>
      <c r="U840" s="621"/>
      <c r="V840" s="621"/>
      <c r="W840" s="621"/>
      <c r="X840" s="621"/>
      <c r="Y840" s="621"/>
      <c r="Z840" s="621"/>
      <c r="AA840" s="621"/>
      <c r="AB840" s="621"/>
    </row>
    <row r="841" spans="2:28" ht="15.75" hidden="1" customHeight="1">
      <c r="B841" s="621"/>
      <c r="C841" s="621"/>
      <c r="D841" s="621"/>
      <c r="E841" s="621"/>
      <c r="F841" s="621"/>
      <c r="G841" s="621"/>
      <c r="H841" s="621"/>
      <c r="I841" s="621"/>
      <c r="J841" s="621"/>
      <c r="K841" s="621"/>
      <c r="L841" s="621"/>
      <c r="M841" s="621"/>
      <c r="N841" s="621"/>
      <c r="O841" s="621"/>
      <c r="P841" s="621"/>
      <c r="Q841" s="621"/>
      <c r="R841" s="621"/>
      <c r="S841" s="621"/>
      <c r="T841" s="621"/>
      <c r="U841" s="621"/>
      <c r="V841" s="621"/>
      <c r="W841" s="621"/>
      <c r="X841" s="621"/>
      <c r="Y841" s="621"/>
      <c r="Z841" s="621"/>
      <c r="AA841" s="621"/>
      <c r="AB841" s="621"/>
    </row>
    <row r="842" spans="2:28" ht="15.75" hidden="1" customHeight="1">
      <c r="B842" s="621"/>
      <c r="C842" s="621"/>
      <c r="D842" s="621"/>
      <c r="E842" s="621"/>
      <c r="F842" s="621"/>
      <c r="G842" s="621"/>
      <c r="H842" s="621"/>
      <c r="I842" s="621"/>
      <c r="J842" s="621"/>
      <c r="K842" s="621"/>
      <c r="L842" s="621"/>
      <c r="M842" s="621"/>
      <c r="N842" s="621"/>
      <c r="O842" s="621"/>
      <c r="P842" s="621"/>
      <c r="Q842" s="621"/>
      <c r="R842" s="621"/>
      <c r="S842" s="621"/>
      <c r="T842" s="621"/>
      <c r="U842" s="621"/>
      <c r="V842" s="621"/>
      <c r="W842" s="621"/>
      <c r="X842" s="621"/>
      <c r="Y842" s="621"/>
      <c r="Z842" s="621"/>
      <c r="AA842" s="621"/>
      <c r="AB842" s="621"/>
    </row>
    <row r="843" spans="2:28" ht="15.75" hidden="1" customHeight="1">
      <c r="B843" s="621"/>
      <c r="C843" s="621"/>
      <c r="D843" s="621"/>
      <c r="E843" s="621"/>
      <c r="F843" s="621"/>
      <c r="G843" s="621"/>
      <c r="H843" s="621"/>
      <c r="I843" s="621"/>
      <c r="J843" s="621"/>
      <c r="K843" s="621"/>
      <c r="L843" s="621"/>
      <c r="M843" s="621"/>
      <c r="N843" s="621"/>
      <c r="O843" s="621"/>
      <c r="P843" s="621"/>
      <c r="Q843" s="621"/>
      <c r="R843" s="621"/>
      <c r="S843" s="621"/>
      <c r="T843" s="621"/>
      <c r="U843" s="621"/>
      <c r="V843" s="621"/>
      <c r="W843" s="621"/>
      <c r="X843" s="621"/>
      <c r="Y843" s="621"/>
      <c r="Z843" s="621"/>
      <c r="AA843" s="621"/>
      <c r="AB843" s="621"/>
    </row>
    <row r="844" spans="2:28" ht="15.75" hidden="1" customHeight="1">
      <c r="B844" s="621"/>
      <c r="C844" s="621"/>
      <c r="D844" s="621"/>
      <c r="E844" s="621"/>
      <c r="F844" s="621"/>
      <c r="G844" s="621"/>
      <c r="H844" s="621"/>
      <c r="I844" s="621"/>
      <c r="J844" s="621"/>
      <c r="K844" s="621"/>
      <c r="L844" s="621"/>
      <c r="M844" s="621"/>
      <c r="N844" s="621"/>
      <c r="O844" s="621"/>
      <c r="P844" s="621"/>
      <c r="Q844" s="621"/>
      <c r="R844" s="621"/>
      <c r="S844" s="621"/>
      <c r="T844" s="621"/>
      <c r="U844" s="621"/>
      <c r="V844" s="621"/>
      <c r="W844" s="621"/>
      <c r="X844" s="621"/>
      <c r="Y844" s="621"/>
      <c r="Z844" s="621"/>
      <c r="AA844" s="621"/>
      <c r="AB844" s="621"/>
    </row>
    <row r="845" spans="2:28" ht="15.75" hidden="1" customHeight="1">
      <c r="B845" s="621"/>
      <c r="C845" s="621"/>
      <c r="D845" s="621"/>
      <c r="E845" s="621"/>
      <c r="F845" s="621"/>
      <c r="G845" s="621"/>
      <c r="H845" s="621"/>
      <c r="I845" s="621"/>
      <c r="J845" s="621"/>
      <c r="K845" s="621"/>
      <c r="L845" s="621"/>
      <c r="M845" s="621"/>
      <c r="N845" s="621"/>
      <c r="O845" s="621"/>
      <c r="P845" s="621"/>
      <c r="Q845" s="621"/>
      <c r="R845" s="621"/>
      <c r="S845" s="621"/>
      <c r="T845" s="621"/>
      <c r="U845" s="621"/>
      <c r="V845" s="621"/>
      <c r="W845" s="621"/>
      <c r="X845" s="621"/>
      <c r="Y845" s="621"/>
      <c r="Z845" s="621"/>
      <c r="AA845" s="621"/>
      <c r="AB845" s="621"/>
    </row>
    <row r="846" spans="2:28" ht="15.75" hidden="1" customHeight="1">
      <c r="B846" s="621"/>
      <c r="C846" s="621"/>
      <c r="D846" s="621"/>
      <c r="E846" s="621"/>
      <c r="F846" s="621"/>
      <c r="G846" s="621"/>
      <c r="H846" s="621"/>
      <c r="I846" s="621"/>
      <c r="J846" s="621"/>
      <c r="K846" s="621"/>
      <c r="L846" s="621"/>
      <c r="M846" s="621"/>
      <c r="N846" s="621"/>
      <c r="O846" s="621"/>
      <c r="P846" s="621"/>
      <c r="Q846" s="621"/>
      <c r="R846" s="621"/>
      <c r="S846" s="621"/>
      <c r="T846" s="621"/>
      <c r="U846" s="621"/>
      <c r="V846" s="621"/>
      <c r="W846" s="621"/>
      <c r="X846" s="621"/>
      <c r="Y846" s="621"/>
      <c r="Z846" s="621"/>
      <c r="AA846" s="621"/>
      <c r="AB846" s="621"/>
    </row>
    <row r="847" spans="2:28" ht="15.75" hidden="1" customHeight="1">
      <c r="B847" s="621"/>
      <c r="C847" s="621"/>
      <c r="D847" s="621"/>
      <c r="E847" s="621"/>
      <c r="F847" s="621"/>
      <c r="G847" s="621"/>
      <c r="H847" s="621"/>
      <c r="I847" s="621"/>
      <c r="J847" s="621"/>
      <c r="K847" s="621"/>
      <c r="L847" s="621"/>
      <c r="M847" s="621"/>
      <c r="N847" s="621"/>
      <c r="O847" s="621"/>
      <c r="P847" s="621"/>
      <c r="Q847" s="621"/>
      <c r="R847" s="621"/>
      <c r="S847" s="621"/>
      <c r="T847" s="621"/>
      <c r="U847" s="621"/>
      <c r="V847" s="621"/>
      <c r="W847" s="621"/>
      <c r="X847" s="621"/>
      <c r="Y847" s="621"/>
      <c r="Z847" s="621"/>
      <c r="AA847" s="621"/>
      <c r="AB847" s="621"/>
    </row>
    <row r="848" spans="2:28" ht="15.75" hidden="1" customHeight="1">
      <c r="B848" s="621"/>
      <c r="C848" s="621"/>
      <c r="D848" s="621"/>
      <c r="E848" s="621"/>
      <c r="F848" s="621"/>
      <c r="G848" s="621"/>
      <c r="H848" s="621"/>
      <c r="I848" s="621"/>
      <c r="J848" s="621"/>
      <c r="K848" s="621"/>
      <c r="L848" s="621"/>
      <c r="M848" s="621"/>
      <c r="N848" s="621"/>
      <c r="O848" s="621"/>
      <c r="P848" s="621"/>
      <c r="Q848" s="621"/>
      <c r="R848" s="621"/>
      <c r="S848" s="621"/>
      <c r="T848" s="621"/>
      <c r="U848" s="621"/>
      <c r="V848" s="621"/>
      <c r="W848" s="621"/>
      <c r="X848" s="621"/>
      <c r="Y848" s="621"/>
      <c r="Z848" s="621"/>
      <c r="AA848" s="621"/>
      <c r="AB848" s="621"/>
    </row>
    <row r="849" spans="2:28" ht="15.75" hidden="1" customHeight="1">
      <c r="B849" s="621"/>
      <c r="C849" s="621"/>
      <c r="D849" s="621"/>
      <c r="E849" s="621"/>
      <c r="F849" s="621"/>
      <c r="G849" s="621"/>
      <c r="H849" s="621"/>
      <c r="I849" s="621"/>
      <c r="J849" s="621"/>
      <c r="K849" s="621"/>
      <c r="L849" s="621"/>
      <c r="M849" s="621"/>
      <c r="N849" s="621"/>
      <c r="O849" s="621"/>
      <c r="P849" s="621"/>
      <c r="Q849" s="621"/>
      <c r="R849" s="621"/>
      <c r="S849" s="621"/>
      <c r="T849" s="621"/>
      <c r="U849" s="621"/>
      <c r="V849" s="621"/>
      <c r="W849" s="621"/>
      <c r="X849" s="621"/>
      <c r="Y849" s="621"/>
      <c r="Z849" s="621"/>
      <c r="AA849" s="621"/>
      <c r="AB849" s="621"/>
    </row>
    <row r="850" spans="2:28" ht="15.75" hidden="1" customHeight="1">
      <c r="B850" s="621"/>
      <c r="C850" s="621"/>
      <c r="D850" s="621"/>
      <c r="E850" s="621"/>
      <c r="F850" s="621"/>
      <c r="G850" s="621"/>
      <c r="H850" s="621"/>
      <c r="I850" s="621"/>
      <c r="J850" s="621"/>
      <c r="K850" s="621"/>
      <c r="L850" s="621"/>
      <c r="M850" s="621"/>
      <c r="N850" s="621"/>
      <c r="O850" s="621"/>
      <c r="P850" s="621"/>
      <c r="Q850" s="621"/>
      <c r="R850" s="621"/>
      <c r="S850" s="621"/>
      <c r="T850" s="621"/>
      <c r="U850" s="621"/>
      <c r="V850" s="621"/>
      <c r="W850" s="621"/>
      <c r="X850" s="621"/>
      <c r="Y850" s="621"/>
      <c r="Z850" s="621"/>
      <c r="AA850" s="621"/>
      <c r="AB850" s="621"/>
    </row>
    <row r="851" spans="2:28" ht="15.75" hidden="1" customHeight="1">
      <c r="B851" s="621"/>
      <c r="C851" s="621"/>
      <c r="D851" s="621"/>
      <c r="E851" s="621"/>
      <c r="F851" s="621"/>
      <c r="G851" s="621"/>
      <c r="H851" s="621"/>
      <c r="I851" s="621"/>
      <c r="J851" s="621"/>
      <c r="K851" s="621"/>
      <c r="L851" s="621"/>
      <c r="M851" s="621"/>
      <c r="N851" s="621"/>
      <c r="O851" s="621"/>
      <c r="P851" s="621"/>
      <c r="Q851" s="621"/>
      <c r="R851" s="621"/>
      <c r="S851" s="621"/>
      <c r="T851" s="621"/>
      <c r="U851" s="621"/>
      <c r="V851" s="621"/>
      <c r="W851" s="621"/>
      <c r="X851" s="621"/>
      <c r="Y851" s="621"/>
      <c r="Z851" s="621"/>
      <c r="AA851" s="621"/>
      <c r="AB851" s="621"/>
    </row>
    <row r="852" spans="2:28" ht="15.75" hidden="1" customHeight="1">
      <c r="B852" s="621"/>
      <c r="C852" s="621"/>
      <c r="D852" s="621"/>
      <c r="E852" s="621"/>
      <c r="F852" s="621"/>
      <c r="G852" s="621"/>
      <c r="H852" s="621"/>
      <c r="I852" s="621"/>
      <c r="J852" s="621"/>
      <c r="K852" s="621"/>
      <c r="L852" s="621"/>
      <c r="M852" s="621"/>
      <c r="N852" s="621"/>
      <c r="O852" s="621"/>
      <c r="P852" s="621"/>
      <c r="Q852" s="621"/>
      <c r="R852" s="621"/>
      <c r="S852" s="621"/>
      <c r="T852" s="621"/>
      <c r="U852" s="621"/>
      <c r="V852" s="621"/>
      <c r="W852" s="621"/>
      <c r="X852" s="621"/>
      <c r="Y852" s="621"/>
      <c r="Z852" s="621"/>
      <c r="AA852" s="621"/>
      <c r="AB852" s="621"/>
    </row>
    <row r="853" spans="2:28" ht="15.75" hidden="1" customHeight="1">
      <c r="B853" s="621"/>
      <c r="C853" s="621"/>
      <c r="D853" s="621"/>
      <c r="E853" s="621"/>
      <c r="F853" s="621"/>
      <c r="G853" s="621"/>
      <c r="H853" s="621"/>
      <c r="I853" s="621"/>
      <c r="J853" s="621"/>
      <c r="K853" s="621"/>
      <c r="L853" s="621"/>
      <c r="M853" s="621"/>
      <c r="N853" s="621"/>
      <c r="O853" s="621"/>
      <c r="P853" s="621"/>
      <c r="Q853" s="621"/>
      <c r="R853" s="621"/>
      <c r="S853" s="621"/>
      <c r="T853" s="621"/>
      <c r="U853" s="621"/>
      <c r="V853" s="621"/>
      <c r="W853" s="621"/>
      <c r="X853" s="621"/>
      <c r="Y853" s="621"/>
      <c r="Z853" s="621"/>
      <c r="AA853" s="621"/>
      <c r="AB853" s="621"/>
    </row>
    <row r="854" spans="2:28" ht="15.75" hidden="1" customHeight="1">
      <c r="B854" s="621"/>
      <c r="C854" s="621"/>
      <c r="D854" s="621"/>
      <c r="E854" s="621"/>
      <c r="F854" s="621"/>
      <c r="G854" s="621"/>
      <c r="H854" s="621"/>
      <c r="I854" s="621"/>
      <c r="J854" s="621"/>
      <c r="K854" s="621"/>
      <c r="L854" s="621"/>
      <c r="M854" s="621"/>
      <c r="N854" s="621"/>
      <c r="O854" s="621"/>
      <c r="P854" s="621"/>
      <c r="Q854" s="621"/>
      <c r="R854" s="621"/>
      <c r="S854" s="621"/>
      <c r="T854" s="621"/>
      <c r="U854" s="621"/>
      <c r="V854" s="621"/>
      <c r="W854" s="621"/>
      <c r="X854" s="621"/>
      <c r="Y854" s="621"/>
      <c r="Z854" s="621"/>
      <c r="AA854" s="621"/>
      <c r="AB854" s="621"/>
    </row>
    <row r="855" spans="2:28" ht="15.75" hidden="1" customHeight="1">
      <c r="B855" s="621"/>
      <c r="C855" s="621"/>
      <c r="D855" s="621"/>
      <c r="E855" s="621"/>
      <c r="F855" s="621"/>
      <c r="G855" s="621"/>
      <c r="H855" s="621"/>
      <c r="I855" s="621"/>
      <c r="J855" s="621"/>
      <c r="K855" s="621"/>
      <c r="L855" s="621"/>
      <c r="M855" s="621"/>
      <c r="N855" s="621"/>
      <c r="O855" s="621"/>
      <c r="P855" s="621"/>
      <c r="Q855" s="621"/>
      <c r="R855" s="621"/>
      <c r="S855" s="621"/>
      <c r="T855" s="621"/>
      <c r="U855" s="621"/>
      <c r="V855" s="621"/>
      <c r="W855" s="621"/>
      <c r="X855" s="621"/>
      <c r="Y855" s="621"/>
      <c r="Z855" s="621"/>
      <c r="AA855" s="621"/>
      <c r="AB855" s="621"/>
    </row>
    <row r="856" spans="2:28" ht="15.75" hidden="1" customHeight="1">
      <c r="B856" s="621"/>
      <c r="C856" s="621"/>
      <c r="D856" s="621"/>
      <c r="E856" s="621"/>
      <c r="F856" s="621"/>
      <c r="G856" s="621"/>
      <c r="H856" s="621"/>
      <c r="I856" s="621"/>
      <c r="J856" s="621"/>
      <c r="K856" s="621"/>
      <c r="L856" s="621"/>
      <c r="M856" s="621"/>
      <c r="N856" s="621"/>
      <c r="O856" s="621"/>
      <c r="P856" s="621"/>
      <c r="Q856" s="621"/>
      <c r="R856" s="621"/>
      <c r="S856" s="621"/>
      <c r="T856" s="621"/>
      <c r="U856" s="621"/>
      <c r="V856" s="621"/>
      <c r="W856" s="621"/>
      <c r="X856" s="621"/>
      <c r="Y856" s="621"/>
      <c r="Z856" s="621"/>
      <c r="AA856" s="621"/>
      <c r="AB856" s="621"/>
    </row>
    <row r="857" spans="2:28" ht="15.75" hidden="1" customHeight="1">
      <c r="B857" s="621"/>
      <c r="C857" s="621"/>
      <c r="D857" s="621"/>
      <c r="E857" s="621"/>
      <c r="F857" s="621"/>
      <c r="G857" s="621"/>
      <c r="H857" s="621"/>
      <c r="I857" s="621"/>
      <c r="J857" s="621"/>
      <c r="K857" s="621"/>
      <c r="L857" s="621"/>
      <c r="M857" s="621"/>
      <c r="N857" s="621"/>
      <c r="O857" s="621"/>
      <c r="P857" s="621"/>
      <c r="Q857" s="621"/>
      <c r="R857" s="621"/>
      <c r="S857" s="621"/>
      <c r="T857" s="621"/>
      <c r="U857" s="621"/>
      <c r="V857" s="621"/>
      <c r="W857" s="621"/>
      <c r="X857" s="621"/>
      <c r="Y857" s="621"/>
      <c r="Z857" s="621"/>
      <c r="AA857" s="621"/>
      <c r="AB857" s="621"/>
    </row>
    <row r="858" spans="2:28" ht="15.75" hidden="1" customHeight="1">
      <c r="B858" s="621"/>
      <c r="C858" s="621"/>
      <c r="D858" s="621"/>
      <c r="E858" s="621"/>
      <c r="F858" s="621"/>
      <c r="G858" s="621"/>
      <c r="H858" s="621"/>
      <c r="I858" s="621"/>
      <c r="J858" s="621"/>
      <c r="K858" s="621"/>
      <c r="L858" s="621"/>
      <c r="M858" s="621"/>
      <c r="N858" s="621"/>
      <c r="O858" s="621"/>
      <c r="P858" s="621"/>
      <c r="Q858" s="621"/>
      <c r="R858" s="621"/>
      <c r="S858" s="621"/>
      <c r="T858" s="621"/>
      <c r="U858" s="621"/>
      <c r="V858" s="621"/>
      <c r="W858" s="621"/>
      <c r="X858" s="621"/>
      <c r="Y858" s="621"/>
      <c r="Z858" s="621"/>
      <c r="AA858" s="621"/>
      <c r="AB858" s="621"/>
    </row>
    <row r="859" spans="2:28" ht="15.75" hidden="1" customHeight="1">
      <c r="B859" s="621"/>
      <c r="C859" s="621"/>
      <c r="D859" s="621"/>
      <c r="E859" s="621"/>
      <c r="F859" s="621"/>
      <c r="G859" s="621"/>
      <c r="H859" s="621"/>
      <c r="I859" s="621"/>
      <c r="J859" s="621"/>
      <c r="K859" s="621"/>
      <c r="L859" s="621"/>
      <c r="M859" s="621"/>
      <c r="N859" s="621"/>
      <c r="O859" s="621"/>
      <c r="P859" s="621"/>
      <c r="Q859" s="621"/>
      <c r="R859" s="621"/>
      <c r="S859" s="621"/>
      <c r="T859" s="621"/>
      <c r="U859" s="621"/>
      <c r="V859" s="621"/>
      <c r="W859" s="621"/>
      <c r="X859" s="621"/>
      <c r="Y859" s="621"/>
      <c r="Z859" s="621"/>
      <c r="AA859" s="621"/>
      <c r="AB859" s="621"/>
    </row>
    <row r="860" spans="2:28" ht="15.75" hidden="1" customHeight="1">
      <c r="B860" s="621"/>
      <c r="C860" s="621"/>
      <c r="D860" s="621"/>
      <c r="E860" s="621"/>
      <c r="F860" s="621"/>
      <c r="G860" s="621"/>
      <c r="H860" s="621"/>
      <c r="I860" s="621"/>
      <c r="J860" s="621"/>
      <c r="K860" s="621"/>
      <c r="L860" s="621"/>
      <c r="M860" s="621"/>
      <c r="N860" s="621"/>
      <c r="O860" s="621"/>
      <c r="P860" s="621"/>
      <c r="Q860" s="621"/>
      <c r="R860" s="621"/>
      <c r="S860" s="621"/>
      <c r="T860" s="621"/>
      <c r="U860" s="621"/>
      <c r="V860" s="621"/>
      <c r="W860" s="621"/>
      <c r="X860" s="621"/>
      <c r="Y860" s="621"/>
      <c r="Z860" s="621"/>
      <c r="AA860" s="621"/>
      <c r="AB860" s="621"/>
    </row>
    <row r="861" spans="2:28" ht="15.75" hidden="1" customHeight="1">
      <c r="B861" s="621"/>
      <c r="C861" s="621"/>
      <c r="D861" s="621"/>
      <c r="E861" s="621"/>
      <c r="F861" s="621"/>
      <c r="G861" s="621"/>
      <c r="H861" s="621"/>
      <c r="I861" s="621"/>
      <c r="J861" s="621"/>
      <c r="K861" s="621"/>
      <c r="L861" s="621"/>
      <c r="M861" s="621"/>
      <c r="N861" s="621"/>
      <c r="O861" s="621"/>
      <c r="P861" s="621"/>
      <c r="Q861" s="621"/>
      <c r="R861" s="621"/>
      <c r="S861" s="621"/>
      <c r="T861" s="621"/>
      <c r="U861" s="621"/>
      <c r="V861" s="621"/>
      <c r="W861" s="621"/>
      <c r="X861" s="621"/>
      <c r="Y861" s="621"/>
      <c r="Z861" s="621"/>
      <c r="AA861" s="621"/>
      <c r="AB861" s="621"/>
    </row>
    <row r="862" spans="2:28" ht="15.75" hidden="1" customHeight="1">
      <c r="B862" s="621"/>
      <c r="C862" s="621"/>
      <c r="D862" s="621"/>
      <c r="E862" s="621"/>
      <c r="F862" s="621"/>
      <c r="G862" s="621"/>
      <c r="H862" s="621"/>
      <c r="I862" s="621"/>
      <c r="J862" s="621"/>
      <c r="K862" s="621"/>
      <c r="L862" s="621"/>
      <c r="M862" s="621"/>
      <c r="N862" s="621"/>
      <c r="O862" s="621"/>
      <c r="P862" s="621"/>
      <c r="Q862" s="621"/>
      <c r="R862" s="621"/>
      <c r="S862" s="621"/>
      <c r="T862" s="621"/>
      <c r="U862" s="621"/>
      <c r="V862" s="621"/>
      <c r="W862" s="621"/>
      <c r="X862" s="621"/>
      <c r="Y862" s="621"/>
      <c r="Z862" s="621"/>
      <c r="AA862" s="621"/>
      <c r="AB862" s="621"/>
    </row>
    <row r="863" spans="2:28" ht="15.75" hidden="1" customHeight="1">
      <c r="B863" s="621"/>
      <c r="C863" s="621"/>
      <c r="D863" s="621"/>
      <c r="E863" s="621"/>
      <c r="F863" s="621"/>
      <c r="G863" s="621"/>
      <c r="H863" s="621"/>
      <c r="I863" s="621"/>
      <c r="J863" s="621"/>
      <c r="K863" s="621"/>
      <c r="L863" s="621"/>
      <c r="M863" s="621"/>
      <c r="N863" s="621"/>
      <c r="O863" s="621"/>
      <c r="P863" s="621"/>
      <c r="Q863" s="621"/>
      <c r="R863" s="621"/>
      <c r="S863" s="621"/>
      <c r="T863" s="621"/>
      <c r="U863" s="621"/>
      <c r="V863" s="621"/>
      <c r="W863" s="621"/>
      <c r="X863" s="621"/>
      <c r="Y863" s="621"/>
      <c r="Z863" s="621"/>
      <c r="AA863" s="621"/>
      <c r="AB863" s="621"/>
    </row>
    <row r="864" spans="2:28" ht="15.75" hidden="1" customHeight="1">
      <c r="B864" s="621"/>
      <c r="C864" s="621"/>
      <c r="D864" s="621"/>
      <c r="E864" s="621"/>
      <c r="F864" s="621"/>
      <c r="G864" s="621"/>
      <c r="H864" s="621"/>
      <c r="I864" s="621"/>
      <c r="J864" s="621"/>
      <c r="K864" s="621"/>
      <c r="L864" s="621"/>
      <c r="M864" s="621"/>
      <c r="N864" s="621"/>
      <c r="O864" s="621"/>
      <c r="P864" s="621"/>
      <c r="Q864" s="621"/>
      <c r="R864" s="621"/>
      <c r="S864" s="621"/>
      <c r="T864" s="621"/>
      <c r="U864" s="621"/>
      <c r="V864" s="621"/>
      <c r="W864" s="621"/>
      <c r="X864" s="621"/>
      <c r="Y864" s="621"/>
      <c r="Z864" s="621"/>
      <c r="AA864" s="621"/>
      <c r="AB864" s="621"/>
    </row>
    <row r="865" spans="2:28" ht="15.75" hidden="1" customHeight="1">
      <c r="B865" s="621"/>
      <c r="C865" s="621"/>
      <c r="D865" s="621"/>
      <c r="E865" s="621"/>
      <c r="F865" s="621"/>
      <c r="G865" s="621"/>
      <c r="H865" s="621"/>
      <c r="I865" s="621"/>
      <c r="J865" s="621"/>
      <c r="K865" s="621"/>
      <c r="L865" s="621"/>
      <c r="M865" s="621"/>
      <c r="N865" s="621"/>
      <c r="O865" s="621"/>
      <c r="P865" s="621"/>
      <c r="Q865" s="621"/>
      <c r="R865" s="621"/>
      <c r="S865" s="621"/>
      <c r="T865" s="621"/>
      <c r="U865" s="621"/>
      <c r="V865" s="621"/>
      <c r="W865" s="621"/>
      <c r="X865" s="621"/>
      <c r="Y865" s="621"/>
      <c r="Z865" s="621"/>
      <c r="AA865" s="621"/>
      <c r="AB865" s="621"/>
    </row>
    <row r="866" spans="2:28" ht="15.75" hidden="1" customHeight="1">
      <c r="B866" s="621"/>
      <c r="C866" s="621"/>
      <c r="D866" s="621"/>
      <c r="E866" s="621"/>
      <c r="F866" s="621"/>
      <c r="G866" s="621"/>
      <c r="H866" s="621"/>
      <c r="I866" s="621"/>
      <c r="J866" s="621"/>
      <c r="K866" s="621"/>
      <c r="L866" s="621"/>
      <c r="M866" s="621"/>
      <c r="N866" s="621"/>
      <c r="O866" s="621"/>
      <c r="P866" s="621"/>
      <c r="Q866" s="621"/>
      <c r="R866" s="621"/>
      <c r="S866" s="621"/>
      <c r="T866" s="621"/>
      <c r="U866" s="621"/>
      <c r="V866" s="621"/>
      <c r="W866" s="621"/>
      <c r="X866" s="621"/>
      <c r="Y866" s="621"/>
      <c r="Z866" s="621"/>
      <c r="AA866" s="621"/>
      <c r="AB866" s="621"/>
    </row>
    <row r="867" spans="2:28" ht="15.75" hidden="1" customHeight="1">
      <c r="B867" s="621"/>
      <c r="C867" s="621"/>
      <c r="D867" s="621"/>
      <c r="E867" s="621"/>
      <c r="F867" s="621"/>
      <c r="G867" s="621"/>
      <c r="H867" s="621"/>
      <c r="I867" s="621"/>
      <c r="J867" s="621"/>
      <c r="K867" s="621"/>
      <c r="L867" s="621"/>
      <c r="M867" s="621"/>
      <c r="N867" s="621"/>
      <c r="O867" s="621"/>
      <c r="P867" s="621"/>
      <c r="Q867" s="621"/>
      <c r="R867" s="621"/>
      <c r="S867" s="621"/>
      <c r="T867" s="621"/>
      <c r="U867" s="621"/>
      <c r="V867" s="621"/>
      <c r="W867" s="621"/>
      <c r="X867" s="621"/>
      <c r="Y867" s="621"/>
      <c r="Z867" s="621"/>
      <c r="AA867" s="621"/>
      <c r="AB867" s="621"/>
    </row>
    <row r="868" spans="2:28" ht="15.75" hidden="1" customHeight="1">
      <c r="B868" s="621"/>
      <c r="C868" s="621"/>
      <c r="D868" s="621"/>
      <c r="E868" s="621"/>
      <c r="F868" s="621"/>
      <c r="G868" s="621"/>
      <c r="H868" s="621"/>
      <c r="I868" s="621"/>
      <c r="J868" s="621"/>
      <c r="K868" s="621"/>
      <c r="L868" s="621"/>
      <c r="M868" s="621"/>
      <c r="N868" s="621"/>
      <c r="O868" s="621"/>
      <c r="P868" s="621"/>
      <c r="Q868" s="621"/>
      <c r="R868" s="621"/>
      <c r="S868" s="621"/>
      <c r="T868" s="621"/>
      <c r="U868" s="621"/>
      <c r="V868" s="621"/>
      <c r="W868" s="621"/>
      <c r="X868" s="621"/>
      <c r="Y868" s="621"/>
      <c r="Z868" s="621"/>
      <c r="AA868" s="621"/>
      <c r="AB868" s="621"/>
    </row>
    <row r="869" spans="2:28" ht="15.75" hidden="1" customHeight="1">
      <c r="B869" s="621"/>
      <c r="C869" s="621"/>
      <c r="D869" s="621"/>
      <c r="E869" s="621"/>
      <c r="F869" s="621"/>
      <c r="G869" s="621"/>
      <c r="H869" s="621"/>
      <c r="I869" s="621"/>
      <c r="J869" s="621"/>
      <c r="K869" s="621"/>
      <c r="L869" s="621"/>
      <c r="M869" s="621"/>
      <c r="N869" s="621"/>
      <c r="O869" s="621"/>
      <c r="P869" s="621"/>
      <c r="Q869" s="621"/>
      <c r="R869" s="621"/>
      <c r="S869" s="621"/>
      <c r="T869" s="621"/>
      <c r="U869" s="621"/>
      <c r="V869" s="621"/>
      <c r="W869" s="621"/>
      <c r="X869" s="621"/>
      <c r="Y869" s="621"/>
      <c r="Z869" s="621"/>
      <c r="AA869" s="621"/>
      <c r="AB869" s="621"/>
    </row>
    <row r="870" spans="2:28" ht="15.75" hidden="1" customHeight="1">
      <c r="B870" s="621"/>
      <c r="C870" s="621"/>
      <c r="D870" s="621"/>
      <c r="E870" s="621"/>
      <c r="F870" s="621"/>
      <c r="G870" s="621"/>
      <c r="H870" s="621"/>
      <c r="I870" s="621"/>
      <c r="J870" s="621"/>
      <c r="K870" s="621"/>
      <c r="L870" s="621"/>
      <c r="M870" s="621"/>
      <c r="N870" s="621"/>
      <c r="O870" s="621"/>
      <c r="P870" s="621"/>
      <c r="Q870" s="621"/>
      <c r="R870" s="621"/>
      <c r="S870" s="621"/>
      <c r="T870" s="621"/>
      <c r="U870" s="621"/>
      <c r="V870" s="621"/>
      <c r="W870" s="621"/>
      <c r="X870" s="621"/>
      <c r="Y870" s="621"/>
      <c r="Z870" s="621"/>
      <c r="AA870" s="621"/>
      <c r="AB870" s="621"/>
    </row>
    <row r="871" spans="2:28" ht="15.75" hidden="1" customHeight="1">
      <c r="B871" s="621"/>
      <c r="C871" s="621"/>
      <c r="D871" s="621"/>
      <c r="E871" s="621"/>
      <c r="F871" s="621"/>
      <c r="G871" s="621"/>
      <c r="H871" s="621"/>
      <c r="I871" s="621"/>
      <c r="J871" s="621"/>
      <c r="K871" s="621"/>
      <c r="L871" s="621"/>
      <c r="M871" s="621"/>
      <c r="N871" s="621"/>
      <c r="O871" s="621"/>
      <c r="P871" s="621"/>
      <c r="Q871" s="621"/>
      <c r="R871" s="621"/>
      <c r="S871" s="621"/>
      <c r="T871" s="621"/>
      <c r="U871" s="621"/>
      <c r="V871" s="621"/>
      <c r="W871" s="621"/>
      <c r="X871" s="621"/>
      <c r="Y871" s="621"/>
      <c r="Z871" s="621"/>
      <c r="AA871" s="621"/>
      <c r="AB871" s="621"/>
    </row>
    <row r="872" spans="2:28" ht="15.75" hidden="1" customHeight="1">
      <c r="B872" s="621"/>
      <c r="C872" s="621"/>
      <c r="D872" s="621"/>
      <c r="E872" s="621"/>
      <c r="F872" s="621"/>
      <c r="G872" s="621"/>
      <c r="H872" s="621"/>
      <c r="I872" s="621"/>
      <c r="J872" s="621"/>
      <c r="K872" s="621"/>
      <c r="L872" s="621"/>
      <c r="M872" s="621"/>
      <c r="N872" s="621"/>
      <c r="O872" s="621"/>
      <c r="P872" s="621"/>
      <c r="Q872" s="621"/>
      <c r="R872" s="621"/>
      <c r="S872" s="621"/>
      <c r="T872" s="621"/>
      <c r="U872" s="621"/>
      <c r="V872" s="621"/>
      <c r="W872" s="621"/>
      <c r="X872" s="621"/>
      <c r="Y872" s="621"/>
      <c r="Z872" s="621"/>
      <c r="AA872" s="621"/>
      <c r="AB872" s="621"/>
    </row>
    <row r="873" spans="2:28" ht="15.75" hidden="1" customHeight="1">
      <c r="B873" s="621"/>
      <c r="C873" s="621"/>
      <c r="D873" s="621"/>
      <c r="E873" s="621"/>
      <c r="F873" s="621"/>
      <c r="G873" s="621"/>
      <c r="H873" s="621"/>
      <c r="I873" s="621"/>
      <c r="J873" s="621"/>
      <c r="K873" s="621"/>
      <c r="L873" s="621"/>
      <c r="M873" s="621"/>
      <c r="N873" s="621"/>
      <c r="O873" s="621"/>
      <c r="P873" s="621"/>
      <c r="Q873" s="621"/>
      <c r="R873" s="621"/>
      <c r="S873" s="621"/>
      <c r="T873" s="621"/>
      <c r="U873" s="621"/>
      <c r="V873" s="621"/>
      <c r="W873" s="621"/>
      <c r="X873" s="621"/>
      <c r="Y873" s="621"/>
      <c r="Z873" s="621"/>
      <c r="AA873" s="621"/>
      <c r="AB873" s="621"/>
    </row>
    <row r="874" spans="2:28" ht="15.75" hidden="1" customHeight="1">
      <c r="B874" s="621"/>
      <c r="C874" s="621"/>
      <c r="D874" s="621"/>
      <c r="E874" s="621"/>
      <c r="F874" s="621"/>
      <c r="G874" s="621"/>
      <c r="H874" s="621"/>
      <c r="I874" s="621"/>
      <c r="J874" s="621"/>
      <c r="K874" s="621"/>
      <c r="L874" s="621"/>
      <c r="M874" s="621"/>
      <c r="N874" s="621"/>
      <c r="O874" s="621"/>
      <c r="P874" s="621"/>
      <c r="Q874" s="621"/>
      <c r="R874" s="621"/>
      <c r="S874" s="621"/>
      <c r="T874" s="621"/>
      <c r="U874" s="621"/>
      <c r="V874" s="621"/>
      <c r="W874" s="621"/>
      <c r="X874" s="621"/>
      <c r="Y874" s="621"/>
      <c r="Z874" s="621"/>
      <c r="AA874" s="621"/>
      <c r="AB874" s="621"/>
    </row>
    <row r="875" spans="2:28" ht="15.75" hidden="1" customHeight="1">
      <c r="B875" s="621"/>
      <c r="C875" s="621"/>
      <c r="D875" s="621"/>
      <c r="E875" s="621"/>
      <c r="F875" s="621"/>
      <c r="G875" s="621"/>
      <c r="H875" s="621"/>
      <c r="I875" s="621"/>
      <c r="J875" s="621"/>
      <c r="K875" s="621"/>
      <c r="L875" s="621"/>
      <c r="M875" s="621"/>
      <c r="N875" s="621"/>
      <c r="O875" s="621"/>
      <c r="P875" s="621"/>
      <c r="Q875" s="621"/>
      <c r="R875" s="621"/>
      <c r="S875" s="621"/>
      <c r="T875" s="621"/>
      <c r="U875" s="621"/>
      <c r="V875" s="621"/>
      <c r="W875" s="621"/>
      <c r="X875" s="621"/>
      <c r="Y875" s="621"/>
      <c r="Z875" s="621"/>
      <c r="AA875" s="621"/>
      <c r="AB875" s="621"/>
    </row>
    <row r="876" spans="2:28" ht="15.75" hidden="1" customHeight="1">
      <c r="B876" s="621"/>
      <c r="C876" s="621"/>
      <c r="D876" s="621"/>
      <c r="E876" s="621"/>
      <c r="F876" s="621"/>
      <c r="G876" s="621"/>
      <c r="H876" s="621"/>
      <c r="I876" s="621"/>
      <c r="J876" s="621"/>
      <c r="K876" s="621"/>
      <c r="L876" s="621"/>
      <c r="M876" s="621"/>
      <c r="N876" s="621"/>
      <c r="O876" s="621"/>
      <c r="P876" s="621"/>
      <c r="Q876" s="621"/>
      <c r="R876" s="621"/>
      <c r="S876" s="621"/>
      <c r="T876" s="621"/>
      <c r="U876" s="621"/>
      <c r="V876" s="621"/>
      <c r="W876" s="621"/>
      <c r="X876" s="621"/>
      <c r="Y876" s="621"/>
      <c r="Z876" s="621"/>
      <c r="AA876" s="621"/>
      <c r="AB876" s="621"/>
    </row>
    <row r="877" spans="2:28" ht="15.75" hidden="1" customHeight="1">
      <c r="B877" s="621"/>
      <c r="C877" s="621"/>
      <c r="D877" s="621"/>
      <c r="E877" s="621"/>
      <c r="F877" s="621"/>
      <c r="G877" s="621"/>
      <c r="H877" s="621"/>
      <c r="I877" s="621"/>
      <c r="J877" s="621"/>
      <c r="K877" s="621"/>
      <c r="L877" s="621"/>
      <c r="M877" s="621"/>
      <c r="N877" s="621"/>
      <c r="O877" s="621"/>
      <c r="P877" s="621"/>
      <c r="Q877" s="621"/>
      <c r="R877" s="621"/>
      <c r="S877" s="621"/>
      <c r="T877" s="621"/>
      <c r="U877" s="621"/>
      <c r="V877" s="621"/>
      <c r="W877" s="621"/>
      <c r="X877" s="621"/>
      <c r="Y877" s="621"/>
      <c r="Z877" s="621"/>
      <c r="AA877" s="621"/>
      <c r="AB877" s="621"/>
    </row>
    <row r="878" spans="2:28" ht="15.75" hidden="1" customHeight="1">
      <c r="B878" s="621"/>
      <c r="C878" s="621"/>
      <c r="D878" s="621"/>
      <c r="E878" s="621"/>
      <c r="F878" s="621"/>
      <c r="G878" s="621"/>
      <c r="H878" s="621"/>
      <c r="I878" s="621"/>
      <c r="J878" s="621"/>
      <c r="K878" s="621"/>
      <c r="L878" s="621"/>
      <c r="M878" s="621"/>
      <c r="N878" s="621"/>
      <c r="O878" s="621"/>
      <c r="P878" s="621"/>
      <c r="Q878" s="621"/>
      <c r="R878" s="621"/>
      <c r="S878" s="621"/>
      <c r="T878" s="621"/>
      <c r="U878" s="621"/>
      <c r="V878" s="621"/>
      <c r="W878" s="621"/>
      <c r="X878" s="621"/>
      <c r="Y878" s="621"/>
      <c r="Z878" s="621"/>
      <c r="AA878" s="621"/>
      <c r="AB878" s="621"/>
    </row>
    <row r="879" spans="2:28" ht="15.75" hidden="1" customHeight="1">
      <c r="B879" s="621"/>
      <c r="C879" s="621"/>
      <c r="D879" s="621"/>
      <c r="E879" s="621"/>
      <c r="F879" s="621"/>
      <c r="G879" s="621"/>
      <c r="H879" s="621"/>
      <c r="I879" s="621"/>
      <c r="J879" s="621"/>
      <c r="K879" s="621"/>
      <c r="L879" s="621"/>
      <c r="M879" s="621"/>
      <c r="N879" s="621"/>
      <c r="O879" s="621"/>
      <c r="P879" s="621"/>
      <c r="Q879" s="621"/>
      <c r="R879" s="621"/>
      <c r="S879" s="621"/>
      <c r="T879" s="621"/>
      <c r="U879" s="621"/>
      <c r="V879" s="621"/>
      <c r="W879" s="621"/>
      <c r="X879" s="621"/>
      <c r="Y879" s="621"/>
      <c r="Z879" s="621"/>
      <c r="AA879" s="621"/>
      <c r="AB879" s="621"/>
    </row>
    <row r="880" spans="2:28" ht="15.75" hidden="1" customHeight="1">
      <c r="B880" s="621"/>
      <c r="C880" s="621"/>
      <c r="D880" s="621"/>
      <c r="E880" s="621"/>
      <c r="F880" s="621"/>
      <c r="G880" s="621"/>
      <c r="H880" s="621"/>
      <c r="I880" s="621"/>
      <c r="J880" s="621"/>
      <c r="K880" s="621"/>
      <c r="L880" s="621"/>
      <c r="M880" s="621"/>
      <c r="N880" s="621"/>
      <c r="O880" s="621"/>
      <c r="P880" s="621"/>
      <c r="Q880" s="621"/>
      <c r="R880" s="621"/>
      <c r="S880" s="621"/>
      <c r="T880" s="621"/>
      <c r="U880" s="621"/>
      <c r="V880" s="621"/>
      <c r="W880" s="621"/>
      <c r="X880" s="621"/>
      <c r="Y880" s="621"/>
      <c r="Z880" s="621"/>
      <c r="AA880" s="621"/>
      <c r="AB880" s="621"/>
    </row>
    <row r="881" spans="2:28" ht="15.75" hidden="1" customHeight="1">
      <c r="B881" s="621"/>
      <c r="C881" s="621"/>
      <c r="D881" s="621"/>
      <c r="E881" s="621"/>
      <c r="F881" s="621"/>
      <c r="G881" s="621"/>
      <c r="H881" s="621"/>
      <c r="I881" s="621"/>
      <c r="J881" s="621"/>
      <c r="K881" s="621"/>
      <c r="L881" s="621"/>
      <c r="M881" s="621"/>
      <c r="N881" s="621"/>
      <c r="O881" s="621"/>
      <c r="P881" s="621"/>
      <c r="Q881" s="621"/>
      <c r="R881" s="621"/>
      <c r="S881" s="621"/>
      <c r="T881" s="621"/>
      <c r="U881" s="621"/>
      <c r="V881" s="621"/>
      <c r="W881" s="621"/>
      <c r="X881" s="621"/>
      <c r="Y881" s="621"/>
      <c r="Z881" s="621"/>
      <c r="AA881" s="621"/>
      <c r="AB881" s="621"/>
    </row>
    <row r="882" spans="2:28" ht="15.75" hidden="1" customHeight="1">
      <c r="B882" s="621"/>
      <c r="C882" s="621"/>
      <c r="D882" s="621"/>
      <c r="E882" s="621"/>
      <c r="F882" s="621"/>
      <c r="G882" s="621"/>
      <c r="H882" s="621"/>
      <c r="I882" s="621"/>
      <c r="J882" s="621"/>
      <c r="K882" s="621"/>
      <c r="L882" s="621"/>
      <c r="M882" s="621"/>
      <c r="N882" s="621"/>
      <c r="O882" s="621"/>
      <c r="P882" s="621"/>
      <c r="Q882" s="621"/>
      <c r="R882" s="621"/>
      <c r="S882" s="621"/>
      <c r="T882" s="621"/>
      <c r="U882" s="621"/>
      <c r="V882" s="621"/>
      <c r="W882" s="621"/>
      <c r="X882" s="621"/>
      <c r="Y882" s="621"/>
      <c r="Z882" s="621"/>
      <c r="AA882" s="621"/>
      <c r="AB882" s="621"/>
    </row>
    <row r="883" spans="2:28" ht="15.75" hidden="1" customHeight="1">
      <c r="B883" s="621"/>
      <c r="C883" s="621"/>
      <c r="D883" s="621"/>
      <c r="E883" s="621"/>
      <c r="F883" s="621"/>
      <c r="G883" s="621"/>
      <c r="H883" s="621"/>
      <c r="I883" s="621"/>
      <c r="J883" s="621"/>
      <c r="K883" s="621"/>
      <c r="L883" s="621"/>
      <c r="M883" s="621"/>
      <c r="N883" s="621"/>
      <c r="O883" s="621"/>
      <c r="P883" s="621"/>
      <c r="Q883" s="621"/>
      <c r="R883" s="621"/>
      <c r="S883" s="621"/>
      <c r="T883" s="621"/>
      <c r="U883" s="621"/>
      <c r="V883" s="621"/>
      <c r="W883" s="621"/>
      <c r="X883" s="621"/>
      <c r="Y883" s="621"/>
      <c r="Z883" s="621"/>
      <c r="AA883" s="621"/>
      <c r="AB883" s="621"/>
    </row>
    <row r="884" spans="2:28" ht="15.75" hidden="1" customHeight="1">
      <c r="B884" s="621"/>
      <c r="C884" s="621"/>
      <c r="D884" s="621"/>
      <c r="E884" s="621"/>
      <c r="F884" s="621"/>
      <c r="G884" s="621"/>
      <c r="H884" s="621"/>
      <c r="I884" s="621"/>
      <c r="J884" s="621"/>
      <c r="K884" s="621"/>
      <c r="L884" s="621"/>
      <c r="M884" s="621"/>
      <c r="N884" s="621"/>
      <c r="O884" s="621"/>
      <c r="P884" s="621"/>
      <c r="Q884" s="621"/>
      <c r="R884" s="621"/>
      <c r="S884" s="621"/>
      <c r="T884" s="621"/>
      <c r="U884" s="621"/>
      <c r="V884" s="621"/>
      <c r="W884" s="621"/>
      <c r="X884" s="621"/>
      <c r="Y884" s="621"/>
      <c r="Z884" s="621"/>
      <c r="AA884" s="621"/>
      <c r="AB884" s="621"/>
    </row>
    <row r="885" spans="2:28" ht="15.75" hidden="1" customHeight="1">
      <c r="B885" s="621"/>
      <c r="C885" s="621"/>
      <c r="D885" s="621"/>
      <c r="E885" s="621"/>
      <c r="F885" s="621"/>
      <c r="G885" s="621"/>
      <c r="H885" s="621"/>
      <c r="I885" s="621"/>
      <c r="J885" s="621"/>
      <c r="K885" s="621"/>
      <c r="L885" s="621"/>
      <c r="M885" s="621"/>
      <c r="N885" s="621"/>
      <c r="O885" s="621"/>
      <c r="P885" s="621"/>
      <c r="Q885" s="621"/>
      <c r="R885" s="621"/>
      <c r="S885" s="621"/>
      <c r="T885" s="621"/>
      <c r="U885" s="621"/>
      <c r="V885" s="621"/>
      <c r="W885" s="621"/>
      <c r="X885" s="621"/>
      <c r="Y885" s="621"/>
      <c r="Z885" s="621"/>
      <c r="AA885" s="621"/>
      <c r="AB885" s="621"/>
    </row>
    <row r="886" spans="2:28" ht="15.75" hidden="1" customHeight="1">
      <c r="B886" s="621"/>
      <c r="C886" s="621"/>
      <c r="D886" s="621"/>
      <c r="E886" s="621"/>
      <c r="F886" s="621"/>
      <c r="G886" s="621"/>
      <c r="H886" s="621"/>
      <c r="I886" s="621"/>
      <c r="J886" s="621"/>
      <c r="K886" s="621"/>
      <c r="L886" s="621"/>
      <c r="M886" s="621"/>
      <c r="N886" s="621"/>
      <c r="O886" s="621"/>
      <c r="P886" s="621"/>
      <c r="Q886" s="621"/>
      <c r="R886" s="621"/>
      <c r="S886" s="621"/>
      <c r="T886" s="621"/>
      <c r="U886" s="621"/>
      <c r="V886" s="621"/>
      <c r="W886" s="621"/>
      <c r="X886" s="621"/>
      <c r="Y886" s="621"/>
      <c r="Z886" s="621"/>
      <c r="AA886" s="621"/>
      <c r="AB886" s="621"/>
    </row>
    <row r="887" spans="2:28" ht="15.75" hidden="1" customHeight="1">
      <c r="B887" s="621"/>
      <c r="C887" s="621"/>
      <c r="D887" s="621"/>
      <c r="E887" s="621"/>
      <c r="F887" s="621"/>
      <c r="G887" s="621"/>
      <c r="H887" s="621"/>
      <c r="I887" s="621"/>
      <c r="J887" s="621"/>
      <c r="K887" s="621"/>
      <c r="L887" s="621"/>
      <c r="M887" s="621"/>
      <c r="N887" s="621"/>
      <c r="O887" s="621"/>
      <c r="P887" s="621"/>
      <c r="Q887" s="621"/>
      <c r="R887" s="621"/>
      <c r="S887" s="621"/>
      <c r="T887" s="621"/>
      <c r="U887" s="621"/>
      <c r="V887" s="621"/>
      <c r="W887" s="621"/>
      <c r="X887" s="621"/>
      <c r="Y887" s="621"/>
      <c r="Z887" s="621"/>
      <c r="AA887" s="621"/>
      <c r="AB887" s="621"/>
    </row>
    <row r="888" spans="2:28" ht="15.75" hidden="1" customHeight="1">
      <c r="B888" s="621"/>
      <c r="C888" s="621"/>
      <c r="D888" s="621"/>
      <c r="E888" s="621"/>
      <c r="F888" s="621"/>
      <c r="G888" s="621"/>
      <c r="H888" s="621"/>
      <c r="I888" s="621"/>
      <c r="J888" s="621"/>
      <c r="K888" s="621"/>
      <c r="L888" s="621"/>
      <c r="M888" s="621"/>
      <c r="N888" s="621"/>
      <c r="O888" s="621"/>
      <c r="P888" s="621"/>
      <c r="Q888" s="621"/>
      <c r="R888" s="621"/>
      <c r="S888" s="621"/>
      <c r="T888" s="621"/>
      <c r="U888" s="621"/>
      <c r="V888" s="621"/>
      <c r="W888" s="621"/>
      <c r="X888" s="621"/>
      <c r="Y888" s="621"/>
      <c r="Z888" s="621"/>
      <c r="AA888" s="621"/>
      <c r="AB888" s="621"/>
    </row>
    <row r="889" spans="2:28" ht="15.75" hidden="1" customHeight="1">
      <c r="B889" s="621"/>
      <c r="C889" s="621"/>
      <c r="D889" s="621"/>
      <c r="E889" s="621"/>
      <c r="F889" s="621"/>
      <c r="G889" s="621"/>
      <c r="H889" s="621"/>
      <c r="I889" s="621"/>
      <c r="J889" s="621"/>
      <c r="K889" s="621"/>
      <c r="L889" s="621"/>
      <c r="M889" s="621"/>
      <c r="N889" s="621"/>
      <c r="O889" s="621"/>
      <c r="P889" s="621"/>
      <c r="Q889" s="621"/>
      <c r="R889" s="621"/>
      <c r="S889" s="621"/>
      <c r="T889" s="621"/>
      <c r="U889" s="621"/>
      <c r="V889" s="621"/>
      <c r="W889" s="621"/>
      <c r="X889" s="621"/>
      <c r="Y889" s="621"/>
      <c r="Z889" s="621"/>
      <c r="AA889" s="621"/>
      <c r="AB889" s="621"/>
    </row>
    <row r="890" spans="2:28" ht="15.75" hidden="1" customHeight="1">
      <c r="B890" s="621"/>
      <c r="C890" s="621"/>
      <c r="D890" s="621"/>
      <c r="E890" s="621"/>
      <c r="F890" s="621"/>
      <c r="G890" s="621"/>
      <c r="H890" s="621"/>
      <c r="I890" s="621"/>
      <c r="J890" s="621"/>
      <c r="K890" s="621"/>
      <c r="L890" s="621"/>
      <c r="M890" s="621"/>
      <c r="N890" s="621"/>
      <c r="O890" s="621"/>
      <c r="P890" s="621"/>
      <c r="Q890" s="621"/>
      <c r="R890" s="621"/>
      <c r="S890" s="621"/>
      <c r="T890" s="621"/>
      <c r="U890" s="621"/>
      <c r="V890" s="621"/>
      <c r="W890" s="621"/>
      <c r="X890" s="621"/>
      <c r="Y890" s="621"/>
      <c r="Z890" s="621"/>
      <c r="AA890" s="621"/>
      <c r="AB890" s="621"/>
    </row>
    <row r="891" spans="2:28" ht="15.75" hidden="1" customHeight="1">
      <c r="B891" s="621"/>
      <c r="C891" s="621"/>
      <c r="D891" s="621"/>
      <c r="E891" s="621"/>
      <c r="F891" s="621"/>
      <c r="G891" s="621"/>
      <c r="H891" s="621"/>
      <c r="I891" s="621"/>
      <c r="J891" s="621"/>
      <c r="K891" s="621"/>
      <c r="L891" s="621"/>
      <c r="M891" s="621"/>
      <c r="N891" s="621"/>
      <c r="O891" s="621"/>
      <c r="P891" s="621"/>
      <c r="Q891" s="621"/>
      <c r="R891" s="621"/>
      <c r="S891" s="621"/>
      <c r="T891" s="621"/>
      <c r="U891" s="621"/>
      <c r="V891" s="621"/>
      <c r="W891" s="621"/>
      <c r="X891" s="621"/>
      <c r="Y891" s="621"/>
      <c r="Z891" s="621"/>
      <c r="AA891" s="621"/>
      <c r="AB891" s="621"/>
    </row>
    <row r="892" spans="2:28" ht="15.75" hidden="1" customHeight="1">
      <c r="B892" s="621"/>
      <c r="C892" s="621"/>
      <c r="D892" s="621"/>
      <c r="E892" s="621"/>
      <c r="F892" s="621"/>
      <c r="G892" s="621"/>
      <c r="H892" s="621"/>
      <c r="I892" s="621"/>
      <c r="J892" s="621"/>
      <c r="K892" s="621"/>
      <c r="L892" s="621"/>
      <c r="M892" s="621"/>
      <c r="N892" s="621"/>
      <c r="O892" s="621"/>
      <c r="P892" s="621"/>
      <c r="Q892" s="621"/>
      <c r="R892" s="621"/>
      <c r="S892" s="621"/>
      <c r="T892" s="621"/>
      <c r="U892" s="621"/>
      <c r="V892" s="621"/>
      <c r="W892" s="621"/>
      <c r="X892" s="621"/>
      <c r="Y892" s="621"/>
      <c r="Z892" s="621"/>
      <c r="AA892" s="621"/>
      <c r="AB892" s="621"/>
    </row>
    <row r="893" spans="2:28" ht="15.75" hidden="1" customHeight="1">
      <c r="B893" s="621"/>
      <c r="C893" s="621"/>
      <c r="D893" s="621"/>
      <c r="E893" s="621"/>
      <c r="F893" s="621"/>
      <c r="G893" s="621"/>
      <c r="H893" s="621"/>
      <c r="I893" s="621"/>
      <c r="J893" s="621"/>
      <c r="K893" s="621"/>
      <c r="L893" s="621"/>
      <c r="M893" s="621"/>
      <c r="N893" s="621"/>
      <c r="O893" s="621"/>
      <c r="P893" s="621"/>
      <c r="Q893" s="621"/>
      <c r="R893" s="621"/>
      <c r="S893" s="621"/>
      <c r="T893" s="621"/>
      <c r="U893" s="621"/>
      <c r="V893" s="621"/>
      <c r="W893" s="621"/>
      <c r="X893" s="621"/>
      <c r="Y893" s="621"/>
      <c r="Z893" s="621"/>
      <c r="AA893" s="621"/>
      <c r="AB893" s="621"/>
    </row>
    <row r="894" spans="2:28" ht="15.75" hidden="1" customHeight="1">
      <c r="B894" s="621"/>
      <c r="C894" s="621"/>
      <c r="D894" s="621"/>
      <c r="E894" s="621"/>
      <c r="F894" s="621"/>
      <c r="G894" s="621"/>
      <c r="H894" s="621"/>
      <c r="I894" s="621"/>
      <c r="J894" s="621"/>
      <c r="K894" s="621"/>
      <c r="L894" s="621"/>
      <c r="M894" s="621"/>
      <c r="N894" s="621"/>
      <c r="O894" s="621"/>
      <c r="P894" s="621"/>
      <c r="Q894" s="621"/>
      <c r="R894" s="621"/>
      <c r="S894" s="621"/>
      <c r="T894" s="621"/>
      <c r="U894" s="621"/>
      <c r="V894" s="621"/>
      <c r="W894" s="621"/>
      <c r="X894" s="621"/>
      <c r="Y894" s="621"/>
      <c r="Z894" s="621"/>
      <c r="AA894" s="621"/>
      <c r="AB894" s="621"/>
    </row>
    <row r="895" spans="2:28" ht="15.75" hidden="1" customHeight="1">
      <c r="B895" s="621"/>
      <c r="C895" s="621"/>
      <c r="D895" s="621"/>
      <c r="E895" s="621"/>
      <c r="F895" s="621"/>
      <c r="G895" s="621"/>
      <c r="H895" s="621"/>
      <c r="I895" s="621"/>
      <c r="J895" s="621"/>
      <c r="K895" s="621"/>
      <c r="L895" s="621"/>
      <c r="M895" s="621"/>
      <c r="N895" s="621"/>
      <c r="O895" s="621"/>
      <c r="P895" s="621"/>
      <c r="Q895" s="621"/>
      <c r="R895" s="621"/>
      <c r="S895" s="621"/>
      <c r="T895" s="621"/>
      <c r="U895" s="621"/>
      <c r="V895" s="621"/>
      <c r="W895" s="621"/>
      <c r="X895" s="621"/>
      <c r="Y895" s="621"/>
      <c r="Z895" s="621"/>
      <c r="AA895" s="621"/>
      <c r="AB895" s="621"/>
    </row>
    <row r="896" spans="2:28" ht="15.75" hidden="1" customHeight="1">
      <c r="B896" s="621"/>
      <c r="C896" s="621"/>
      <c r="D896" s="621"/>
      <c r="E896" s="621"/>
      <c r="F896" s="621"/>
      <c r="G896" s="621"/>
      <c r="H896" s="621"/>
      <c r="I896" s="621"/>
      <c r="J896" s="621"/>
      <c r="K896" s="621"/>
      <c r="L896" s="621"/>
      <c r="M896" s="621"/>
      <c r="N896" s="621"/>
      <c r="O896" s="621"/>
      <c r="P896" s="621"/>
      <c r="Q896" s="621"/>
      <c r="R896" s="621"/>
      <c r="S896" s="621"/>
      <c r="T896" s="621"/>
      <c r="U896" s="621"/>
      <c r="V896" s="621"/>
      <c r="W896" s="621"/>
      <c r="X896" s="621"/>
      <c r="Y896" s="621"/>
      <c r="Z896" s="621"/>
      <c r="AA896" s="621"/>
      <c r="AB896" s="621"/>
    </row>
    <row r="897" spans="2:28" ht="15.75" hidden="1" customHeight="1">
      <c r="B897" s="621"/>
      <c r="C897" s="621"/>
      <c r="D897" s="621"/>
      <c r="E897" s="621"/>
      <c r="F897" s="621"/>
      <c r="G897" s="621"/>
      <c r="H897" s="621"/>
      <c r="I897" s="621"/>
      <c r="J897" s="621"/>
      <c r="K897" s="621"/>
      <c r="L897" s="621"/>
      <c r="M897" s="621"/>
      <c r="N897" s="621"/>
      <c r="O897" s="621"/>
      <c r="P897" s="621"/>
      <c r="Q897" s="621"/>
      <c r="R897" s="621"/>
      <c r="S897" s="621"/>
      <c r="T897" s="621"/>
      <c r="U897" s="621"/>
      <c r="V897" s="621"/>
      <c r="W897" s="621"/>
      <c r="X897" s="621"/>
      <c r="Y897" s="621"/>
      <c r="Z897" s="621"/>
      <c r="AA897" s="621"/>
      <c r="AB897" s="621"/>
    </row>
    <row r="898" spans="2:28" ht="15.75" hidden="1" customHeight="1">
      <c r="B898" s="621"/>
      <c r="C898" s="621"/>
      <c r="D898" s="621"/>
      <c r="E898" s="621"/>
      <c r="F898" s="621"/>
      <c r="G898" s="621"/>
      <c r="H898" s="621"/>
      <c r="I898" s="621"/>
      <c r="J898" s="621"/>
      <c r="K898" s="621"/>
      <c r="L898" s="621"/>
      <c r="M898" s="621"/>
      <c r="N898" s="621"/>
      <c r="O898" s="621"/>
      <c r="P898" s="621"/>
      <c r="Q898" s="621"/>
      <c r="R898" s="621"/>
      <c r="S898" s="621"/>
      <c r="T898" s="621"/>
      <c r="U898" s="621"/>
      <c r="V898" s="621"/>
      <c r="W898" s="621"/>
      <c r="X898" s="621"/>
      <c r="Y898" s="621"/>
      <c r="Z898" s="621"/>
      <c r="AA898" s="621"/>
      <c r="AB898" s="621"/>
    </row>
    <row r="899" spans="2:28" ht="15.75" hidden="1" customHeight="1">
      <c r="B899" s="621"/>
      <c r="C899" s="621"/>
      <c r="D899" s="621"/>
      <c r="E899" s="621"/>
      <c r="F899" s="621"/>
      <c r="G899" s="621"/>
      <c r="H899" s="621"/>
      <c r="I899" s="621"/>
      <c r="J899" s="621"/>
      <c r="K899" s="621"/>
      <c r="L899" s="621"/>
      <c r="M899" s="621"/>
      <c r="N899" s="621"/>
      <c r="O899" s="621"/>
      <c r="P899" s="621"/>
      <c r="Q899" s="621"/>
      <c r="R899" s="621"/>
      <c r="S899" s="621"/>
      <c r="T899" s="621"/>
      <c r="U899" s="621"/>
      <c r="V899" s="621"/>
      <c r="W899" s="621"/>
      <c r="X899" s="621"/>
      <c r="Y899" s="621"/>
      <c r="Z899" s="621"/>
      <c r="AA899" s="621"/>
      <c r="AB899" s="621"/>
    </row>
    <row r="900" spans="2:28" ht="15.75" hidden="1" customHeight="1">
      <c r="B900" s="621"/>
      <c r="C900" s="621"/>
      <c r="D900" s="621"/>
      <c r="E900" s="621"/>
      <c r="F900" s="621"/>
      <c r="G900" s="621"/>
      <c r="H900" s="621"/>
      <c r="I900" s="621"/>
      <c r="J900" s="621"/>
      <c r="K900" s="621"/>
      <c r="L900" s="621"/>
      <c r="M900" s="621"/>
      <c r="N900" s="621"/>
      <c r="O900" s="621"/>
      <c r="P900" s="621"/>
      <c r="Q900" s="621"/>
      <c r="R900" s="621"/>
      <c r="S900" s="621"/>
      <c r="T900" s="621"/>
      <c r="U900" s="621"/>
      <c r="V900" s="621"/>
      <c r="W900" s="621"/>
      <c r="X900" s="621"/>
      <c r="Y900" s="621"/>
      <c r="Z900" s="621"/>
      <c r="AA900" s="621"/>
      <c r="AB900" s="621"/>
    </row>
    <row r="901" spans="2:28" ht="15.75" hidden="1" customHeight="1">
      <c r="B901" s="621"/>
      <c r="C901" s="621"/>
      <c r="D901" s="621"/>
      <c r="E901" s="621"/>
      <c r="F901" s="621"/>
      <c r="G901" s="621"/>
      <c r="H901" s="621"/>
      <c r="I901" s="621"/>
      <c r="J901" s="621"/>
      <c r="K901" s="621"/>
      <c r="L901" s="621"/>
      <c r="M901" s="621"/>
      <c r="N901" s="621"/>
      <c r="O901" s="621"/>
      <c r="P901" s="621"/>
      <c r="Q901" s="621"/>
      <c r="R901" s="621"/>
      <c r="S901" s="621"/>
      <c r="T901" s="621"/>
      <c r="U901" s="621"/>
      <c r="V901" s="621"/>
      <c r="W901" s="621"/>
      <c r="X901" s="621"/>
      <c r="Y901" s="621"/>
      <c r="Z901" s="621"/>
      <c r="AA901" s="621"/>
      <c r="AB901" s="621"/>
    </row>
    <row r="902" spans="2:28" ht="15.75" hidden="1" customHeight="1">
      <c r="B902" s="621"/>
      <c r="C902" s="621"/>
      <c r="D902" s="621"/>
      <c r="E902" s="621"/>
      <c r="F902" s="621"/>
      <c r="G902" s="621"/>
      <c r="H902" s="621"/>
      <c r="I902" s="621"/>
      <c r="J902" s="621"/>
      <c r="K902" s="621"/>
      <c r="L902" s="621"/>
      <c r="M902" s="621"/>
      <c r="N902" s="621"/>
      <c r="O902" s="621"/>
      <c r="P902" s="621"/>
      <c r="Q902" s="621"/>
      <c r="R902" s="621"/>
      <c r="S902" s="621"/>
      <c r="T902" s="621"/>
      <c r="U902" s="621"/>
      <c r="V902" s="621"/>
      <c r="W902" s="621"/>
      <c r="X902" s="621"/>
      <c r="Y902" s="621"/>
      <c r="Z902" s="621"/>
      <c r="AA902" s="621"/>
      <c r="AB902" s="621"/>
    </row>
    <row r="903" spans="2:28" ht="15.75" hidden="1" customHeight="1">
      <c r="B903" s="621"/>
      <c r="C903" s="621"/>
      <c r="D903" s="621"/>
      <c r="E903" s="621"/>
      <c r="F903" s="621"/>
      <c r="G903" s="621"/>
      <c r="H903" s="621"/>
      <c r="I903" s="621"/>
      <c r="J903" s="621"/>
      <c r="K903" s="621"/>
      <c r="L903" s="621"/>
      <c r="M903" s="621"/>
      <c r="N903" s="621"/>
      <c r="O903" s="621"/>
      <c r="P903" s="621"/>
      <c r="Q903" s="621"/>
      <c r="R903" s="621"/>
      <c r="S903" s="621"/>
      <c r="T903" s="621"/>
      <c r="U903" s="621"/>
      <c r="V903" s="621"/>
      <c r="W903" s="621"/>
      <c r="X903" s="621"/>
      <c r="Y903" s="621"/>
      <c r="Z903" s="621"/>
      <c r="AA903" s="621"/>
      <c r="AB903" s="621"/>
    </row>
    <row r="904" spans="2:28" ht="15.75" hidden="1" customHeight="1">
      <c r="B904" s="621"/>
      <c r="C904" s="621"/>
      <c r="D904" s="621"/>
      <c r="E904" s="621"/>
      <c r="F904" s="621"/>
      <c r="G904" s="621"/>
      <c r="H904" s="621"/>
      <c r="I904" s="621"/>
      <c r="J904" s="621"/>
      <c r="K904" s="621"/>
      <c r="L904" s="621"/>
      <c r="M904" s="621"/>
      <c r="N904" s="621"/>
      <c r="O904" s="621"/>
      <c r="P904" s="621"/>
      <c r="Q904" s="621"/>
      <c r="R904" s="621"/>
      <c r="S904" s="621"/>
      <c r="T904" s="621"/>
      <c r="U904" s="621"/>
      <c r="V904" s="621"/>
      <c r="W904" s="621"/>
      <c r="X904" s="621"/>
      <c r="Y904" s="621"/>
      <c r="Z904" s="621"/>
      <c r="AA904" s="621"/>
      <c r="AB904" s="621"/>
    </row>
    <row r="905" spans="2:28" ht="15.75" hidden="1" customHeight="1">
      <c r="B905" s="621"/>
      <c r="C905" s="621"/>
      <c r="D905" s="621"/>
      <c r="E905" s="621"/>
      <c r="F905" s="621"/>
      <c r="G905" s="621"/>
      <c r="H905" s="621"/>
      <c r="I905" s="621"/>
      <c r="J905" s="621"/>
      <c r="K905" s="621"/>
      <c r="L905" s="621"/>
      <c r="M905" s="621"/>
      <c r="N905" s="621"/>
      <c r="O905" s="621"/>
      <c r="P905" s="621"/>
      <c r="Q905" s="621"/>
      <c r="R905" s="621"/>
      <c r="S905" s="621"/>
      <c r="T905" s="621"/>
      <c r="U905" s="621"/>
      <c r="V905" s="621"/>
      <c r="W905" s="621"/>
      <c r="X905" s="621"/>
      <c r="Y905" s="621"/>
      <c r="Z905" s="621"/>
      <c r="AA905" s="621"/>
      <c r="AB905" s="621"/>
    </row>
    <row r="906" spans="2:28" ht="15.75" hidden="1" customHeight="1">
      <c r="B906" s="621"/>
      <c r="C906" s="621"/>
      <c r="D906" s="621"/>
      <c r="E906" s="621"/>
      <c r="F906" s="621"/>
      <c r="G906" s="621"/>
      <c r="H906" s="621"/>
      <c r="I906" s="621"/>
      <c r="J906" s="621"/>
      <c r="K906" s="621"/>
      <c r="L906" s="621"/>
      <c r="M906" s="621"/>
      <c r="N906" s="621"/>
      <c r="O906" s="621"/>
      <c r="P906" s="621"/>
      <c r="Q906" s="621"/>
      <c r="R906" s="621"/>
      <c r="S906" s="621"/>
      <c r="T906" s="621"/>
      <c r="U906" s="621"/>
      <c r="V906" s="621"/>
      <c r="W906" s="621"/>
      <c r="X906" s="621"/>
      <c r="Y906" s="621"/>
      <c r="Z906" s="621"/>
      <c r="AA906" s="621"/>
      <c r="AB906" s="621"/>
    </row>
    <row r="907" spans="2:28" ht="15.75" hidden="1" customHeight="1">
      <c r="B907" s="621"/>
      <c r="C907" s="621"/>
      <c r="D907" s="621"/>
      <c r="E907" s="621"/>
      <c r="F907" s="621"/>
      <c r="G907" s="621"/>
      <c r="H907" s="621"/>
      <c r="I907" s="621"/>
      <c r="J907" s="621"/>
      <c r="K907" s="621"/>
      <c r="L907" s="621"/>
      <c r="M907" s="621"/>
      <c r="N907" s="621"/>
      <c r="O907" s="621"/>
      <c r="P907" s="621"/>
      <c r="Q907" s="621"/>
      <c r="R907" s="621"/>
      <c r="S907" s="621"/>
      <c r="T907" s="621"/>
      <c r="U907" s="621"/>
      <c r="V907" s="621"/>
      <c r="W907" s="621"/>
      <c r="X907" s="621"/>
      <c r="Y907" s="621"/>
      <c r="Z907" s="621"/>
      <c r="AA907" s="621"/>
      <c r="AB907" s="621"/>
    </row>
    <row r="908" spans="2:28" ht="15.75" hidden="1" customHeight="1">
      <c r="B908" s="621"/>
      <c r="C908" s="621"/>
      <c r="D908" s="621"/>
      <c r="E908" s="621"/>
      <c r="F908" s="621"/>
      <c r="G908" s="621"/>
      <c r="H908" s="621"/>
      <c r="I908" s="621"/>
      <c r="J908" s="621"/>
      <c r="K908" s="621"/>
      <c r="L908" s="621"/>
      <c r="M908" s="621"/>
      <c r="N908" s="621"/>
      <c r="O908" s="621"/>
      <c r="P908" s="621"/>
      <c r="Q908" s="621"/>
      <c r="R908" s="621"/>
      <c r="S908" s="621"/>
      <c r="T908" s="621"/>
      <c r="U908" s="621"/>
      <c r="V908" s="621"/>
      <c r="W908" s="621"/>
      <c r="X908" s="621"/>
      <c r="Y908" s="621"/>
      <c r="Z908" s="621"/>
      <c r="AA908" s="621"/>
      <c r="AB908" s="621"/>
    </row>
    <row r="909" spans="2:28" ht="15.75" hidden="1" customHeight="1">
      <c r="B909" s="621"/>
      <c r="C909" s="621"/>
      <c r="D909" s="621"/>
      <c r="E909" s="621"/>
      <c r="F909" s="621"/>
      <c r="G909" s="621"/>
      <c r="H909" s="621"/>
      <c r="I909" s="621"/>
      <c r="J909" s="621"/>
      <c r="K909" s="621"/>
      <c r="L909" s="621"/>
      <c r="M909" s="621"/>
      <c r="N909" s="621"/>
      <c r="O909" s="621"/>
      <c r="P909" s="621"/>
      <c r="Q909" s="621"/>
      <c r="R909" s="621"/>
      <c r="S909" s="621"/>
      <c r="T909" s="621"/>
      <c r="U909" s="621"/>
      <c r="V909" s="621"/>
      <c r="W909" s="621"/>
      <c r="X909" s="621"/>
      <c r="Y909" s="621"/>
      <c r="Z909" s="621"/>
      <c r="AA909" s="621"/>
      <c r="AB909" s="621"/>
    </row>
    <row r="910" spans="2:28" ht="15.75" hidden="1" customHeight="1">
      <c r="B910" s="621"/>
      <c r="C910" s="621"/>
      <c r="D910" s="621"/>
      <c r="E910" s="621"/>
      <c r="F910" s="621"/>
      <c r="G910" s="621"/>
      <c r="H910" s="621"/>
      <c r="I910" s="621"/>
      <c r="J910" s="621"/>
      <c r="K910" s="621"/>
      <c r="L910" s="621"/>
      <c r="M910" s="621"/>
      <c r="N910" s="621"/>
      <c r="O910" s="621"/>
      <c r="P910" s="621"/>
      <c r="Q910" s="621"/>
      <c r="R910" s="621"/>
      <c r="S910" s="621"/>
      <c r="T910" s="621"/>
      <c r="U910" s="621"/>
      <c r="V910" s="621"/>
      <c r="W910" s="621"/>
      <c r="X910" s="621"/>
      <c r="Y910" s="621"/>
      <c r="Z910" s="621"/>
      <c r="AA910" s="621"/>
      <c r="AB910" s="621"/>
    </row>
    <row r="911" spans="2:28" ht="15.75" hidden="1" customHeight="1">
      <c r="B911" s="621"/>
      <c r="C911" s="621"/>
      <c r="D911" s="621"/>
      <c r="E911" s="621"/>
      <c r="F911" s="621"/>
      <c r="G911" s="621"/>
      <c r="H911" s="621"/>
      <c r="I911" s="621"/>
      <c r="J911" s="621"/>
      <c r="K911" s="621"/>
      <c r="L911" s="621"/>
      <c r="M911" s="621"/>
      <c r="N911" s="621"/>
      <c r="O911" s="621"/>
      <c r="P911" s="621"/>
      <c r="Q911" s="621"/>
      <c r="R911" s="621"/>
      <c r="S911" s="621"/>
      <c r="T911" s="621"/>
      <c r="U911" s="621"/>
      <c r="V911" s="621"/>
      <c r="W911" s="621"/>
      <c r="X911" s="621"/>
      <c r="Y911" s="621"/>
      <c r="Z911" s="621"/>
      <c r="AA911" s="621"/>
      <c r="AB911" s="621"/>
    </row>
    <row r="912" spans="2:28" ht="15.75" hidden="1" customHeight="1">
      <c r="B912" s="621"/>
      <c r="C912" s="621"/>
      <c r="D912" s="621"/>
      <c r="E912" s="621"/>
      <c r="F912" s="621"/>
      <c r="G912" s="621"/>
      <c r="H912" s="621"/>
      <c r="I912" s="621"/>
      <c r="J912" s="621"/>
      <c r="K912" s="621"/>
      <c r="L912" s="621"/>
      <c r="M912" s="621"/>
      <c r="N912" s="621"/>
      <c r="O912" s="621"/>
      <c r="P912" s="621"/>
      <c r="Q912" s="621"/>
      <c r="R912" s="621"/>
      <c r="S912" s="621"/>
      <c r="T912" s="621"/>
      <c r="U912" s="621"/>
      <c r="V912" s="621"/>
      <c r="W912" s="621"/>
      <c r="X912" s="621"/>
      <c r="Y912" s="621"/>
      <c r="Z912" s="621"/>
      <c r="AA912" s="621"/>
      <c r="AB912" s="621"/>
    </row>
    <row r="913" spans="2:28" ht="15.75" hidden="1" customHeight="1">
      <c r="B913" s="621"/>
      <c r="C913" s="621"/>
      <c r="D913" s="621"/>
      <c r="E913" s="621"/>
      <c r="F913" s="621"/>
      <c r="G913" s="621"/>
      <c r="H913" s="621"/>
      <c r="I913" s="621"/>
      <c r="J913" s="621"/>
      <c r="K913" s="621"/>
      <c r="L913" s="621"/>
      <c r="M913" s="621"/>
      <c r="N913" s="621"/>
      <c r="O913" s="621"/>
      <c r="P913" s="621"/>
      <c r="Q913" s="621"/>
      <c r="R913" s="621"/>
      <c r="S913" s="621"/>
      <c r="T913" s="621"/>
      <c r="U913" s="621"/>
      <c r="V913" s="621"/>
      <c r="W913" s="621"/>
      <c r="X913" s="621"/>
      <c r="Y913" s="621"/>
      <c r="Z913" s="621"/>
      <c r="AA913" s="621"/>
      <c r="AB913" s="621"/>
    </row>
    <row r="914" spans="2:28" ht="15.75" hidden="1" customHeight="1">
      <c r="B914" s="621"/>
      <c r="C914" s="621"/>
      <c r="D914" s="621"/>
      <c r="E914" s="621"/>
      <c r="F914" s="621"/>
      <c r="G914" s="621"/>
      <c r="H914" s="621"/>
      <c r="I914" s="621"/>
      <c r="J914" s="621"/>
      <c r="K914" s="621"/>
      <c r="L914" s="621"/>
      <c r="M914" s="621"/>
      <c r="N914" s="621"/>
      <c r="O914" s="621"/>
      <c r="P914" s="621"/>
      <c r="Q914" s="621"/>
      <c r="R914" s="621"/>
      <c r="S914" s="621"/>
      <c r="T914" s="621"/>
      <c r="U914" s="621"/>
      <c r="V914" s="621"/>
      <c r="W914" s="621"/>
      <c r="X914" s="621"/>
      <c r="Y914" s="621"/>
      <c r="Z914" s="621"/>
      <c r="AA914" s="621"/>
      <c r="AB914" s="621"/>
    </row>
    <row r="915" spans="2:28" ht="15.75" hidden="1" customHeight="1">
      <c r="B915" s="621"/>
      <c r="C915" s="621"/>
      <c r="D915" s="621"/>
      <c r="E915" s="621"/>
      <c r="F915" s="621"/>
      <c r="G915" s="621"/>
      <c r="H915" s="621"/>
      <c r="I915" s="621"/>
      <c r="J915" s="621"/>
      <c r="K915" s="621"/>
      <c r="L915" s="621"/>
      <c r="M915" s="621"/>
      <c r="N915" s="621"/>
      <c r="O915" s="621"/>
      <c r="P915" s="621"/>
      <c r="Q915" s="621"/>
      <c r="R915" s="621"/>
      <c r="S915" s="621"/>
      <c r="T915" s="621"/>
      <c r="U915" s="621"/>
      <c r="V915" s="621"/>
      <c r="W915" s="621"/>
      <c r="X915" s="621"/>
      <c r="Y915" s="621"/>
      <c r="Z915" s="621"/>
      <c r="AA915" s="621"/>
      <c r="AB915" s="621"/>
    </row>
    <row r="916" spans="2:28" ht="15.75" hidden="1" customHeight="1">
      <c r="B916" s="621"/>
      <c r="C916" s="621"/>
      <c r="D916" s="621"/>
      <c r="E916" s="621"/>
      <c r="F916" s="621"/>
      <c r="G916" s="621"/>
      <c r="H916" s="621"/>
      <c r="I916" s="621"/>
      <c r="J916" s="621"/>
      <c r="K916" s="621"/>
      <c r="L916" s="621"/>
      <c r="M916" s="621"/>
      <c r="N916" s="621"/>
      <c r="O916" s="621"/>
      <c r="P916" s="621"/>
      <c r="Q916" s="621"/>
      <c r="R916" s="621"/>
      <c r="S916" s="621"/>
      <c r="T916" s="621"/>
      <c r="U916" s="621"/>
      <c r="V916" s="621"/>
      <c r="W916" s="621"/>
      <c r="X916" s="621"/>
      <c r="Y916" s="621"/>
      <c r="Z916" s="621"/>
      <c r="AA916" s="621"/>
      <c r="AB916" s="621"/>
    </row>
    <row r="917" spans="2:28" ht="15.75" hidden="1" customHeight="1">
      <c r="B917" s="621"/>
      <c r="C917" s="621"/>
      <c r="D917" s="621"/>
      <c r="E917" s="621"/>
      <c r="F917" s="621"/>
      <c r="G917" s="621"/>
      <c r="H917" s="621"/>
      <c r="I917" s="621"/>
      <c r="J917" s="621"/>
      <c r="K917" s="621"/>
      <c r="L917" s="621"/>
      <c r="M917" s="621"/>
      <c r="N917" s="621"/>
      <c r="O917" s="621"/>
      <c r="P917" s="621"/>
      <c r="Q917" s="621"/>
      <c r="R917" s="621"/>
      <c r="S917" s="621"/>
      <c r="T917" s="621"/>
      <c r="U917" s="621"/>
      <c r="V917" s="621"/>
      <c r="W917" s="621"/>
      <c r="X917" s="621"/>
      <c r="Y917" s="621"/>
      <c r="Z917" s="621"/>
      <c r="AA917" s="621"/>
      <c r="AB917" s="621"/>
    </row>
    <row r="918" spans="2:28" ht="15.75" hidden="1" customHeight="1">
      <c r="B918" s="621"/>
      <c r="C918" s="621"/>
      <c r="D918" s="621"/>
      <c r="E918" s="621"/>
      <c r="F918" s="621"/>
      <c r="G918" s="621"/>
      <c r="H918" s="621"/>
      <c r="I918" s="621"/>
      <c r="J918" s="621"/>
      <c r="K918" s="621"/>
      <c r="L918" s="621"/>
      <c r="M918" s="621"/>
      <c r="N918" s="621"/>
      <c r="O918" s="621"/>
      <c r="P918" s="621"/>
      <c r="Q918" s="621"/>
      <c r="R918" s="621"/>
      <c r="S918" s="621"/>
      <c r="T918" s="621"/>
      <c r="U918" s="621"/>
      <c r="V918" s="621"/>
      <c r="W918" s="621"/>
      <c r="X918" s="621"/>
      <c r="Y918" s="621"/>
      <c r="Z918" s="621"/>
      <c r="AA918" s="621"/>
      <c r="AB918" s="621"/>
    </row>
    <row r="919" spans="2:28" ht="15.75" hidden="1" customHeight="1">
      <c r="B919" s="621"/>
      <c r="C919" s="621"/>
      <c r="D919" s="621"/>
      <c r="E919" s="621"/>
      <c r="F919" s="621"/>
      <c r="G919" s="621"/>
      <c r="H919" s="621"/>
      <c r="I919" s="621"/>
      <c r="J919" s="621"/>
      <c r="K919" s="621"/>
      <c r="L919" s="621"/>
      <c r="M919" s="621"/>
      <c r="N919" s="621"/>
      <c r="O919" s="621"/>
      <c r="P919" s="621"/>
      <c r="Q919" s="621"/>
      <c r="R919" s="621"/>
      <c r="S919" s="621"/>
      <c r="T919" s="621"/>
      <c r="U919" s="621"/>
      <c r="V919" s="621"/>
      <c r="W919" s="621"/>
      <c r="X919" s="621"/>
      <c r="Y919" s="621"/>
      <c r="Z919" s="621"/>
      <c r="AA919" s="621"/>
      <c r="AB919" s="621"/>
    </row>
    <row r="920" spans="2:28" ht="15.75" hidden="1" customHeight="1">
      <c r="B920" s="621"/>
      <c r="C920" s="621"/>
      <c r="D920" s="621"/>
      <c r="E920" s="621"/>
      <c r="F920" s="621"/>
      <c r="G920" s="621"/>
      <c r="H920" s="621"/>
      <c r="I920" s="621"/>
      <c r="J920" s="621"/>
      <c r="K920" s="621"/>
      <c r="L920" s="621"/>
      <c r="M920" s="621"/>
      <c r="N920" s="621"/>
      <c r="O920" s="621"/>
      <c r="P920" s="621"/>
      <c r="Q920" s="621"/>
      <c r="R920" s="621"/>
      <c r="S920" s="621"/>
      <c r="T920" s="621"/>
      <c r="U920" s="621"/>
      <c r="V920" s="621"/>
      <c r="W920" s="621"/>
      <c r="X920" s="621"/>
      <c r="Y920" s="621"/>
      <c r="Z920" s="621"/>
      <c r="AA920" s="621"/>
      <c r="AB920" s="621"/>
    </row>
    <row r="921" spans="2:28" ht="15.75" hidden="1" customHeight="1">
      <c r="B921" s="621"/>
      <c r="C921" s="621"/>
      <c r="D921" s="621"/>
      <c r="E921" s="621"/>
      <c r="F921" s="621"/>
      <c r="G921" s="621"/>
      <c r="H921" s="621"/>
      <c r="I921" s="621"/>
      <c r="J921" s="621"/>
      <c r="K921" s="621"/>
      <c r="L921" s="621"/>
      <c r="M921" s="621"/>
      <c r="N921" s="621"/>
      <c r="O921" s="621"/>
      <c r="P921" s="621"/>
      <c r="Q921" s="621"/>
      <c r="R921" s="621"/>
      <c r="S921" s="621"/>
      <c r="T921" s="621"/>
      <c r="U921" s="621"/>
      <c r="V921" s="621"/>
      <c r="W921" s="621"/>
      <c r="X921" s="621"/>
      <c r="Y921" s="621"/>
      <c r="Z921" s="621"/>
      <c r="AA921" s="621"/>
      <c r="AB921" s="621"/>
    </row>
    <row r="922" spans="2:28" ht="15.75" hidden="1" customHeight="1">
      <c r="B922" s="621"/>
      <c r="C922" s="621"/>
      <c r="D922" s="621"/>
      <c r="E922" s="621"/>
      <c r="F922" s="621"/>
      <c r="G922" s="621"/>
      <c r="H922" s="621"/>
      <c r="I922" s="621"/>
      <c r="J922" s="621"/>
      <c r="K922" s="621"/>
      <c r="L922" s="621"/>
      <c r="M922" s="621"/>
      <c r="N922" s="621"/>
      <c r="O922" s="621"/>
      <c r="P922" s="621"/>
      <c r="Q922" s="621"/>
      <c r="R922" s="621"/>
      <c r="S922" s="621"/>
      <c r="T922" s="621"/>
      <c r="U922" s="621"/>
      <c r="V922" s="621"/>
      <c r="W922" s="621"/>
      <c r="X922" s="621"/>
      <c r="Y922" s="621"/>
      <c r="Z922" s="621"/>
      <c r="AA922" s="621"/>
      <c r="AB922" s="621"/>
    </row>
    <row r="923" spans="2:28" ht="15.75" hidden="1" customHeight="1">
      <c r="B923" s="621"/>
      <c r="C923" s="621"/>
      <c r="D923" s="621"/>
      <c r="E923" s="621"/>
      <c r="F923" s="621"/>
      <c r="G923" s="621"/>
      <c r="H923" s="621"/>
      <c r="I923" s="621"/>
      <c r="J923" s="621"/>
      <c r="K923" s="621"/>
      <c r="L923" s="621"/>
      <c r="M923" s="621"/>
      <c r="N923" s="621"/>
      <c r="O923" s="621"/>
      <c r="P923" s="621"/>
      <c r="Q923" s="621"/>
      <c r="R923" s="621"/>
      <c r="S923" s="621"/>
      <c r="T923" s="621"/>
      <c r="U923" s="621"/>
      <c r="V923" s="621"/>
      <c r="W923" s="621"/>
      <c r="X923" s="621"/>
      <c r="Y923" s="621"/>
      <c r="Z923" s="621"/>
      <c r="AA923" s="621"/>
      <c r="AB923" s="621"/>
    </row>
    <row r="924" spans="2:28" ht="15.75" hidden="1" customHeight="1">
      <c r="B924" s="621"/>
      <c r="C924" s="621"/>
      <c r="D924" s="621"/>
      <c r="E924" s="621"/>
      <c r="F924" s="621"/>
      <c r="G924" s="621"/>
      <c r="H924" s="621"/>
      <c r="I924" s="621"/>
      <c r="J924" s="621"/>
      <c r="K924" s="621"/>
      <c r="L924" s="621"/>
      <c r="M924" s="621"/>
      <c r="N924" s="621"/>
      <c r="O924" s="621"/>
      <c r="P924" s="621"/>
      <c r="Q924" s="621"/>
      <c r="R924" s="621"/>
      <c r="S924" s="621"/>
      <c r="T924" s="621"/>
      <c r="U924" s="621"/>
      <c r="V924" s="621"/>
      <c r="W924" s="621"/>
      <c r="X924" s="621"/>
      <c r="Y924" s="621"/>
      <c r="Z924" s="621"/>
      <c r="AA924" s="621"/>
      <c r="AB924" s="621"/>
    </row>
    <row r="925" spans="2:28" ht="15.75" hidden="1" customHeight="1">
      <c r="B925" s="621"/>
      <c r="C925" s="621"/>
      <c r="D925" s="621"/>
      <c r="E925" s="621"/>
      <c r="F925" s="621"/>
      <c r="G925" s="621"/>
      <c r="H925" s="621"/>
      <c r="I925" s="621"/>
      <c r="J925" s="621"/>
      <c r="K925" s="621"/>
      <c r="L925" s="621"/>
      <c r="M925" s="621"/>
      <c r="N925" s="621"/>
      <c r="O925" s="621"/>
      <c r="P925" s="621"/>
      <c r="Q925" s="621"/>
      <c r="R925" s="621"/>
      <c r="S925" s="621"/>
      <c r="T925" s="621"/>
      <c r="U925" s="621"/>
      <c r="V925" s="621"/>
      <c r="W925" s="621"/>
      <c r="X925" s="621"/>
      <c r="Y925" s="621"/>
      <c r="Z925" s="621"/>
      <c r="AA925" s="621"/>
      <c r="AB925" s="621"/>
    </row>
    <row r="926" spans="2:28" ht="15.75" hidden="1" customHeight="1">
      <c r="B926" s="621"/>
      <c r="C926" s="621"/>
      <c r="D926" s="621"/>
      <c r="E926" s="621"/>
      <c r="F926" s="621"/>
      <c r="G926" s="621"/>
      <c r="H926" s="621"/>
      <c r="I926" s="621"/>
      <c r="J926" s="621"/>
      <c r="K926" s="621"/>
      <c r="L926" s="621"/>
      <c r="M926" s="621"/>
      <c r="N926" s="621"/>
      <c r="O926" s="621"/>
      <c r="P926" s="621"/>
      <c r="Q926" s="621"/>
      <c r="R926" s="621"/>
      <c r="S926" s="621"/>
      <c r="T926" s="621"/>
      <c r="U926" s="621"/>
      <c r="V926" s="621"/>
      <c r="W926" s="621"/>
      <c r="X926" s="621"/>
      <c r="Y926" s="621"/>
      <c r="Z926" s="621"/>
      <c r="AA926" s="621"/>
      <c r="AB926" s="621"/>
    </row>
    <row r="927" spans="2:28" ht="15.75" hidden="1" customHeight="1">
      <c r="B927" s="621"/>
      <c r="C927" s="621"/>
      <c r="D927" s="621"/>
      <c r="E927" s="621"/>
      <c r="F927" s="621"/>
      <c r="G927" s="621"/>
      <c r="H927" s="621"/>
      <c r="I927" s="621"/>
      <c r="J927" s="621"/>
      <c r="K927" s="621"/>
      <c r="L927" s="621"/>
      <c r="M927" s="621"/>
      <c r="N927" s="621"/>
      <c r="O927" s="621"/>
      <c r="P927" s="621"/>
      <c r="Q927" s="621"/>
      <c r="R927" s="621"/>
      <c r="S927" s="621"/>
      <c r="T927" s="621"/>
      <c r="U927" s="621"/>
      <c r="V927" s="621"/>
      <c r="W927" s="621"/>
      <c r="X927" s="621"/>
      <c r="Y927" s="621"/>
      <c r="Z927" s="621"/>
      <c r="AA927" s="621"/>
      <c r="AB927" s="621"/>
    </row>
    <row r="928" spans="2:28" ht="15.75" hidden="1" customHeight="1">
      <c r="B928" s="621"/>
      <c r="C928" s="621"/>
      <c r="D928" s="621"/>
      <c r="E928" s="621"/>
      <c r="F928" s="621"/>
      <c r="G928" s="621"/>
      <c r="H928" s="621"/>
      <c r="I928" s="621"/>
      <c r="J928" s="621"/>
      <c r="K928" s="621"/>
      <c r="L928" s="621"/>
      <c r="M928" s="621"/>
      <c r="N928" s="621"/>
      <c r="O928" s="621"/>
      <c r="P928" s="621"/>
      <c r="Q928" s="621"/>
      <c r="R928" s="621"/>
      <c r="S928" s="621"/>
      <c r="T928" s="621"/>
      <c r="U928" s="621"/>
      <c r="V928" s="621"/>
      <c r="W928" s="621"/>
      <c r="X928" s="621"/>
      <c r="Y928" s="621"/>
      <c r="Z928" s="621"/>
      <c r="AA928" s="621"/>
      <c r="AB928" s="621"/>
    </row>
    <row r="929" spans="2:28" ht="15.75" hidden="1" customHeight="1">
      <c r="B929" s="621"/>
      <c r="C929" s="621"/>
      <c r="D929" s="621"/>
      <c r="E929" s="621"/>
      <c r="F929" s="621"/>
      <c r="G929" s="621"/>
      <c r="H929" s="621"/>
      <c r="I929" s="621"/>
      <c r="J929" s="621"/>
      <c r="K929" s="621"/>
      <c r="L929" s="621"/>
      <c r="M929" s="621"/>
      <c r="N929" s="621"/>
      <c r="O929" s="621"/>
      <c r="P929" s="621"/>
      <c r="Q929" s="621"/>
      <c r="R929" s="621"/>
      <c r="S929" s="621"/>
      <c r="T929" s="621"/>
      <c r="U929" s="621"/>
      <c r="V929" s="621"/>
      <c r="W929" s="621"/>
      <c r="X929" s="621"/>
      <c r="Y929" s="621"/>
      <c r="Z929" s="621"/>
      <c r="AA929" s="621"/>
      <c r="AB929" s="621"/>
    </row>
    <row r="930" spans="2:28" ht="15.75" hidden="1" customHeight="1">
      <c r="B930" s="621"/>
      <c r="C930" s="621"/>
      <c r="D930" s="621"/>
      <c r="E930" s="621"/>
      <c r="F930" s="621"/>
      <c r="G930" s="621"/>
      <c r="H930" s="621"/>
      <c r="I930" s="621"/>
      <c r="J930" s="621"/>
      <c r="K930" s="621"/>
      <c r="L930" s="621"/>
      <c r="M930" s="621"/>
      <c r="N930" s="621"/>
      <c r="O930" s="621"/>
      <c r="P930" s="621"/>
      <c r="Q930" s="621"/>
      <c r="R930" s="621"/>
      <c r="S930" s="621"/>
      <c r="T930" s="621"/>
      <c r="U930" s="621"/>
      <c r="V930" s="621"/>
      <c r="W930" s="621"/>
      <c r="X930" s="621"/>
      <c r="Y930" s="621"/>
      <c r="Z930" s="621"/>
      <c r="AA930" s="621"/>
      <c r="AB930" s="621"/>
    </row>
    <row r="931" spans="2:28" ht="15.75" hidden="1" customHeight="1">
      <c r="B931" s="621"/>
      <c r="C931" s="621"/>
      <c r="D931" s="621"/>
      <c r="E931" s="621"/>
      <c r="F931" s="621"/>
      <c r="G931" s="621"/>
      <c r="H931" s="621"/>
      <c r="I931" s="621"/>
      <c r="J931" s="621"/>
      <c r="K931" s="621"/>
      <c r="L931" s="621"/>
      <c r="M931" s="621"/>
      <c r="N931" s="621"/>
      <c r="O931" s="621"/>
      <c r="P931" s="621"/>
      <c r="Q931" s="621"/>
      <c r="R931" s="621"/>
      <c r="S931" s="621"/>
      <c r="T931" s="621"/>
      <c r="U931" s="621"/>
      <c r="V931" s="621"/>
      <c r="W931" s="621"/>
      <c r="X931" s="621"/>
      <c r="Y931" s="621"/>
      <c r="Z931" s="621"/>
      <c r="AA931" s="621"/>
      <c r="AB931" s="621"/>
    </row>
    <row r="932" spans="2:28" ht="15.75" hidden="1" customHeight="1">
      <c r="B932" s="621"/>
      <c r="C932" s="621"/>
      <c r="D932" s="621"/>
      <c r="E932" s="621"/>
      <c r="F932" s="621"/>
      <c r="G932" s="621"/>
      <c r="H932" s="621"/>
      <c r="I932" s="621"/>
      <c r="J932" s="621"/>
      <c r="K932" s="621"/>
      <c r="L932" s="621"/>
      <c r="M932" s="621"/>
      <c r="N932" s="621"/>
      <c r="O932" s="621"/>
      <c r="P932" s="621"/>
      <c r="Q932" s="621"/>
      <c r="R932" s="621"/>
      <c r="S932" s="621"/>
      <c r="T932" s="621"/>
      <c r="U932" s="621"/>
      <c r="V932" s="621"/>
      <c r="W932" s="621"/>
      <c r="X932" s="621"/>
      <c r="Y932" s="621"/>
      <c r="Z932" s="621"/>
      <c r="AA932" s="621"/>
      <c r="AB932" s="621"/>
    </row>
    <row r="933" spans="2:28" ht="15.75" hidden="1" customHeight="1">
      <c r="B933" s="621"/>
      <c r="C933" s="621"/>
      <c r="D933" s="621"/>
      <c r="E933" s="621"/>
      <c r="F933" s="621"/>
      <c r="G933" s="621"/>
      <c r="H933" s="621"/>
      <c r="I933" s="621"/>
      <c r="J933" s="621"/>
      <c r="K933" s="621"/>
      <c r="L933" s="621"/>
      <c r="M933" s="621"/>
      <c r="N933" s="621"/>
      <c r="O933" s="621"/>
      <c r="P933" s="621"/>
      <c r="Q933" s="621"/>
      <c r="R933" s="621"/>
      <c r="S933" s="621"/>
      <c r="T933" s="621"/>
      <c r="U933" s="621"/>
      <c r="V933" s="621"/>
      <c r="W933" s="621"/>
      <c r="X933" s="621"/>
      <c r="Y933" s="621"/>
      <c r="Z933" s="621"/>
      <c r="AA933" s="621"/>
      <c r="AB933" s="621"/>
    </row>
    <row r="934" spans="2:28" ht="15.75" hidden="1" customHeight="1">
      <c r="B934" s="621"/>
      <c r="C934" s="621"/>
      <c r="D934" s="621"/>
      <c r="E934" s="621"/>
      <c r="F934" s="621"/>
      <c r="G934" s="621"/>
      <c r="H934" s="621"/>
      <c r="I934" s="621"/>
      <c r="J934" s="621"/>
      <c r="K934" s="621"/>
      <c r="L934" s="621"/>
      <c r="M934" s="621"/>
      <c r="N934" s="621"/>
      <c r="O934" s="621"/>
      <c r="P934" s="621"/>
      <c r="Q934" s="621"/>
      <c r="R934" s="621"/>
      <c r="S934" s="621"/>
      <c r="T934" s="621"/>
      <c r="U934" s="621"/>
      <c r="V934" s="621"/>
      <c r="W934" s="621"/>
      <c r="X934" s="621"/>
      <c r="Y934" s="621"/>
      <c r="Z934" s="621"/>
      <c r="AA934" s="621"/>
      <c r="AB934" s="621"/>
    </row>
    <row r="935" spans="2:28" ht="15.75" hidden="1" customHeight="1">
      <c r="B935" s="621"/>
      <c r="C935" s="621"/>
      <c r="D935" s="621"/>
      <c r="E935" s="621"/>
      <c r="F935" s="621"/>
      <c r="G935" s="621"/>
      <c r="H935" s="621"/>
      <c r="I935" s="621"/>
      <c r="J935" s="621"/>
      <c r="K935" s="621"/>
      <c r="L935" s="621"/>
      <c r="M935" s="621"/>
      <c r="N935" s="621"/>
      <c r="O935" s="621"/>
      <c r="P935" s="621"/>
      <c r="Q935" s="621"/>
      <c r="R935" s="621"/>
      <c r="S935" s="621"/>
      <c r="T935" s="621"/>
      <c r="U935" s="621"/>
      <c r="V935" s="621"/>
      <c r="W935" s="621"/>
      <c r="X935" s="621"/>
      <c r="Y935" s="621"/>
      <c r="Z935" s="621"/>
      <c r="AA935" s="621"/>
      <c r="AB935" s="621"/>
    </row>
    <row r="936" spans="2:28" ht="15.75" hidden="1" customHeight="1">
      <c r="B936" s="621"/>
      <c r="C936" s="621"/>
      <c r="D936" s="621"/>
      <c r="E936" s="621"/>
      <c r="F936" s="621"/>
      <c r="G936" s="621"/>
      <c r="H936" s="621"/>
      <c r="I936" s="621"/>
      <c r="J936" s="621"/>
      <c r="K936" s="621"/>
      <c r="L936" s="621"/>
      <c r="M936" s="621"/>
      <c r="N936" s="621"/>
      <c r="O936" s="621"/>
      <c r="P936" s="621"/>
      <c r="Q936" s="621"/>
      <c r="R936" s="621"/>
      <c r="S936" s="621"/>
      <c r="T936" s="621"/>
      <c r="U936" s="621"/>
      <c r="V936" s="621"/>
      <c r="W936" s="621"/>
      <c r="X936" s="621"/>
      <c r="Y936" s="621"/>
      <c r="Z936" s="621"/>
      <c r="AA936" s="621"/>
      <c r="AB936" s="621"/>
    </row>
    <row r="937" spans="2:28" ht="15.75" hidden="1" customHeight="1">
      <c r="B937" s="621"/>
      <c r="C937" s="621"/>
      <c r="D937" s="621"/>
      <c r="E937" s="621"/>
      <c r="F937" s="621"/>
      <c r="G937" s="621"/>
      <c r="H937" s="621"/>
      <c r="I937" s="621"/>
      <c r="J937" s="621"/>
      <c r="K937" s="621"/>
      <c r="L937" s="621"/>
      <c r="M937" s="621"/>
      <c r="N937" s="621"/>
      <c r="O937" s="621"/>
      <c r="P937" s="621"/>
      <c r="Q937" s="621"/>
      <c r="R937" s="621"/>
      <c r="S937" s="621"/>
      <c r="T937" s="621"/>
      <c r="U937" s="621"/>
      <c r="V937" s="621"/>
      <c r="W937" s="621"/>
      <c r="X937" s="621"/>
      <c r="Y937" s="621"/>
      <c r="Z937" s="621"/>
      <c r="AA937" s="621"/>
      <c r="AB937" s="621"/>
    </row>
    <row r="938" spans="2:28" ht="15.75" hidden="1" customHeight="1">
      <c r="B938" s="621"/>
      <c r="C938" s="621"/>
      <c r="D938" s="621"/>
      <c r="E938" s="621"/>
      <c r="F938" s="621"/>
      <c r="G938" s="621"/>
      <c r="H938" s="621"/>
      <c r="I938" s="621"/>
      <c r="J938" s="621"/>
      <c r="K938" s="621"/>
      <c r="L938" s="621"/>
      <c r="M938" s="621"/>
      <c r="N938" s="621"/>
      <c r="O938" s="621"/>
      <c r="P938" s="621"/>
      <c r="Q938" s="621"/>
      <c r="R938" s="621"/>
      <c r="S938" s="621"/>
      <c r="T938" s="621"/>
      <c r="U938" s="621"/>
      <c r="V938" s="621"/>
      <c r="W938" s="621"/>
      <c r="X938" s="621"/>
      <c r="Y938" s="621"/>
      <c r="Z938" s="621"/>
      <c r="AA938" s="621"/>
      <c r="AB938" s="621"/>
    </row>
    <row r="939" spans="2:28" ht="15.75" hidden="1" customHeight="1">
      <c r="B939" s="621"/>
      <c r="C939" s="621"/>
      <c r="D939" s="621"/>
      <c r="E939" s="621"/>
      <c r="F939" s="621"/>
      <c r="G939" s="621"/>
      <c r="H939" s="621"/>
      <c r="I939" s="621"/>
      <c r="J939" s="621"/>
      <c r="K939" s="621"/>
      <c r="L939" s="621"/>
      <c r="M939" s="621"/>
      <c r="N939" s="621"/>
      <c r="O939" s="621"/>
      <c r="P939" s="621"/>
      <c r="Q939" s="621"/>
      <c r="R939" s="621"/>
      <c r="S939" s="621"/>
      <c r="T939" s="621"/>
      <c r="U939" s="621"/>
      <c r="V939" s="621"/>
      <c r="W939" s="621"/>
      <c r="X939" s="621"/>
      <c r="Y939" s="621"/>
      <c r="Z939" s="621"/>
      <c r="AA939" s="621"/>
      <c r="AB939" s="621"/>
    </row>
    <row r="940" spans="2:28" ht="15.75" hidden="1" customHeight="1">
      <c r="B940" s="621"/>
      <c r="C940" s="621"/>
      <c r="D940" s="621"/>
      <c r="E940" s="621"/>
      <c r="F940" s="621"/>
      <c r="G940" s="621"/>
      <c r="H940" s="621"/>
      <c r="I940" s="621"/>
      <c r="J940" s="621"/>
      <c r="K940" s="621"/>
      <c r="L940" s="621"/>
      <c r="M940" s="621"/>
      <c r="N940" s="621"/>
      <c r="O940" s="621"/>
      <c r="P940" s="621"/>
      <c r="Q940" s="621"/>
      <c r="R940" s="621"/>
      <c r="S940" s="621"/>
      <c r="T940" s="621"/>
      <c r="U940" s="621"/>
      <c r="V940" s="621"/>
      <c r="W940" s="621"/>
      <c r="X940" s="621"/>
      <c r="Y940" s="621"/>
      <c r="Z940" s="621"/>
      <c r="AA940" s="621"/>
      <c r="AB940" s="621"/>
    </row>
    <row r="941" spans="2:28" ht="15.75" hidden="1" customHeight="1">
      <c r="B941" s="621"/>
      <c r="C941" s="621"/>
      <c r="D941" s="621"/>
      <c r="E941" s="621"/>
      <c r="F941" s="621"/>
      <c r="G941" s="621"/>
      <c r="H941" s="621"/>
      <c r="I941" s="621"/>
      <c r="J941" s="621"/>
      <c r="K941" s="621"/>
      <c r="L941" s="621"/>
      <c r="M941" s="621"/>
      <c r="N941" s="621"/>
      <c r="O941" s="621"/>
      <c r="P941" s="621"/>
      <c r="Q941" s="621"/>
      <c r="R941" s="621"/>
      <c r="S941" s="621"/>
      <c r="T941" s="621"/>
      <c r="U941" s="621"/>
      <c r="V941" s="621"/>
      <c r="W941" s="621"/>
      <c r="X941" s="621"/>
      <c r="Y941" s="621"/>
      <c r="Z941" s="621"/>
      <c r="AA941" s="621"/>
      <c r="AB941" s="621"/>
    </row>
    <row r="942" spans="2:28" ht="15.75" hidden="1" customHeight="1">
      <c r="B942" s="621"/>
      <c r="C942" s="621"/>
      <c r="D942" s="621"/>
      <c r="E942" s="621"/>
      <c r="F942" s="621"/>
      <c r="G942" s="621"/>
      <c r="H942" s="621"/>
      <c r="I942" s="621"/>
      <c r="J942" s="621"/>
      <c r="K942" s="621"/>
      <c r="L942" s="621"/>
      <c r="M942" s="621"/>
      <c r="N942" s="621"/>
      <c r="O942" s="621"/>
      <c r="P942" s="621"/>
      <c r="Q942" s="621"/>
      <c r="R942" s="621"/>
      <c r="S942" s="621"/>
      <c r="T942" s="621"/>
      <c r="U942" s="621"/>
      <c r="V942" s="621"/>
      <c r="W942" s="621"/>
      <c r="X942" s="621"/>
      <c r="Y942" s="621"/>
      <c r="Z942" s="621"/>
      <c r="AA942" s="621"/>
      <c r="AB942" s="621"/>
    </row>
    <row r="943" spans="2:28" ht="15.75" hidden="1" customHeight="1">
      <c r="B943" s="621"/>
      <c r="C943" s="621"/>
      <c r="D943" s="621"/>
      <c r="E943" s="621"/>
      <c r="F943" s="621"/>
      <c r="G943" s="621"/>
      <c r="H943" s="621"/>
      <c r="I943" s="621"/>
      <c r="J943" s="621"/>
      <c r="K943" s="621"/>
      <c r="L943" s="621"/>
      <c r="M943" s="621"/>
      <c r="N943" s="621"/>
      <c r="O943" s="621"/>
      <c r="P943" s="621"/>
      <c r="Q943" s="621"/>
      <c r="R943" s="621"/>
      <c r="S943" s="621"/>
      <c r="T943" s="621"/>
      <c r="U943" s="621"/>
      <c r="V943" s="621"/>
      <c r="W943" s="621"/>
      <c r="X943" s="621"/>
      <c r="Y943" s="621"/>
      <c r="Z943" s="621"/>
      <c r="AA943" s="621"/>
      <c r="AB943" s="621"/>
    </row>
    <row r="944" spans="2:28" ht="15.75" hidden="1" customHeight="1">
      <c r="B944" s="621"/>
      <c r="C944" s="621"/>
      <c r="D944" s="621"/>
      <c r="E944" s="621"/>
      <c r="F944" s="621"/>
      <c r="G944" s="621"/>
      <c r="H944" s="621"/>
      <c r="I944" s="621"/>
      <c r="J944" s="621"/>
      <c r="K944" s="621"/>
      <c r="L944" s="621"/>
      <c r="M944" s="621"/>
      <c r="N944" s="621"/>
      <c r="O944" s="621"/>
      <c r="P944" s="621"/>
      <c r="Q944" s="621"/>
      <c r="R944" s="621"/>
      <c r="S944" s="621"/>
      <c r="T944" s="621"/>
      <c r="U944" s="621"/>
      <c r="V944" s="621"/>
      <c r="W944" s="621"/>
      <c r="X944" s="621"/>
      <c r="Y944" s="621"/>
      <c r="Z944" s="621"/>
      <c r="AA944" s="621"/>
      <c r="AB944" s="621"/>
    </row>
    <row r="945" spans="2:28" ht="15.75" hidden="1" customHeight="1">
      <c r="B945" s="621"/>
      <c r="C945" s="621"/>
      <c r="D945" s="621"/>
      <c r="E945" s="621"/>
      <c r="F945" s="621"/>
      <c r="G945" s="621"/>
      <c r="H945" s="621"/>
      <c r="I945" s="621"/>
      <c r="J945" s="621"/>
      <c r="K945" s="621"/>
      <c r="L945" s="621"/>
      <c r="M945" s="621"/>
      <c r="N945" s="621"/>
      <c r="O945" s="621"/>
      <c r="P945" s="621"/>
      <c r="Q945" s="621"/>
      <c r="R945" s="621"/>
      <c r="S945" s="621"/>
      <c r="T945" s="621"/>
      <c r="U945" s="621"/>
      <c r="V945" s="621"/>
      <c r="W945" s="621"/>
      <c r="X945" s="621"/>
      <c r="Y945" s="621"/>
      <c r="Z945" s="621"/>
      <c r="AA945" s="621"/>
      <c r="AB945" s="621"/>
    </row>
    <row r="946" spans="2:28" ht="15.75" hidden="1" customHeight="1">
      <c r="B946" s="621"/>
      <c r="C946" s="621"/>
      <c r="D946" s="621"/>
      <c r="E946" s="621"/>
      <c r="F946" s="621"/>
      <c r="G946" s="621"/>
      <c r="H946" s="621"/>
      <c r="I946" s="621"/>
      <c r="J946" s="621"/>
      <c r="K946" s="621"/>
      <c r="L946" s="621"/>
      <c r="M946" s="621"/>
      <c r="N946" s="621"/>
      <c r="O946" s="621"/>
      <c r="P946" s="621"/>
      <c r="Q946" s="621"/>
      <c r="R946" s="621"/>
      <c r="S946" s="621"/>
      <c r="T946" s="621"/>
      <c r="U946" s="621"/>
      <c r="V946" s="621"/>
      <c r="W946" s="621"/>
      <c r="X946" s="621"/>
      <c r="Y946" s="621"/>
      <c r="Z946" s="621"/>
      <c r="AA946" s="621"/>
      <c r="AB946" s="621"/>
    </row>
    <row r="947" spans="2:28" ht="15.75" hidden="1" customHeight="1">
      <c r="B947" s="621"/>
      <c r="C947" s="621"/>
      <c r="D947" s="621"/>
      <c r="E947" s="621"/>
      <c r="F947" s="621"/>
      <c r="G947" s="621"/>
      <c r="H947" s="621"/>
      <c r="I947" s="621"/>
      <c r="J947" s="621"/>
      <c r="K947" s="621"/>
      <c r="L947" s="621"/>
      <c r="M947" s="621"/>
      <c r="N947" s="621"/>
      <c r="O947" s="621"/>
      <c r="P947" s="621"/>
      <c r="Q947" s="621"/>
      <c r="R947" s="621"/>
      <c r="S947" s="621"/>
      <c r="T947" s="621"/>
      <c r="U947" s="621"/>
      <c r="V947" s="621"/>
      <c r="W947" s="621"/>
      <c r="X947" s="621"/>
      <c r="Y947" s="621"/>
      <c r="Z947" s="621"/>
      <c r="AA947" s="621"/>
      <c r="AB947" s="621"/>
    </row>
    <row r="948" spans="2:28" ht="15.75" hidden="1" customHeight="1">
      <c r="B948" s="621"/>
      <c r="C948" s="621"/>
      <c r="D948" s="621"/>
      <c r="E948" s="621"/>
      <c r="F948" s="621"/>
      <c r="G948" s="621"/>
      <c r="H948" s="621"/>
      <c r="I948" s="621"/>
      <c r="J948" s="621"/>
      <c r="K948" s="621"/>
      <c r="L948" s="621"/>
      <c r="M948" s="621"/>
      <c r="N948" s="621"/>
      <c r="O948" s="621"/>
      <c r="P948" s="621"/>
      <c r="Q948" s="621"/>
      <c r="R948" s="621"/>
      <c r="S948" s="621"/>
      <c r="T948" s="621"/>
      <c r="U948" s="621"/>
      <c r="V948" s="621"/>
      <c r="W948" s="621"/>
      <c r="X948" s="621"/>
      <c r="Y948" s="621"/>
      <c r="Z948" s="621"/>
      <c r="AA948" s="621"/>
      <c r="AB948" s="621"/>
    </row>
    <row r="949" spans="2:28" ht="15.75" hidden="1" customHeight="1">
      <c r="B949" s="621"/>
      <c r="C949" s="621"/>
      <c r="D949" s="621"/>
      <c r="E949" s="621"/>
      <c r="F949" s="621"/>
      <c r="G949" s="621"/>
      <c r="H949" s="621"/>
      <c r="I949" s="621"/>
      <c r="J949" s="621"/>
      <c r="K949" s="621"/>
      <c r="L949" s="621"/>
      <c r="M949" s="621"/>
      <c r="N949" s="621"/>
      <c r="O949" s="621"/>
      <c r="P949" s="621"/>
      <c r="Q949" s="621"/>
      <c r="R949" s="621"/>
      <c r="S949" s="621"/>
      <c r="T949" s="621"/>
      <c r="U949" s="621"/>
      <c r="V949" s="621"/>
      <c r="W949" s="621"/>
      <c r="X949" s="621"/>
      <c r="Y949" s="621"/>
      <c r="Z949" s="621"/>
      <c r="AA949" s="621"/>
      <c r="AB949" s="621"/>
    </row>
    <row r="950" spans="2:28" ht="15.75" hidden="1" customHeight="1">
      <c r="B950" s="621"/>
      <c r="C950" s="621"/>
      <c r="D950" s="621"/>
      <c r="E950" s="621"/>
      <c r="F950" s="621"/>
      <c r="G950" s="621"/>
      <c r="H950" s="621"/>
      <c r="I950" s="621"/>
      <c r="J950" s="621"/>
      <c r="K950" s="621"/>
      <c r="L950" s="621"/>
      <c r="M950" s="621"/>
      <c r="N950" s="621"/>
      <c r="O950" s="621"/>
      <c r="P950" s="621"/>
      <c r="Q950" s="621"/>
      <c r="R950" s="621"/>
      <c r="S950" s="621"/>
      <c r="T950" s="621"/>
      <c r="U950" s="621"/>
      <c r="V950" s="621"/>
      <c r="W950" s="621"/>
      <c r="X950" s="621"/>
      <c r="Y950" s="621"/>
      <c r="Z950" s="621"/>
      <c r="AA950" s="621"/>
      <c r="AB950" s="621"/>
    </row>
    <row r="951" spans="2:28" ht="15.75" hidden="1" customHeight="1">
      <c r="B951" s="621"/>
      <c r="C951" s="621"/>
      <c r="D951" s="621"/>
      <c r="E951" s="621"/>
      <c r="F951" s="621"/>
      <c r="G951" s="621"/>
      <c r="H951" s="621"/>
      <c r="I951" s="621"/>
      <c r="J951" s="621"/>
      <c r="K951" s="621"/>
      <c r="L951" s="621"/>
      <c r="M951" s="621"/>
      <c r="N951" s="621"/>
      <c r="O951" s="621"/>
      <c r="P951" s="621"/>
      <c r="Q951" s="621"/>
      <c r="R951" s="621"/>
      <c r="S951" s="621"/>
      <c r="T951" s="621"/>
      <c r="U951" s="621"/>
      <c r="V951" s="621"/>
      <c r="W951" s="621"/>
      <c r="X951" s="621"/>
      <c r="Y951" s="621"/>
      <c r="Z951" s="621"/>
      <c r="AA951" s="621"/>
      <c r="AB951" s="621"/>
    </row>
    <row r="952" spans="2:28" ht="15.75" hidden="1" customHeight="1">
      <c r="B952" s="621"/>
      <c r="C952" s="621"/>
      <c r="D952" s="621"/>
      <c r="E952" s="621"/>
      <c r="F952" s="621"/>
      <c r="G952" s="621"/>
      <c r="H952" s="621"/>
      <c r="I952" s="621"/>
      <c r="J952" s="621"/>
      <c r="K952" s="621"/>
      <c r="L952" s="621"/>
      <c r="M952" s="621"/>
      <c r="N952" s="621"/>
      <c r="O952" s="621"/>
      <c r="P952" s="621"/>
      <c r="Q952" s="621"/>
      <c r="R952" s="621"/>
      <c r="S952" s="621"/>
      <c r="T952" s="621"/>
      <c r="U952" s="621"/>
      <c r="V952" s="621"/>
      <c r="W952" s="621"/>
      <c r="X952" s="621"/>
      <c r="Y952" s="621"/>
      <c r="Z952" s="621"/>
      <c r="AA952" s="621"/>
      <c r="AB952" s="621"/>
    </row>
    <row r="953" spans="2:28" ht="15.75" hidden="1" customHeight="1">
      <c r="B953" s="621"/>
      <c r="C953" s="621"/>
      <c r="D953" s="621"/>
      <c r="E953" s="621"/>
      <c r="F953" s="621"/>
      <c r="G953" s="621"/>
      <c r="H953" s="621"/>
      <c r="I953" s="621"/>
      <c r="J953" s="621"/>
      <c r="K953" s="621"/>
      <c r="L953" s="621"/>
      <c r="M953" s="621"/>
      <c r="N953" s="621"/>
      <c r="O953" s="621"/>
      <c r="P953" s="621"/>
      <c r="Q953" s="621"/>
      <c r="R953" s="621"/>
      <c r="S953" s="621"/>
      <c r="T953" s="621"/>
      <c r="U953" s="621"/>
      <c r="V953" s="621"/>
      <c r="W953" s="621"/>
      <c r="X953" s="621"/>
      <c r="Y953" s="621"/>
      <c r="Z953" s="621"/>
      <c r="AA953" s="621"/>
      <c r="AB953" s="621"/>
    </row>
    <row r="954" spans="2:28" ht="15.75" hidden="1" customHeight="1">
      <c r="B954" s="621"/>
      <c r="C954" s="621"/>
      <c r="D954" s="621"/>
      <c r="E954" s="621"/>
      <c r="F954" s="621"/>
      <c r="G954" s="621"/>
      <c r="H954" s="621"/>
      <c r="I954" s="621"/>
      <c r="J954" s="621"/>
      <c r="K954" s="621"/>
      <c r="L954" s="621"/>
      <c r="M954" s="621"/>
      <c r="N954" s="621"/>
      <c r="O954" s="621"/>
      <c r="P954" s="621"/>
      <c r="Q954" s="621"/>
      <c r="R954" s="621"/>
      <c r="S954" s="621"/>
      <c r="T954" s="621"/>
      <c r="U954" s="621"/>
      <c r="V954" s="621"/>
      <c r="W954" s="621"/>
      <c r="X954" s="621"/>
      <c r="Y954" s="621"/>
      <c r="Z954" s="621"/>
      <c r="AA954" s="621"/>
      <c r="AB954" s="621"/>
    </row>
    <row r="955" spans="2:28" ht="15.75" hidden="1" customHeight="1">
      <c r="B955" s="621"/>
      <c r="C955" s="621"/>
      <c r="D955" s="621"/>
      <c r="E955" s="621"/>
      <c r="F955" s="621"/>
      <c r="G955" s="621"/>
      <c r="H955" s="621"/>
      <c r="I955" s="621"/>
      <c r="J955" s="621"/>
      <c r="K955" s="621"/>
      <c r="L955" s="621"/>
      <c r="M955" s="621"/>
      <c r="N955" s="621"/>
      <c r="O955" s="621"/>
      <c r="P955" s="621"/>
      <c r="Q955" s="621"/>
      <c r="R955" s="621"/>
      <c r="S955" s="621"/>
      <c r="T955" s="621"/>
      <c r="U955" s="621"/>
      <c r="V955" s="621"/>
      <c r="W955" s="621"/>
      <c r="X955" s="621"/>
      <c r="Y955" s="621"/>
      <c r="Z955" s="621"/>
      <c r="AA955" s="621"/>
      <c r="AB955" s="621"/>
    </row>
    <row r="956" spans="2:28" ht="15.75" hidden="1" customHeight="1">
      <c r="B956" s="621"/>
      <c r="C956" s="621"/>
      <c r="D956" s="621"/>
      <c r="E956" s="621"/>
      <c r="F956" s="621"/>
      <c r="G956" s="621"/>
      <c r="H956" s="621"/>
      <c r="I956" s="621"/>
      <c r="J956" s="621"/>
      <c r="K956" s="621"/>
      <c r="L956" s="621"/>
      <c r="M956" s="621"/>
      <c r="N956" s="621"/>
      <c r="O956" s="621"/>
      <c r="P956" s="621"/>
      <c r="Q956" s="621"/>
      <c r="R956" s="621"/>
      <c r="S956" s="621"/>
      <c r="T956" s="621"/>
      <c r="U956" s="621"/>
      <c r="V956" s="621"/>
      <c r="W956" s="621"/>
      <c r="X956" s="621"/>
      <c r="Y956" s="621"/>
      <c r="Z956" s="621"/>
      <c r="AA956" s="621"/>
      <c r="AB956" s="621"/>
    </row>
    <row r="957" spans="2:28" ht="15.75" hidden="1" customHeight="1">
      <c r="B957" s="621"/>
      <c r="C957" s="621"/>
      <c r="D957" s="621"/>
      <c r="E957" s="621"/>
      <c r="F957" s="621"/>
      <c r="G957" s="621"/>
      <c r="H957" s="621"/>
      <c r="I957" s="621"/>
      <c r="J957" s="621"/>
      <c r="K957" s="621"/>
      <c r="L957" s="621"/>
      <c r="M957" s="621"/>
      <c r="N957" s="621"/>
      <c r="O957" s="621"/>
      <c r="P957" s="621"/>
      <c r="Q957" s="621"/>
      <c r="R957" s="621"/>
      <c r="S957" s="621"/>
      <c r="T957" s="621"/>
      <c r="U957" s="621"/>
      <c r="V957" s="621"/>
      <c r="W957" s="621"/>
      <c r="X957" s="621"/>
      <c r="Y957" s="621"/>
      <c r="Z957" s="621"/>
      <c r="AA957" s="621"/>
      <c r="AB957" s="621"/>
    </row>
    <row r="958" spans="2:28" ht="15.75" hidden="1" customHeight="1">
      <c r="B958" s="621"/>
      <c r="C958" s="621"/>
      <c r="D958" s="621"/>
      <c r="E958" s="621"/>
      <c r="F958" s="621"/>
      <c r="G958" s="621"/>
      <c r="H958" s="621"/>
      <c r="I958" s="621"/>
      <c r="J958" s="621"/>
      <c r="K958" s="621"/>
      <c r="L958" s="621"/>
      <c r="M958" s="621"/>
      <c r="N958" s="621"/>
      <c r="O958" s="621"/>
      <c r="P958" s="621"/>
      <c r="Q958" s="621"/>
      <c r="R958" s="621"/>
      <c r="S958" s="621"/>
      <c r="T958" s="621"/>
      <c r="U958" s="621"/>
      <c r="V958" s="621"/>
      <c r="W958" s="621"/>
      <c r="X958" s="621"/>
      <c r="Y958" s="621"/>
      <c r="Z958" s="621"/>
      <c r="AA958" s="621"/>
      <c r="AB958" s="621"/>
    </row>
    <row r="959" spans="2:28" ht="15.75" hidden="1" customHeight="1">
      <c r="B959" s="621"/>
      <c r="C959" s="621"/>
      <c r="D959" s="621"/>
      <c r="E959" s="621"/>
      <c r="F959" s="621"/>
      <c r="G959" s="621"/>
      <c r="H959" s="621"/>
      <c r="I959" s="621"/>
      <c r="J959" s="621"/>
      <c r="K959" s="621"/>
      <c r="L959" s="621"/>
      <c r="M959" s="621"/>
      <c r="N959" s="621"/>
      <c r="O959" s="621"/>
      <c r="P959" s="621"/>
      <c r="Q959" s="621"/>
      <c r="R959" s="621"/>
      <c r="S959" s="621"/>
      <c r="T959" s="621"/>
      <c r="U959" s="621"/>
      <c r="V959" s="621"/>
      <c r="W959" s="621"/>
      <c r="X959" s="621"/>
      <c r="Y959" s="621"/>
      <c r="Z959" s="621"/>
      <c r="AA959" s="621"/>
      <c r="AB959" s="621"/>
    </row>
    <row r="960" spans="2:28" ht="15.75" hidden="1" customHeight="1">
      <c r="B960" s="621"/>
      <c r="C960" s="621"/>
      <c r="D960" s="621"/>
      <c r="E960" s="621"/>
      <c r="F960" s="621"/>
      <c r="G960" s="621"/>
      <c r="H960" s="621"/>
      <c r="I960" s="621"/>
      <c r="J960" s="621"/>
      <c r="K960" s="621"/>
      <c r="L960" s="621"/>
      <c r="M960" s="621"/>
      <c r="N960" s="621"/>
      <c r="O960" s="621"/>
      <c r="P960" s="621"/>
      <c r="Q960" s="621"/>
      <c r="R960" s="621"/>
      <c r="S960" s="621"/>
      <c r="T960" s="621"/>
      <c r="U960" s="621"/>
      <c r="V960" s="621"/>
      <c r="W960" s="621"/>
      <c r="X960" s="621"/>
      <c r="Y960" s="621"/>
      <c r="Z960" s="621"/>
      <c r="AA960" s="621"/>
      <c r="AB960" s="621"/>
    </row>
    <row r="961" spans="2:28" ht="15.75" hidden="1" customHeight="1">
      <c r="B961" s="621"/>
      <c r="C961" s="621"/>
      <c r="D961" s="621"/>
      <c r="E961" s="621"/>
      <c r="F961" s="621"/>
      <c r="G961" s="621"/>
      <c r="H961" s="621"/>
      <c r="I961" s="621"/>
      <c r="J961" s="621"/>
      <c r="K961" s="621"/>
      <c r="L961" s="621"/>
      <c r="M961" s="621"/>
      <c r="N961" s="621"/>
      <c r="O961" s="621"/>
      <c r="P961" s="621"/>
      <c r="Q961" s="621"/>
      <c r="R961" s="621"/>
      <c r="S961" s="621"/>
      <c r="T961" s="621"/>
      <c r="U961" s="621"/>
      <c r="V961" s="621"/>
      <c r="W961" s="621"/>
      <c r="X961" s="621"/>
      <c r="Y961" s="621"/>
      <c r="Z961" s="621"/>
      <c r="AA961" s="621"/>
      <c r="AB961" s="621"/>
    </row>
    <row r="962" spans="2:28" ht="15.75" hidden="1" customHeight="1">
      <c r="B962" s="621"/>
      <c r="C962" s="621"/>
      <c r="D962" s="621"/>
      <c r="E962" s="621"/>
      <c r="F962" s="621"/>
      <c r="G962" s="621"/>
      <c r="H962" s="621"/>
      <c r="I962" s="621"/>
      <c r="J962" s="621"/>
      <c r="K962" s="621"/>
      <c r="L962" s="621"/>
      <c r="M962" s="621"/>
      <c r="N962" s="621"/>
      <c r="O962" s="621"/>
      <c r="P962" s="621"/>
      <c r="Q962" s="621"/>
      <c r="R962" s="621"/>
      <c r="S962" s="621"/>
      <c r="T962" s="621"/>
      <c r="U962" s="621"/>
      <c r="V962" s="621"/>
      <c r="W962" s="621"/>
      <c r="X962" s="621"/>
      <c r="Y962" s="621"/>
      <c r="Z962" s="621"/>
      <c r="AA962" s="621"/>
      <c r="AB962" s="621"/>
    </row>
    <row r="963" spans="2:28" ht="15.75" hidden="1" customHeight="1">
      <c r="B963" s="621"/>
      <c r="C963" s="621"/>
      <c r="D963" s="621"/>
      <c r="E963" s="621"/>
      <c r="F963" s="621"/>
      <c r="G963" s="621"/>
      <c r="H963" s="621"/>
      <c r="I963" s="621"/>
      <c r="J963" s="621"/>
      <c r="K963" s="621"/>
      <c r="L963" s="621"/>
      <c r="M963" s="621"/>
      <c r="N963" s="621"/>
      <c r="O963" s="621"/>
      <c r="P963" s="621"/>
      <c r="Q963" s="621"/>
      <c r="R963" s="621"/>
      <c r="S963" s="621"/>
      <c r="T963" s="621"/>
      <c r="U963" s="621"/>
      <c r="V963" s="621"/>
      <c r="W963" s="621"/>
      <c r="X963" s="621"/>
      <c r="Y963" s="621"/>
      <c r="Z963" s="621"/>
      <c r="AA963" s="621"/>
      <c r="AB963" s="621"/>
    </row>
    <row r="964" spans="2:28" ht="15.75" hidden="1" customHeight="1">
      <c r="B964" s="621"/>
      <c r="C964" s="621"/>
      <c r="D964" s="621"/>
      <c r="E964" s="621"/>
      <c r="F964" s="621"/>
      <c r="G964" s="621"/>
      <c r="H964" s="621"/>
      <c r="I964" s="621"/>
      <c r="J964" s="621"/>
      <c r="K964" s="621"/>
      <c r="L964" s="621"/>
      <c r="M964" s="621"/>
      <c r="N964" s="621"/>
      <c r="O964" s="621"/>
      <c r="P964" s="621"/>
      <c r="Q964" s="621"/>
      <c r="R964" s="621"/>
      <c r="S964" s="621"/>
      <c r="T964" s="621"/>
      <c r="U964" s="621"/>
      <c r="V964" s="621"/>
      <c r="W964" s="621"/>
      <c r="X964" s="621"/>
      <c r="Y964" s="621"/>
      <c r="Z964" s="621"/>
      <c r="AA964" s="621"/>
      <c r="AB964" s="621"/>
    </row>
    <row r="965" spans="2:28" ht="15.75" hidden="1" customHeight="1">
      <c r="B965" s="621"/>
      <c r="C965" s="621"/>
      <c r="D965" s="621"/>
      <c r="E965" s="621"/>
      <c r="F965" s="621"/>
      <c r="G965" s="621"/>
      <c r="H965" s="621"/>
      <c r="I965" s="621"/>
      <c r="J965" s="621"/>
      <c r="K965" s="621"/>
      <c r="L965" s="621"/>
      <c r="M965" s="621"/>
      <c r="N965" s="621"/>
      <c r="O965" s="621"/>
      <c r="P965" s="621"/>
      <c r="Q965" s="621"/>
      <c r="R965" s="621"/>
      <c r="S965" s="621"/>
      <c r="T965" s="621"/>
      <c r="U965" s="621"/>
      <c r="V965" s="621"/>
      <c r="W965" s="621"/>
      <c r="X965" s="621"/>
      <c r="Y965" s="621"/>
      <c r="Z965" s="621"/>
      <c r="AA965" s="621"/>
      <c r="AB965" s="621"/>
    </row>
    <row r="966" spans="2:28" ht="15.75" hidden="1" customHeight="1">
      <c r="B966" s="621"/>
      <c r="C966" s="621"/>
      <c r="D966" s="621"/>
      <c r="E966" s="621"/>
      <c r="F966" s="621"/>
      <c r="G966" s="621"/>
      <c r="H966" s="621"/>
      <c r="I966" s="621"/>
      <c r="J966" s="621"/>
      <c r="K966" s="621"/>
      <c r="L966" s="621"/>
      <c r="M966" s="621"/>
      <c r="N966" s="621"/>
      <c r="O966" s="621"/>
      <c r="P966" s="621"/>
      <c r="Q966" s="621"/>
      <c r="R966" s="621"/>
      <c r="S966" s="621"/>
      <c r="T966" s="621"/>
      <c r="U966" s="621"/>
      <c r="V966" s="621"/>
      <c r="W966" s="621"/>
      <c r="X966" s="621"/>
      <c r="Y966" s="621"/>
      <c r="Z966" s="621"/>
      <c r="AA966" s="621"/>
      <c r="AB966" s="621"/>
    </row>
    <row r="967" spans="2:28" ht="15.75" hidden="1" customHeight="1">
      <c r="B967" s="621"/>
      <c r="C967" s="621"/>
      <c r="D967" s="621"/>
      <c r="E967" s="621"/>
      <c r="F967" s="621"/>
      <c r="G967" s="621"/>
      <c r="H967" s="621"/>
      <c r="I967" s="621"/>
      <c r="J967" s="621"/>
      <c r="K967" s="621"/>
      <c r="L967" s="621"/>
      <c r="M967" s="621"/>
      <c r="N967" s="621"/>
      <c r="O967" s="621"/>
      <c r="P967" s="621"/>
      <c r="Q967" s="621"/>
      <c r="R967" s="621"/>
      <c r="S967" s="621"/>
      <c r="T967" s="621"/>
      <c r="U967" s="621"/>
      <c r="V967" s="621"/>
      <c r="W967" s="621"/>
      <c r="X967" s="621"/>
      <c r="Y967" s="621"/>
      <c r="Z967" s="621"/>
      <c r="AA967" s="621"/>
      <c r="AB967" s="621"/>
    </row>
    <row r="968" spans="2:28" ht="15.75" hidden="1" customHeight="1">
      <c r="B968" s="621"/>
      <c r="C968" s="621"/>
      <c r="D968" s="621"/>
      <c r="E968" s="621"/>
      <c r="F968" s="621"/>
      <c r="G968" s="621"/>
      <c r="H968" s="621"/>
      <c r="I968" s="621"/>
      <c r="J968" s="621"/>
      <c r="K968" s="621"/>
      <c r="L968" s="621"/>
      <c r="M968" s="621"/>
      <c r="N968" s="621"/>
      <c r="O968" s="621"/>
      <c r="P968" s="621"/>
      <c r="Q968" s="621"/>
      <c r="R968" s="621"/>
      <c r="S968" s="621"/>
      <c r="T968" s="621"/>
      <c r="U968" s="621"/>
      <c r="V968" s="621"/>
      <c r="W968" s="621"/>
      <c r="X968" s="621"/>
      <c r="Y968" s="621"/>
      <c r="Z968" s="621"/>
      <c r="AA968" s="621"/>
      <c r="AB968" s="621"/>
    </row>
    <row r="969" spans="2:28" ht="15.75" hidden="1" customHeight="1">
      <c r="B969" s="621"/>
      <c r="C969" s="621"/>
      <c r="D969" s="621"/>
      <c r="E969" s="621"/>
      <c r="F969" s="621"/>
      <c r="G969" s="621"/>
      <c r="H969" s="621"/>
      <c r="I969" s="621"/>
      <c r="J969" s="621"/>
      <c r="K969" s="621"/>
      <c r="L969" s="621"/>
      <c r="M969" s="621"/>
      <c r="N969" s="621"/>
      <c r="O969" s="621"/>
      <c r="P969" s="621"/>
      <c r="Q969" s="621"/>
      <c r="R969" s="621"/>
      <c r="S969" s="621"/>
      <c r="T969" s="621"/>
      <c r="U969" s="621"/>
      <c r="V969" s="621"/>
      <c r="W969" s="621"/>
      <c r="X969" s="621"/>
      <c r="Y969" s="621"/>
      <c r="Z969" s="621"/>
      <c r="AA969" s="621"/>
      <c r="AB969" s="621"/>
    </row>
    <row r="970" spans="2:28" ht="15.75" hidden="1" customHeight="1">
      <c r="B970" s="621"/>
      <c r="C970" s="621"/>
      <c r="D970" s="621"/>
      <c r="E970" s="621"/>
      <c r="F970" s="621"/>
      <c r="G970" s="621"/>
      <c r="H970" s="621"/>
      <c r="I970" s="621"/>
      <c r="J970" s="621"/>
      <c r="K970" s="621"/>
      <c r="L970" s="621"/>
      <c r="M970" s="621"/>
      <c r="N970" s="621"/>
      <c r="O970" s="621"/>
      <c r="P970" s="621"/>
      <c r="Q970" s="621"/>
      <c r="R970" s="621"/>
      <c r="S970" s="621"/>
      <c r="T970" s="621"/>
      <c r="U970" s="621"/>
      <c r="V970" s="621"/>
      <c r="W970" s="621"/>
      <c r="X970" s="621"/>
      <c r="Y970" s="621"/>
      <c r="Z970" s="621"/>
      <c r="AA970" s="621"/>
      <c r="AB970" s="621"/>
    </row>
    <row r="971" spans="2:28" ht="15.75" hidden="1" customHeight="1">
      <c r="B971" s="621"/>
      <c r="C971" s="621"/>
      <c r="D971" s="621"/>
      <c r="E971" s="621"/>
      <c r="F971" s="621"/>
      <c r="G971" s="621"/>
      <c r="H971" s="621"/>
      <c r="I971" s="621"/>
      <c r="J971" s="621"/>
      <c r="K971" s="621"/>
      <c r="L971" s="621"/>
      <c r="M971" s="621"/>
      <c r="N971" s="621"/>
      <c r="O971" s="621"/>
      <c r="P971" s="621"/>
      <c r="Q971" s="621"/>
      <c r="R971" s="621"/>
      <c r="S971" s="621"/>
      <c r="T971" s="621"/>
      <c r="U971" s="621"/>
      <c r="V971" s="621"/>
      <c r="W971" s="621"/>
      <c r="X971" s="621"/>
      <c r="Y971" s="621"/>
      <c r="Z971" s="621"/>
      <c r="AA971" s="621"/>
      <c r="AB971" s="621"/>
    </row>
    <row r="972" spans="2:28" ht="15.75" hidden="1" customHeight="1">
      <c r="B972" s="621"/>
      <c r="C972" s="621"/>
      <c r="D972" s="621"/>
      <c r="E972" s="621"/>
      <c r="F972" s="621"/>
      <c r="G972" s="621"/>
      <c r="H972" s="621"/>
      <c r="I972" s="621"/>
      <c r="J972" s="621"/>
      <c r="K972" s="621"/>
      <c r="L972" s="621"/>
      <c r="M972" s="621"/>
      <c r="N972" s="621"/>
      <c r="O972" s="621"/>
      <c r="P972" s="621"/>
      <c r="Q972" s="621"/>
      <c r="R972" s="621"/>
      <c r="S972" s="621"/>
      <c r="T972" s="621"/>
      <c r="U972" s="621"/>
      <c r="V972" s="621"/>
      <c r="W972" s="621"/>
      <c r="X972" s="621"/>
      <c r="Y972" s="621"/>
      <c r="Z972" s="621"/>
      <c r="AA972" s="621"/>
      <c r="AB972" s="621"/>
    </row>
    <row r="973" spans="2:28" ht="15.75" hidden="1" customHeight="1">
      <c r="B973" s="621"/>
      <c r="C973" s="621"/>
      <c r="D973" s="621"/>
      <c r="E973" s="621"/>
      <c r="F973" s="621"/>
      <c r="G973" s="621"/>
      <c r="H973" s="621"/>
      <c r="I973" s="621"/>
      <c r="J973" s="621"/>
      <c r="K973" s="621"/>
      <c r="L973" s="621"/>
      <c r="M973" s="621"/>
      <c r="N973" s="621"/>
      <c r="O973" s="621"/>
      <c r="P973" s="621"/>
      <c r="Q973" s="621"/>
      <c r="R973" s="621"/>
      <c r="S973" s="621"/>
      <c r="T973" s="621"/>
      <c r="U973" s="621"/>
      <c r="V973" s="621"/>
      <c r="W973" s="621"/>
      <c r="X973" s="621"/>
      <c r="Y973" s="621"/>
      <c r="Z973" s="621"/>
      <c r="AA973" s="621"/>
      <c r="AB973" s="621"/>
    </row>
    <row r="974" spans="2:28" ht="15.75" hidden="1" customHeight="1">
      <c r="B974" s="621"/>
      <c r="C974" s="621"/>
      <c r="D974" s="621"/>
      <c r="E974" s="621"/>
      <c r="F974" s="621"/>
      <c r="G974" s="621"/>
      <c r="H974" s="621"/>
      <c r="I974" s="621"/>
      <c r="J974" s="621"/>
      <c r="K974" s="621"/>
      <c r="L974" s="621"/>
      <c r="M974" s="621"/>
      <c r="N974" s="621"/>
      <c r="O974" s="621"/>
      <c r="P974" s="621"/>
      <c r="Q974" s="621"/>
      <c r="R974" s="621"/>
      <c r="S974" s="621"/>
      <c r="T974" s="621"/>
      <c r="U974" s="621"/>
      <c r="V974" s="621"/>
      <c r="W974" s="621"/>
      <c r="X974" s="621"/>
      <c r="Y974" s="621"/>
      <c r="Z974" s="621"/>
      <c r="AA974" s="621"/>
      <c r="AB974" s="621"/>
    </row>
    <row r="975" spans="2:28" ht="15.75" hidden="1" customHeight="1">
      <c r="B975" s="621"/>
      <c r="C975" s="621"/>
      <c r="D975" s="621"/>
      <c r="E975" s="621"/>
      <c r="F975" s="621"/>
      <c r="G975" s="621"/>
      <c r="H975" s="621"/>
      <c r="I975" s="621"/>
      <c r="J975" s="621"/>
      <c r="K975" s="621"/>
      <c r="L975" s="621"/>
      <c r="M975" s="621"/>
      <c r="N975" s="621"/>
      <c r="O975" s="621"/>
      <c r="P975" s="621"/>
      <c r="Q975" s="621"/>
      <c r="R975" s="621"/>
      <c r="S975" s="621"/>
      <c r="T975" s="621"/>
      <c r="U975" s="621"/>
      <c r="V975" s="621"/>
      <c r="W975" s="621"/>
      <c r="X975" s="621"/>
      <c r="Y975" s="621"/>
      <c r="Z975" s="621"/>
      <c r="AA975" s="621"/>
      <c r="AB975" s="621"/>
    </row>
    <row r="976" spans="2:28" ht="15.75" hidden="1" customHeight="1">
      <c r="B976" s="621"/>
      <c r="C976" s="621"/>
      <c r="D976" s="621"/>
      <c r="E976" s="621"/>
      <c r="F976" s="621"/>
      <c r="G976" s="621"/>
      <c r="H976" s="621"/>
      <c r="I976" s="621"/>
      <c r="J976" s="621"/>
      <c r="K976" s="621"/>
      <c r="L976" s="621"/>
      <c r="M976" s="621"/>
      <c r="N976" s="621"/>
      <c r="O976" s="621"/>
      <c r="P976" s="621"/>
      <c r="Q976" s="621"/>
      <c r="R976" s="621"/>
      <c r="S976" s="621"/>
      <c r="T976" s="621"/>
      <c r="U976" s="621"/>
      <c r="V976" s="621"/>
      <c r="W976" s="621"/>
      <c r="X976" s="621"/>
      <c r="Y976" s="621"/>
      <c r="Z976" s="621"/>
      <c r="AA976" s="621"/>
      <c r="AB976" s="621"/>
    </row>
    <row r="977" spans="2:28" ht="15.75" hidden="1" customHeight="1">
      <c r="B977" s="621"/>
      <c r="C977" s="621"/>
      <c r="D977" s="621"/>
      <c r="E977" s="621"/>
      <c r="F977" s="621"/>
      <c r="G977" s="621"/>
      <c r="H977" s="621"/>
      <c r="I977" s="621"/>
      <c r="J977" s="621"/>
      <c r="K977" s="621"/>
      <c r="L977" s="621"/>
      <c r="M977" s="621"/>
      <c r="N977" s="621"/>
      <c r="O977" s="621"/>
      <c r="P977" s="621"/>
      <c r="Q977" s="621"/>
      <c r="R977" s="621"/>
      <c r="S977" s="621"/>
      <c r="T977" s="621"/>
      <c r="U977" s="621"/>
      <c r="V977" s="621"/>
      <c r="W977" s="621"/>
      <c r="X977" s="621"/>
      <c r="Y977" s="621"/>
      <c r="Z977" s="621"/>
      <c r="AA977" s="621"/>
      <c r="AB977" s="621"/>
    </row>
    <row r="978" spans="2:28" ht="15.75" hidden="1" customHeight="1">
      <c r="B978" s="621"/>
      <c r="C978" s="621"/>
      <c r="D978" s="621"/>
      <c r="E978" s="621"/>
      <c r="F978" s="621"/>
      <c r="G978" s="621"/>
      <c r="H978" s="621"/>
      <c r="I978" s="621"/>
      <c r="J978" s="621"/>
      <c r="K978" s="621"/>
      <c r="L978" s="621"/>
      <c r="M978" s="621"/>
      <c r="N978" s="621"/>
      <c r="O978" s="621"/>
      <c r="P978" s="621"/>
      <c r="Q978" s="621"/>
      <c r="R978" s="621"/>
      <c r="S978" s="621"/>
      <c r="T978" s="621"/>
      <c r="U978" s="621"/>
      <c r="V978" s="621"/>
      <c r="W978" s="621"/>
      <c r="X978" s="621"/>
      <c r="Y978" s="621"/>
      <c r="Z978" s="621"/>
      <c r="AA978" s="621"/>
      <c r="AB978" s="621"/>
    </row>
    <row r="979" spans="2:28" ht="15.75" hidden="1" customHeight="1">
      <c r="B979" s="621"/>
      <c r="C979" s="621"/>
      <c r="D979" s="621"/>
      <c r="E979" s="621"/>
      <c r="F979" s="621"/>
      <c r="G979" s="621"/>
      <c r="H979" s="621"/>
      <c r="I979" s="621"/>
      <c r="J979" s="621"/>
      <c r="K979" s="621"/>
      <c r="L979" s="621"/>
      <c r="M979" s="621"/>
      <c r="N979" s="621"/>
      <c r="O979" s="621"/>
      <c r="P979" s="621"/>
      <c r="Q979" s="621"/>
      <c r="R979" s="621"/>
      <c r="S979" s="621"/>
      <c r="T979" s="621"/>
      <c r="U979" s="621"/>
      <c r="V979" s="621"/>
      <c r="W979" s="621"/>
      <c r="X979" s="621"/>
      <c r="Y979" s="621"/>
      <c r="Z979" s="621"/>
      <c r="AA979" s="621"/>
      <c r="AB979" s="621"/>
    </row>
    <row r="980" spans="2:28" ht="15.75" hidden="1" customHeight="1">
      <c r="B980" s="621"/>
      <c r="C980" s="621"/>
      <c r="D980" s="621"/>
      <c r="E980" s="621"/>
      <c r="F980" s="621"/>
      <c r="G980" s="621"/>
      <c r="H980" s="621"/>
      <c r="I980" s="621"/>
      <c r="J980" s="621"/>
      <c r="K980" s="621"/>
      <c r="L980" s="621"/>
      <c r="M980" s="621"/>
      <c r="N980" s="621"/>
      <c r="O980" s="621"/>
      <c r="P980" s="621"/>
      <c r="Q980" s="621"/>
      <c r="R980" s="621"/>
      <c r="S980" s="621"/>
      <c r="T980" s="621"/>
      <c r="U980" s="621"/>
      <c r="V980" s="621"/>
      <c r="W980" s="621"/>
      <c r="X980" s="621"/>
      <c r="Y980" s="621"/>
      <c r="Z980" s="621"/>
      <c r="AA980" s="621"/>
      <c r="AB980" s="621"/>
    </row>
    <row r="981" spans="2:28" ht="15.75" hidden="1" customHeight="1">
      <c r="B981" s="621"/>
      <c r="C981" s="621"/>
      <c r="D981" s="621"/>
      <c r="E981" s="621"/>
      <c r="F981" s="621"/>
      <c r="G981" s="621"/>
      <c r="H981" s="621"/>
      <c r="I981" s="621"/>
      <c r="J981" s="621"/>
      <c r="K981" s="621"/>
      <c r="L981" s="621"/>
      <c r="M981" s="621"/>
      <c r="N981" s="621"/>
      <c r="O981" s="621"/>
      <c r="P981" s="621"/>
      <c r="Q981" s="621"/>
      <c r="R981" s="621"/>
      <c r="S981" s="621"/>
      <c r="T981" s="621"/>
      <c r="U981" s="621"/>
      <c r="V981" s="621"/>
      <c r="W981" s="621"/>
      <c r="X981" s="621"/>
      <c r="Y981" s="621"/>
      <c r="Z981" s="621"/>
      <c r="AA981" s="621"/>
      <c r="AB981" s="621"/>
    </row>
    <row r="982" spans="2:28" ht="15.75" hidden="1" customHeight="1">
      <c r="B982" s="621"/>
      <c r="C982" s="621"/>
      <c r="D982" s="621"/>
      <c r="E982" s="621"/>
      <c r="F982" s="621"/>
      <c r="G982" s="621"/>
      <c r="H982" s="621"/>
      <c r="I982" s="621"/>
      <c r="J982" s="621"/>
      <c r="K982" s="621"/>
      <c r="L982" s="621"/>
      <c r="M982" s="621"/>
      <c r="N982" s="621"/>
      <c r="O982" s="621"/>
      <c r="P982" s="621"/>
      <c r="Q982" s="621"/>
      <c r="R982" s="621"/>
      <c r="S982" s="621"/>
      <c r="T982" s="621"/>
      <c r="U982" s="621"/>
      <c r="V982" s="621"/>
      <c r="W982" s="621"/>
      <c r="X982" s="621"/>
      <c r="Y982" s="621"/>
      <c r="Z982" s="621"/>
      <c r="AA982" s="621"/>
      <c r="AB982" s="621"/>
    </row>
    <row r="983" spans="2:28" ht="15.75" hidden="1" customHeight="1">
      <c r="B983" s="621"/>
      <c r="C983" s="621"/>
      <c r="D983" s="621"/>
      <c r="E983" s="621"/>
      <c r="F983" s="621"/>
      <c r="G983" s="621"/>
      <c r="H983" s="621"/>
      <c r="I983" s="621"/>
      <c r="J983" s="621"/>
      <c r="K983" s="621"/>
      <c r="L983" s="621"/>
      <c r="M983" s="621"/>
      <c r="N983" s="621"/>
      <c r="O983" s="621"/>
      <c r="P983" s="621"/>
      <c r="Q983" s="621"/>
      <c r="R983" s="621"/>
      <c r="S983" s="621"/>
      <c r="T983" s="621"/>
      <c r="U983" s="621"/>
      <c r="V983" s="621"/>
      <c r="W983" s="621"/>
      <c r="X983" s="621"/>
      <c r="Y983" s="621"/>
      <c r="Z983" s="621"/>
      <c r="AA983" s="621"/>
      <c r="AB983" s="621"/>
    </row>
    <row r="984" spans="2:28" ht="15.75" hidden="1" customHeight="1">
      <c r="B984" s="621"/>
      <c r="C984" s="621"/>
      <c r="D984" s="621"/>
      <c r="E984" s="621"/>
      <c r="F984" s="621"/>
      <c r="G984" s="621"/>
      <c r="H984" s="621"/>
      <c r="I984" s="621"/>
      <c r="J984" s="621"/>
      <c r="K984" s="621"/>
      <c r="L984" s="621"/>
      <c r="M984" s="621"/>
      <c r="N984" s="621"/>
      <c r="O984" s="621"/>
      <c r="P984" s="621"/>
      <c r="Q984" s="621"/>
      <c r="R984" s="621"/>
      <c r="S984" s="621"/>
      <c r="T984" s="621"/>
      <c r="U984" s="621"/>
      <c r="V984" s="621"/>
      <c r="W984" s="621"/>
      <c r="X984" s="621"/>
      <c r="Y984" s="621"/>
      <c r="Z984" s="621"/>
      <c r="AA984" s="621"/>
      <c r="AB984" s="621"/>
    </row>
    <row r="985" spans="2:28" ht="15.75" hidden="1" customHeight="1">
      <c r="B985" s="621"/>
      <c r="C985" s="621"/>
      <c r="D985" s="621"/>
      <c r="E985" s="621"/>
      <c r="F985" s="621"/>
      <c r="G985" s="621"/>
      <c r="H985" s="621"/>
      <c r="I985" s="621"/>
      <c r="J985" s="621"/>
      <c r="K985" s="621"/>
      <c r="L985" s="621"/>
      <c r="M985" s="621"/>
      <c r="N985" s="621"/>
      <c r="O985" s="621"/>
      <c r="P985" s="621"/>
      <c r="Q985" s="621"/>
      <c r="R985" s="621"/>
      <c r="S985" s="621"/>
      <c r="T985" s="621"/>
      <c r="U985" s="621"/>
      <c r="V985" s="621"/>
      <c r="W985" s="621"/>
      <c r="X985" s="621"/>
      <c r="Y985" s="621"/>
      <c r="Z985" s="621"/>
      <c r="AA985" s="621"/>
      <c r="AB985" s="621"/>
    </row>
    <row r="986" spans="2:28" ht="15.75" hidden="1" customHeight="1">
      <c r="B986" s="621"/>
      <c r="C986" s="621"/>
      <c r="D986" s="621"/>
      <c r="E986" s="621"/>
      <c r="F986" s="621"/>
      <c r="G986" s="621"/>
      <c r="H986" s="621"/>
      <c r="I986" s="621"/>
      <c r="J986" s="621"/>
      <c r="K986" s="621"/>
      <c r="L986" s="621"/>
      <c r="M986" s="621"/>
      <c r="N986" s="621"/>
      <c r="O986" s="621"/>
      <c r="P986" s="621"/>
      <c r="Q986" s="621"/>
      <c r="R986" s="621"/>
      <c r="S986" s="621"/>
      <c r="T986" s="621"/>
      <c r="U986" s="621"/>
      <c r="V986" s="621"/>
      <c r="W986" s="621"/>
      <c r="X986" s="621"/>
      <c r="Y986" s="621"/>
      <c r="Z986" s="621"/>
      <c r="AA986" s="621"/>
      <c r="AB986" s="621"/>
    </row>
    <row r="987" spans="2:28" ht="15.75" hidden="1" customHeight="1">
      <c r="B987" s="621"/>
      <c r="C987" s="621"/>
      <c r="D987" s="621"/>
      <c r="E987" s="621"/>
      <c r="F987" s="621"/>
      <c r="G987" s="621"/>
      <c r="H987" s="621"/>
      <c r="I987" s="621"/>
      <c r="J987" s="621"/>
      <c r="K987" s="621"/>
      <c r="L987" s="621"/>
      <c r="M987" s="621"/>
      <c r="N987" s="621"/>
      <c r="O987" s="621"/>
      <c r="P987" s="621"/>
      <c r="Q987" s="621"/>
      <c r="R987" s="621"/>
      <c r="S987" s="621"/>
      <c r="T987" s="621"/>
      <c r="U987" s="621"/>
      <c r="V987" s="621"/>
      <c r="W987" s="621"/>
      <c r="X987" s="621"/>
      <c r="Y987" s="621"/>
      <c r="Z987" s="621"/>
      <c r="AA987" s="621"/>
      <c r="AB987" s="621"/>
    </row>
    <row r="988" spans="2:28" ht="15.75" hidden="1" customHeight="1">
      <c r="B988" s="621"/>
      <c r="C988" s="621"/>
      <c r="D988" s="621"/>
      <c r="E988" s="621"/>
      <c r="F988" s="621"/>
      <c r="G988" s="621"/>
      <c r="H988" s="621"/>
      <c r="I988" s="621"/>
      <c r="J988" s="621"/>
      <c r="K988" s="621"/>
      <c r="L988" s="621"/>
      <c r="M988" s="621"/>
      <c r="N988" s="621"/>
      <c r="O988" s="621"/>
      <c r="P988" s="621"/>
      <c r="Q988" s="621"/>
      <c r="R988" s="621"/>
      <c r="S988" s="621"/>
      <c r="T988" s="621"/>
      <c r="U988" s="621"/>
      <c r="V988" s="621"/>
      <c r="W988" s="621"/>
      <c r="X988" s="621"/>
      <c r="Y988" s="621"/>
      <c r="Z988" s="621"/>
      <c r="AA988" s="621"/>
      <c r="AB988" s="621"/>
    </row>
    <row r="989" spans="2:28" ht="15.75" hidden="1" customHeight="1">
      <c r="B989" s="621"/>
      <c r="C989" s="621"/>
      <c r="D989" s="621"/>
      <c r="E989" s="621"/>
      <c r="F989" s="621"/>
      <c r="G989" s="621"/>
      <c r="H989" s="621"/>
      <c r="I989" s="621"/>
      <c r="J989" s="621"/>
      <c r="K989" s="621"/>
      <c r="L989" s="621"/>
      <c r="M989" s="621"/>
      <c r="N989" s="621"/>
      <c r="O989" s="621"/>
      <c r="P989" s="621"/>
      <c r="Q989" s="621"/>
      <c r="R989" s="621"/>
      <c r="S989" s="621"/>
      <c r="T989" s="621"/>
      <c r="U989" s="621"/>
      <c r="V989" s="621"/>
      <c r="W989" s="621"/>
      <c r="X989" s="621"/>
      <c r="Y989" s="621"/>
      <c r="Z989" s="621"/>
      <c r="AA989" s="621"/>
      <c r="AB989" s="621"/>
    </row>
    <row r="990" spans="2:28" ht="15.75" hidden="1" customHeight="1">
      <c r="B990" s="621"/>
      <c r="C990" s="621"/>
      <c r="D990" s="621"/>
      <c r="E990" s="621"/>
      <c r="F990" s="621"/>
      <c r="G990" s="621"/>
      <c r="H990" s="621"/>
      <c r="I990" s="621"/>
      <c r="J990" s="621"/>
      <c r="K990" s="621"/>
      <c r="L990" s="621"/>
      <c r="M990" s="621"/>
      <c r="N990" s="621"/>
      <c r="O990" s="621"/>
      <c r="P990" s="621"/>
      <c r="Q990" s="621"/>
      <c r="R990" s="621"/>
      <c r="S990" s="621"/>
      <c r="T990" s="621"/>
      <c r="U990" s="621"/>
      <c r="V990" s="621"/>
      <c r="W990" s="621"/>
      <c r="X990" s="621"/>
      <c r="Y990" s="621"/>
      <c r="Z990" s="621"/>
      <c r="AA990" s="621"/>
      <c r="AB990" s="621"/>
    </row>
    <row r="991" spans="2:28" ht="15.75" hidden="1" customHeight="1">
      <c r="B991" s="621"/>
      <c r="C991" s="621"/>
      <c r="D991" s="621"/>
      <c r="E991" s="621"/>
      <c r="F991" s="621"/>
      <c r="G991" s="621"/>
      <c r="H991" s="621"/>
      <c r="I991" s="621"/>
      <c r="J991" s="621"/>
      <c r="K991" s="621"/>
      <c r="L991" s="621"/>
      <c r="M991" s="621"/>
      <c r="N991" s="621"/>
      <c r="O991" s="621"/>
      <c r="P991" s="621"/>
      <c r="Q991" s="621"/>
      <c r="R991" s="621"/>
      <c r="S991" s="621"/>
      <c r="T991" s="621"/>
      <c r="U991" s="621"/>
      <c r="V991" s="621"/>
      <c r="W991" s="621"/>
      <c r="X991" s="621"/>
      <c r="Y991" s="621"/>
      <c r="Z991" s="621"/>
      <c r="AA991" s="621"/>
      <c r="AB991" s="621"/>
    </row>
    <row r="992" spans="2:28" ht="15.75" hidden="1" customHeight="1">
      <c r="B992" s="621"/>
      <c r="C992" s="621"/>
      <c r="D992" s="621"/>
      <c r="E992" s="621"/>
      <c r="F992" s="621"/>
      <c r="G992" s="621"/>
      <c r="H992" s="621"/>
      <c r="I992" s="621"/>
      <c r="J992" s="621"/>
      <c r="K992" s="621"/>
      <c r="L992" s="621"/>
      <c r="M992" s="621"/>
      <c r="N992" s="621"/>
      <c r="O992" s="621"/>
      <c r="P992" s="621"/>
      <c r="Q992" s="621"/>
      <c r="R992" s="621"/>
      <c r="S992" s="621"/>
      <c r="T992" s="621"/>
      <c r="U992" s="621"/>
      <c r="V992" s="621"/>
      <c r="W992" s="621"/>
      <c r="X992" s="621"/>
      <c r="Y992" s="621"/>
      <c r="Z992" s="621"/>
      <c r="AA992" s="621"/>
      <c r="AB992" s="621"/>
    </row>
    <row r="993" spans="2:28" ht="15.75" hidden="1" customHeight="1">
      <c r="B993" s="621"/>
      <c r="C993" s="621"/>
      <c r="D993" s="621"/>
      <c r="E993" s="621"/>
      <c r="F993" s="621"/>
      <c r="G993" s="621"/>
      <c r="H993" s="621"/>
      <c r="I993" s="621"/>
      <c r="J993" s="621"/>
      <c r="K993" s="621"/>
      <c r="L993" s="621"/>
      <c r="M993" s="621"/>
      <c r="N993" s="621"/>
      <c r="O993" s="621"/>
      <c r="P993" s="621"/>
      <c r="Q993" s="621"/>
      <c r="R993" s="621"/>
      <c r="S993" s="621"/>
      <c r="T993" s="621"/>
      <c r="U993" s="621"/>
      <c r="V993" s="621"/>
      <c r="W993" s="621"/>
      <c r="X993" s="621"/>
      <c r="Y993" s="621"/>
      <c r="Z993" s="621"/>
      <c r="AA993" s="621"/>
      <c r="AB993" s="621"/>
    </row>
    <row r="994" spans="2:28" ht="15.75" hidden="1" customHeight="1">
      <c r="B994" s="621"/>
      <c r="C994" s="621"/>
      <c r="D994" s="621"/>
      <c r="E994" s="621"/>
      <c r="F994" s="621"/>
      <c r="G994" s="621"/>
      <c r="H994" s="621"/>
      <c r="I994" s="621"/>
      <c r="J994" s="621"/>
      <c r="K994" s="621"/>
      <c r="L994" s="621"/>
      <c r="M994" s="621"/>
      <c r="N994" s="621"/>
      <c r="O994" s="621"/>
      <c r="P994" s="621"/>
      <c r="Q994" s="621"/>
      <c r="R994" s="621"/>
      <c r="S994" s="621"/>
      <c r="T994" s="621"/>
      <c r="U994" s="621"/>
      <c r="V994" s="621"/>
      <c r="W994" s="621"/>
      <c r="X994" s="621"/>
      <c r="Y994" s="621"/>
      <c r="Z994" s="621"/>
      <c r="AA994" s="621"/>
      <c r="AB994" s="621"/>
    </row>
    <row r="995" spans="2:28" ht="15.75" hidden="1" customHeight="1">
      <c r="B995" s="621"/>
      <c r="C995" s="621"/>
      <c r="D995" s="621"/>
      <c r="E995" s="621"/>
      <c r="F995" s="621"/>
      <c r="G995" s="621"/>
      <c r="H995" s="621"/>
      <c r="I995" s="621"/>
      <c r="J995" s="621"/>
      <c r="K995" s="621"/>
      <c r="L995" s="621"/>
      <c r="M995" s="621"/>
      <c r="N995" s="621"/>
      <c r="O995" s="621"/>
      <c r="P995" s="621"/>
      <c r="Q995" s="621"/>
      <c r="R995" s="621"/>
      <c r="S995" s="621"/>
      <c r="T995" s="621"/>
      <c r="U995" s="621"/>
      <c r="V995" s="621"/>
      <c r="W995" s="621"/>
      <c r="X995" s="621"/>
      <c r="Y995" s="621"/>
      <c r="Z995" s="621"/>
      <c r="AA995" s="621"/>
      <c r="AB995" s="621"/>
    </row>
    <row r="996" spans="2:28" ht="15.75" hidden="1" customHeight="1">
      <c r="B996" s="621"/>
      <c r="C996" s="621"/>
      <c r="D996" s="621"/>
      <c r="E996" s="621"/>
      <c r="F996" s="621"/>
      <c r="G996" s="621"/>
      <c r="H996" s="621"/>
      <c r="I996" s="621"/>
      <c r="J996" s="621"/>
      <c r="K996" s="621"/>
      <c r="L996" s="621"/>
      <c r="M996" s="621"/>
      <c r="N996" s="621"/>
      <c r="O996" s="621"/>
      <c r="P996" s="621"/>
      <c r="Q996" s="621"/>
      <c r="R996" s="621"/>
      <c r="S996" s="621"/>
      <c r="T996" s="621"/>
      <c r="U996" s="621"/>
      <c r="V996" s="621"/>
      <c r="W996" s="621"/>
      <c r="X996" s="621"/>
      <c r="Y996" s="621"/>
      <c r="Z996" s="621"/>
      <c r="AA996" s="621"/>
      <c r="AB996" s="621"/>
    </row>
    <row r="997" spans="2:28" ht="15.75" hidden="1" customHeight="1">
      <c r="B997" s="621"/>
      <c r="C997" s="621"/>
      <c r="D997" s="621"/>
      <c r="E997" s="621"/>
      <c r="F997" s="621"/>
      <c r="G997" s="621"/>
      <c r="H997" s="621"/>
      <c r="I997" s="621"/>
      <c r="J997" s="621"/>
      <c r="K997" s="621"/>
      <c r="L997" s="621"/>
      <c r="M997" s="621"/>
      <c r="N997" s="621"/>
      <c r="O997" s="621"/>
      <c r="P997" s="621"/>
      <c r="Q997" s="621"/>
      <c r="R997" s="621"/>
      <c r="S997" s="621"/>
      <c r="T997" s="621"/>
      <c r="U997" s="621"/>
      <c r="V997" s="621"/>
      <c r="W997" s="621"/>
      <c r="X997" s="621"/>
      <c r="Y997" s="621"/>
      <c r="Z997" s="621"/>
      <c r="AA997" s="621"/>
      <c r="AB997" s="621"/>
    </row>
    <row r="998" spans="2:28" ht="15.75" hidden="1" customHeight="1">
      <c r="B998" s="621"/>
      <c r="C998" s="621"/>
      <c r="D998" s="621"/>
      <c r="E998" s="621"/>
      <c r="F998" s="621"/>
      <c r="G998" s="621"/>
      <c r="H998" s="621"/>
      <c r="I998" s="621"/>
      <c r="J998" s="621"/>
      <c r="K998" s="621"/>
      <c r="L998" s="621"/>
      <c r="M998" s="621"/>
      <c r="N998" s="621"/>
      <c r="O998" s="621"/>
      <c r="P998" s="621"/>
      <c r="Q998" s="621"/>
      <c r="R998" s="621"/>
      <c r="S998" s="621"/>
      <c r="T998" s="621"/>
      <c r="U998" s="621"/>
      <c r="V998" s="621"/>
      <c r="W998" s="621"/>
      <c r="X998" s="621"/>
      <c r="Y998" s="621"/>
      <c r="Z998" s="621"/>
      <c r="AA998" s="621"/>
      <c r="AB998" s="621"/>
    </row>
    <row r="999" spans="2:28" ht="15.75" hidden="1" customHeight="1">
      <c r="B999" s="621"/>
      <c r="C999" s="621"/>
      <c r="D999" s="621"/>
      <c r="E999" s="621"/>
      <c r="F999" s="621"/>
      <c r="G999" s="621"/>
      <c r="H999" s="621"/>
      <c r="I999" s="621"/>
      <c r="J999" s="621"/>
      <c r="K999" s="621"/>
      <c r="L999" s="621"/>
      <c r="M999" s="621"/>
      <c r="N999" s="621"/>
      <c r="O999" s="621"/>
      <c r="P999" s="621"/>
      <c r="Q999" s="621"/>
      <c r="R999" s="621"/>
      <c r="S999" s="621"/>
      <c r="T999" s="621"/>
      <c r="U999" s="621"/>
      <c r="V999" s="621"/>
      <c r="W999" s="621"/>
      <c r="X999" s="621"/>
      <c r="Y999" s="621"/>
      <c r="Z999" s="621"/>
      <c r="AA999" s="621"/>
      <c r="AB999" s="621"/>
    </row>
    <row r="1000" spans="2:28" ht="15.75" hidden="1" customHeight="1">
      <c r="B1000" s="621"/>
      <c r="C1000" s="621"/>
      <c r="D1000" s="621"/>
      <c r="E1000" s="621"/>
      <c r="F1000" s="621"/>
      <c r="G1000" s="621"/>
      <c r="H1000" s="621"/>
      <c r="I1000" s="621"/>
      <c r="J1000" s="621"/>
      <c r="K1000" s="621"/>
      <c r="L1000" s="621"/>
      <c r="M1000" s="621"/>
      <c r="N1000" s="621"/>
      <c r="O1000" s="621"/>
      <c r="P1000" s="621"/>
      <c r="Q1000" s="621"/>
      <c r="R1000" s="621"/>
      <c r="S1000" s="621"/>
      <c r="T1000" s="621"/>
      <c r="U1000" s="621"/>
      <c r="V1000" s="621"/>
      <c r="W1000" s="621"/>
      <c r="X1000" s="621"/>
      <c r="Y1000" s="621"/>
      <c r="Z1000" s="621"/>
      <c r="AA1000" s="621"/>
      <c r="AB1000" s="621"/>
    </row>
    <row r="1001" spans="2:28" ht="15.75" hidden="1" customHeight="1">
      <c r="B1001" s="621"/>
      <c r="C1001" s="621"/>
      <c r="D1001" s="621"/>
      <c r="E1001" s="621"/>
      <c r="F1001" s="621"/>
      <c r="G1001" s="621"/>
      <c r="H1001" s="621"/>
      <c r="I1001" s="621"/>
      <c r="J1001" s="621"/>
      <c r="K1001" s="621"/>
      <c r="L1001" s="621"/>
      <c r="M1001" s="621"/>
      <c r="N1001" s="621"/>
      <c r="O1001" s="621"/>
      <c r="P1001" s="621"/>
      <c r="Q1001" s="621"/>
      <c r="R1001" s="621"/>
      <c r="S1001" s="621"/>
      <c r="T1001" s="621"/>
      <c r="U1001" s="621"/>
      <c r="V1001" s="621"/>
      <c r="W1001" s="621"/>
      <c r="X1001" s="621"/>
      <c r="Y1001" s="621"/>
      <c r="Z1001" s="621"/>
      <c r="AA1001" s="621"/>
      <c r="AB1001" s="621"/>
    </row>
    <row r="1002" spans="2:28" ht="15.75" hidden="1" customHeight="1">
      <c r="B1002" s="621"/>
      <c r="C1002" s="621"/>
      <c r="D1002" s="621"/>
      <c r="E1002" s="621"/>
      <c r="F1002" s="621"/>
      <c r="G1002" s="621"/>
      <c r="H1002" s="621"/>
      <c r="I1002" s="621"/>
      <c r="J1002" s="621"/>
      <c r="K1002" s="621"/>
      <c r="L1002" s="621"/>
      <c r="M1002" s="621"/>
      <c r="N1002" s="621"/>
      <c r="O1002" s="621"/>
      <c r="P1002" s="621"/>
      <c r="Q1002" s="621"/>
      <c r="R1002" s="621"/>
      <c r="S1002" s="621"/>
      <c r="T1002" s="621"/>
      <c r="U1002" s="621"/>
      <c r="V1002" s="621"/>
      <c r="W1002" s="621"/>
      <c r="X1002" s="621"/>
      <c r="Y1002" s="621"/>
      <c r="Z1002" s="621"/>
      <c r="AA1002" s="621"/>
      <c r="AB1002" s="621"/>
    </row>
    <row r="1003" spans="2:28" ht="15.75" hidden="1" customHeight="1">
      <c r="B1003" s="621"/>
      <c r="C1003" s="621"/>
      <c r="D1003" s="621"/>
      <c r="E1003" s="621"/>
      <c r="F1003" s="621"/>
      <c r="G1003" s="621"/>
      <c r="H1003" s="621"/>
      <c r="I1003" s="621"/>
      <c r="J1003" s="621"/>
      <c r="K1003" s="621"/>
      <c r="L1003" s="621"/>
      <c r="M1003" s="621"/>
      <c r="N1003" s="621"/>
      <c r="O1003" s="621"/>
      <c r="P1003" s="621"/>
      <c r="Q1003" s="621"/>
      <c r="R1003" s="621"/>
      <c r="S1003" s="621"/>
      <c r="T1003" s="621"/>
      <c r="U1003" s="621"/>
      <c r="V1003" s="621"/>
      <c r="W1003" s="621"/>
      <c r="X1003" s="621"/>
      <c r="Y1003" s="621"/>
      <c r="Z1003" s="621"/>
      <c r="AA1003" s="621"/>
      <c r="AB1003" s="621"/>
    </row>
    <row r="1004" spans="2:28" ht="15.75" hidden="1" customHeight="1">
      <c r="B1004" s="621"/>
      <c r="C1004" s="621"/>
      <c r="D1004" s="621"/>
      <c r="E1004" s="621"/>
      <c r="F1004" s="621"/>
      <c r="G1004" s="621"/>
      <c r="H1004" s="621"/>
      <c r="I1004" s="621"/>
      <c r="J1004" s="621"/>
      <c r="K1004" s="621"/>
      <c r="L1004" s="621"/>
      <c r="M1004" s="621"/>
      <c r="N1004" s="621"/>
      <c r="O1004" s="621"/>
      <c r="P1004" s="621"/>
      <c r="Q1004" s="621"/>
      <c r="R1004" s="621"/>
      <c r="S1004" s="621"/>
      <c r="T1004" s="621"/>
      <c r="U1004" s="621"/>
      <c r="V1004" s="621"/>
      <c r="W1004" s="621"/>
      <c r="X1004" s="621"/>
      <c r="Y1004" s="621"/>
      <c r="Z1004" s="621"/>
      <c r="AA1004" s="621"/>
      <c r="AB1004" s="621"/>
    </row>
    <row r="1005" spans="2:28" ht="15.75" hidden="1" customHeight="1">
      <c r="B1005" s="621"/>
      <c r="C1005" s="621"/>
      <c r="D1005" s="621"/>
      <c r="E1005" s="621"/>
      <c r="F1005" s="621"/>
      <c r="G1005" s="621"/>
      <c r="H1005" s="621"/>
      <c r="I1005" s="621"/>
      <c r="J1005" s="621"/>
      <c r="K1005" s="621"/>
      <c r="L1005" s="621"/>
      <c r="M1005" s="621"/>
      <c r="N1005" s="621"/>
      <c r="O1005" s="621"/>
      <c r="P1005" s="621"/>
      <c r="Q1005" s="621"/>
      <c r="R1005" s="621"/>
      <c r="S1005" s="621"/>
      <c r="T1005" s="621"/>
      <c r="U1005" s="621"/>
      <c r="V1005" s="621"/>
      <c r="W1005" s="621"/>
      <c r="X1005" s="621"/>
      <c r="Y1005" s="621"/>
      <c r="Z1005" s="621"/>
      <c r="AA1005" s="621"/>
      <c r="AB1005" s="621"/>
    </row>
    <row r="1006" spans="2:28" ht="15.75" hidden="1" customHeight="1">
      <c r="B1006" s="621"/>
      <c r="C1006" s="621"/>
      <c r="D1006" s="621"/>
      <c r="E1006" s="621"/>
      <c r="F1006" s="621"/>
      <c r="G1006" s="621"/>
      <c r="H1006" s="621"/>
      <c r="I1006" s="621"/>
      <c r="J1006" s="621"/>
      <c r="K1006" s="621"/>
      <c r="L1006" s="621"/>
      <c r="M1006" s="621"/>
      <c r="N1006" s="621"/>
      <c r="O1006" s="621"/>
      <c r="P1006" s="621"/>
      <c r="Q1006" s="621"/>
      <c r="R1006" s="621"/>
      <c r="S1006" s="621"/>
      <c r="T1006" s="621"/>
      <c r="U1006" s="621"/>
      <c r="V1006" s="621"/>
      <c r="W1006" s="621"/>
      <c r="X1006" s="621"/>
      <c r="Y1006" s="621"/>
      <c r="Z1006" s="621"/>
      <c r="AA1006" s="621"/>
      <c r="AB1006" s="621"/>
    </row>
    <row r="1007" spans="2:28" ht="15.75" hidden="1" customHeight="1">
      <c r="B1007" s="621"/>
      <c r="C1007" s="621"/>
      <c r="D1007" s="621"/>
      <c r="E1007" s="621"/>
      <c r="F1007" s="621"/>
      <c r="G1007" s="621"/>
      <c r="H1007" s="621"/>
      <c r="I1007" s="621"/>
      <c r="J1007" s="621"/>
      <c r="K1007" s="621"/>
      <c r="L1007" s="621"/>
      <c r="M1007" s="621"/>
      <c r="N1007" s="621"/>
      <c r="O1007" s="621"/>
      <c r="P1007" s="621"/>
      <c r="Q1007" s="621"/>
      <c r="R1007" s="621"/>
      <c r="S1007" s="621"/>
      <c r="T1007" s="621"/>
      <c r="U1007" s="621"/>
      <c r="V1007" s="621"/>
      <c r="W1007" s="621"/>
      <c r="X1007" s="621"/>
      <c r="Y1007" s="621"/>
      <c r="Z1007" s="621"/>
      <c r="AA1007" s="621"/>
      <c r="AB1007" s="621"/>
    </row>
    <row r="1008" spans="2:28" ht="15.75" hidden="1" customHeight="1">
      <c r="B1008" s="621"/>
      <c r="C1008" s="621"/>
      <c r="D1008" s="621"/>
      <c r="E1008" s="621"/>
      <c r="F1008" s="621"/>
      <c r="G1008" s="621"/>
      <c r="H1008" s="621"/>
      <c r="I1008" s="621"/>
      <c r="J1008" s="621"/>
      <c r="K1008" s="621"/>
      <c r="L1008" s="621"/>
      <c r="M1008" s="621"/>
      <c r="N1008" s="621"/>
      <c r="O1008" s="621"/>
      <c r="P1008" s="621"/>
      <c r="Q1008" s="621"/>
      <c r="R1008" s="621"/>
      <c r="S1008" s="621"/>
      <c r="T1008" s="621"/>
      <c r="U1008" s="621"/>
      <c r="V1008" s="621"/>
      <c r="W1008" s="621"/>
      <c r="X1008" s="621"/>
      <c r="Y1008" s="621"/>
      <c r="Z1008" s="621"/>
      <c r="AA1008" s="621"/>
      <c r="AB1008" s="621"/>
    </row>
    <row r="1009" spans="2:28" ht="15.75" hidden="1" customHeight="1">
      <c r="B1009" s="621"/>
      <c r="C1009" s="621"/>
      <c r="D1009" s="621"/>
      <c r="E1009" s="621"/>
      <c r="F1009" s="621"/>
      <c r="G1009" s="621"/>
      <c r="H1009" s="621"/>
      <c r="I1009" s="621"/>
      <c r="J1009" s="621"/>
      <c r="K1009" s="621"/>
      <c r="L1009" s="621"/>
      <c r="M1009" s="621"/>
      <c r="N1009" s="621"/>
      <c r="O1009" s="621"/>
      <c r="P1009" s="621"/>
      <c r="Q1009" s="621"/>
      <c r="R1009" s="621"/>
      <c r="S1009" s="621"/>
      <c r="T1009" s="621"/>
      <c r="U1009" s="621"/>
      <c r="V1009" s="621"/>
      <c r="W1009" s="621"/>
      <c r="X1009" s="621"/>
      <c r="Y1009" s="621"/>
      <c r="Z1009" s="621"/>
      <c r="AA1009" s="621"/>
      <c r="AB1009" s="621"/>
    </row>
    <row r="1010" spans="2:28" ht="15.75" hidden="1" customHeight="1">
      <c r="B1010" s="621"/>
      <c r="C1010" s="621"/>
      <c r="D1010" s="621"/>
      <c r="E1010" s="621"/>
      <c r="F1010" s="621"/>
      <c r="G1010" s="621"/>
      <c r="H1010" s="621"/>
      <c r="I1010" s="621"/>
      <c r="J1010" s="621"/>
      <c r="K1010" s="621"/>
      <c r="L1010" s="621"/>
      <c r="M1010" s="621"/>
      <c r="N1010" s="621"/>
      <c r="O1010" s="621"/>
      <c r="P1010" s="621"/>
      <c r="Q1010" s="621"/>
      <c r="R1010" s="621"/>
      <c r="S1010" s="621"/>
      <c r="T1010" s="621"/>
      <c r="U1010" s="621"/>
      <c r="V1010" s="621"/>
      <c r="W1010" s="621"/>
      <c r="X1010" s="621"/>
      <c r="Y1010" s="621"/>
      <c r="Z1010" s="621"/>
      <c r="AA1010" s="621"/>
      <c r="AB1010" s="621"/>
    </row>
    <row r="1011" spans="2:28" ht="15.75" hidden="1" customHeight="1">
      <c r="B1011" s="621"/>
      <c r="C1011" s="621"/>
      <c r="D1011" s="621"/>
      <c r="E1011" s="621"/>
      <c r="F1011" s="621"/>
      <c r="G1011" s="621"/>
      <c r="H1011" s="621"/>
      <c r="I1011" s="621"/>
      <c r="J1011" s="621"/>
      <c r="K1011" s="621"/>
      <c r="L1011" s="621"/>
      <c r="M1011" s="621"/>
      <c r="N1011" s="621"/>
      <c r="O1011" s="621"/>
      <c r="P1011" s="621"/>
      <c r="Q1011" s="621"/>
      <c r="R1011" s="621"/>
      <c r="S1011" s="621"/>
      <c r="T1011" s="621"/>
      <c r="U1011" s="621"/>
      <c r="V1011" s="621"/>
      <c r="W1011" s="621"/>
      <c r="X1011" s="621"/>
      <c r="Y1011" s="621"/>
      <c r="Z1011" s="621"/>
      <c r="AA1011" s="621"/>
      <c r="AB1011" s="621"/>
    </row>
    <row r="1012" spans="2:28" ht="15.75" hidden="1" customHeight="1">
      <c r="B1012" s="621"/>
      <c r="C1012" s="621"/>
      <c r="D1012" s="621"/>
      <c r="E1012" s="621"/>
      <c r="F1012" s="621"/>
      <c r="G1012" s="621"/>
      <c r="H1012" s="621"/>
      <c r="I1012" s="621"/>
      <c r="J1012" s="621"/>
      <c r="K1012" s="621"/>
      <c r="L1012" s="621"/>
      <c r="M1012" s="621"/>
      <c r="N1012" s="621"/>
      <c r="O1012" s="621"/>
      <c r="P1012" s="621"/>
      <c r="Q1012" s="621"/>
      <c r="R1012" s="621"/>
      <c r="S1012" s="621"/>
      <c r="T1012" s="621"/>
      <c r="U1012" s="621"/>
      <c r="V1012" s="621"/>
      <c r="W1012" s="621"/>
      <c r="X1012" s="621"/>
      <c r="Y1012" s="621"/>
      <c r="Z1012" s="621"/>
      <c r="AA1012" s="621"/>
      <c r="AB1012" s="621"/>
    </row>
    <row r="1013" spans="2:28" ht="15.75" hidden="1" customHeight="1">
      <c r="B1013" s="621"/>
      <c r="C1013" s="621"/>
      <c r="D1013" s="621"/>
      <c r="E1013" s="621"/>
      <c r="F1013" s="621"/>
      <c r="G1013" s="621"/>
      <c r="H1013" s="621"/>
      <c r="I1013" s="621"/>
      <c r="J1013" s="621"/>
      <c r="K1013" s="621"/>
      <c r="L1013" s="621"/>
      <c r="M1013" s="621"/>
      <c r="N1013" s="621"/>
      <c r="O1013" s="621"/>
      <c r="P1013" s="621"/>
      <c r="Q1013" s="621"/>
      <c r="R1013" s="621"/>
      <c r="S1013" s="621"/>
      <c r="T1013" s="621"/>
      <c r="U1013" s="621"/>
      <c r="V1013" s="621"/>
      <c r="W1013" s="621"/>
      <c r="X1013" s="621"/>
      <c r="Y1013" s="621"/>
      <c r="Z1013" s="621"/>
      <c r="AA1013" s="621"/>
      <c r="AB1013" s="621"/>
    </row>
    <row r="1014" spans="2:28" ht="15.75" hidden="1" customHeight="1">
      <c r="B1014" s="621"/>
      <c r="C1014" s="621"/>
      <c r="D1014" s="621"/>
      <c r="E1014" s="621"/>
      <c r="F1014" s="621"/>
      <c r="G1014" s="621"/>
      <c r="H1014" s="621"/>
      <c r="I1014" s="621"/>
      <c r="J1014" s="621"/>
      <c r="K1014" s="621"/>
      <c r="L1014" s="621"/>
      <c r="M1014" s="621"/>
      <c r="N1014" s="621"/>
      <c r="O1014" s="621"/>
      <c r="P1014" s="621"/>
      <c r="Q1014" s="621"/>
      <c r="R1014" s="621"/>
      <c r="S1014" s="621"/>
      <c r="T1014" s="621"/>
      <c r="U1014" s="621"/>
      <c r="V1014" s="621"/>
      <c r="W1014" s="621"/>
      <c r="X1014" s="621"/>
      <c r="Y1014" s="621"/>
      <c r="Z1014" s="621"/>
      <c r="AA1014" s="621"/>
      <c r="AB1014" s="621"/>
    </row>
    <row r="1015" spans="2:28" ht="15.75" hidden="1" customHeight="1">
      <c r="B1015" s="621"/>
      <c r="C1015" s="621"/>
      <c r="D1015" s="621"/>
      <c r="E1015" s="621"/>
      <c r="F1015" s="621"/>
      <c r="G1015" s="621"/>
      <c r="H1015" s="621"/>
      <c r="I1015" s="621"/>
      <c r="J1015" s="621"/>
      <c r="K1015" s="621"/>
      <c r="L1015" s="621"/>
      <c r="M1015" s="621"/>
      <c r="N1015" s="621"/>
      <c r="O1015" s="621"/>
      <c r="P1015" s="621"/>
      <c r="Q1015" s="621"/>
      <c r="R1015" s="621"/>
      <c r="S1015" s="621"/>
      <c r="T1015" s="621"/>
      <c r="U1015" s="621"/>
      <c r="V1015" s="621"/>
      <c r="W1015" s="621"/>
      <c r="X1015" s="621"/>
      <c r="Y1015" s="621"/>
      <c r="Z1015" s="621"/>
      <c r="AA1015" s="621"/>
      <c r="AB1015" s="621"/>
    </row>
    <row r="1016" spans="2:28" ht="15.75" hidden="1" customHeight="1">
      <c r="B1016" s="621"/>
      <c r="C1016" s="621"/>
      <c r="D1016" s="621"/>
      <c r="E1016" s="621"/>
      <c r="F1016" s="621"/>
      <c r="G1016" s="621"/>
      <c r="H1016" s="621"/>
      <c r="I1016" s="621"/>
      <c r="J1016" s="621"/>
      <c r="K1016" s="621"/>
      <c r="L1016" s="621"/>
      <c r="M1016" s="621"/>
      <c r="N1016" s="621"/>
      <c r="O1016" s="621"/>
      <c r="P1016" s="621"/>
      <c r="Q1016" s="621"/>
      <c r="R1016" s="621"/>
      <c r="S1016" s="621"/>
      <c r="T1016" s="621"/>
      <c r="U1016" s="621"/>
      <c r="V1016" s="621"/>
      <c r="W1016" s="621"/>
      <c r="X1016" s="621"/>
      <c r="Y1016" s="621"/>
      <c r="Z1016" s="621"/>
      <c r="AA1016" s="621"/>
      <c r="AB1016" s="621"/>
    </row>
    <row r="1017" spans="2:28" ht="15" hidden="1" customHeight="1"/>
    <row r="1018" spans="2:28" ht="15" hidden="1" customHeight="1"/>
    <row r="1019" spans="2:28" ht="15" hidden="1" customHeight="1"/>
    <row r="1020" spans="2:28" ht="15" hidden="1" customHeight="1"/>
    <row r="1021" spans="2:28" ht="15" hidden="1" customHeight="1"/>
  </sheetData>
  <mergeCells count="180">
    <mergeCell ref="B109:K113"/>
    <mergeCell ref="N109:N113"/>
    <mergeCell ref="B114:K126"/>
    <mergeCell ref="N114:N126"/>
    <mergeCell ref="B127:K128"/>
    <mergeCell ref="B129:B134"/>
    <mergeCell ref="C129:K134"/>
    <mergeCell ref="B105:D105"/>
    <mergeCell ref="E105:H105"/>
    <mergeCell ref="I105:K105"/>
    <mergeCell ref="B106:I106"/>
    <mergeCell ref="B107:I107"/>
    <mergeCell ref="B108:J108"/>
    <mergeCell ref="B101:D101"/>
    <mergeCell ref="I101:K101"/>
    <mergeCell ref="B102:I102"/>
    <mergeCell ref="B103:J103"/>
    <mergeCell ref="B104:D104"/>
    <mergeCell ref="E104:H104"/>
    <mergeCell ref="I104:K104"/>
    <mergeCell ref="B96:I96"/>
    <mergeCell ref="B97:J97"/>
    <mergeCell ref="B98:D98"/>
    <mergeCell ref="E98:G98"/>
    <mergeCell ref="I98:K98"/>
    <mergeCell ref="B99:D99"/>
    <mergeCell ref="E99:G101"/>
    <mergeCell ref="H99:H100"/>
    <mergeCell ref="I99:K100"/>
    <mergeCell ref="B100:D100"/>
    <mergeCell ref="B94:D94"/>
    <mergeCell ref="E94:G94"/>
    <mergeCell ref="I94:K94"/>
    <mergeCell ref="B95:D95"/>
    <mergeCell ref="E95:G95"/>
    <mergeCell ref="I95:K95"/>
    <mergeCell ref="B92:D92"/>
    <mergeCell ref="E92:G92"/>
    <mergeCell ref="I92:K92"/>
    <mergeCell ref="B93:D93"/>
    <mergeCell ref="E93:G93"/>
    <mergeCell ref="I93:K93"/>
    <mergeCell ref="B87:I87"/>
    <mergeCell ref="B88:G88"/>
    <mergeCell ref="B89:G89"/>
    <mergeCell ref="I89:K89"/>
    <mergeCell ref="B90:I90"/>
    <mergeCell ref="B91:G91"/>
    <mergeCell ref="B83:H83"/>
    <mergeCell ref="I83:K83"/>
    <mergeCell ref="B84:I84"/>
    <mergeCell ref="B85:G86"/>
    <mergeCell ref="H85:H86"/>
    <mergeCell ref="I85:K86"/>
    <mergeCell ref="B80:D80"/>
    <mergeCell ref="I80:K80"/>
    <mergeCell ref="B81:D81"/>
    <mergeCell ref="I81:K81"/>
    <mergeCell ref="B82:H82"/>
    <mergeCell ref="I82:J82"/>
    <mergeCell ref="B76:K76"/>
    <mergeCell ref="B77:D77"/>
    <mergeCell ref="I77:K77"/>
    <mergeCell ref="B78:D78"/>
    <mergeCell ref="I78:K78"/>
    <mergeCell ref="B79:K79"/>
    <mergeCell ref="B72:D72"/>
    <mergeCell ref="I72:K72"/>
    <mergeCell ref="B73:K73"/>
    <mergeCell ref="B74:D74"/>
    <mergeCell ref="I74:K74"/>
    <mergeCell ref="B75:D75"/>
    <mergeCell ref="I75:K75"/>
    <mergeCell ref="B68:D68"/>
    <mergeCell ref="I68:K68"/>
    <mergeCell ref="B69:D69"/>
    <mergeCell ref="I69:K69"/>
    <mergeCell ref="B70:K70"/>
    <mergeCell ref="B71:D71"/>
    <mergeCell ref="I71:K71"/>
    <mergeCell ref="B64:K64"/>
    <mergeCell ref="B65:D65"/>
    <mergeCell ref="I65:K65"/>
    <mergeCell ref="B66:D66"/>
    <mergeCell ref="I66:K66"/>
    <mergeCell ref="B67:K67"/>
    <mergeCell ref="B60:D60"/>
    <mergeCell ref="I60:K60"/>
    <mergeCell ref="B61:K61"/>
    <mergeCell ref="B62:D62"/>
    <mergeCell ref="I62:K62"/>
    <mergeCell ref="B63:D63"/>
    <mergeCell ref="I63:K63"/>
    <mergeCell ref="B56:D56"/>
    <mergeCell ref="I56:K56"/>
    <mergeCell ref="B57:D57"/>
    <mergeCell ref="I57:K57"/>
    <mergeCell ref="B58:K58"/>
    <mergeCell ref="B59:D59"/>
    <mergeCell ref="I59:K59"/>
    <mergeCell ref="B52:K52"/>
    <mergeCell ref="B53:D53"/>
    <mergeCell ref="I53:K53"/>
    <mergeCell ref="B54:D54"/>
    <mergeCell ref="I54:K54"/>
    <mergeCell ref="B55:K55"/>
    <mergeCell ref="B49:K49"/>
    <mergeCell ref="B50:D50"/>
    <mergeCell ref="I50:K50"/>
    <mergeCell ref="B51:D51"/>
    <mergeCell ref="I51:K51"/>
    <mergeCell ref="N51:P51"/>
    <mergeCell ref="B45:D45"/>
    <mergeCell ref="I45:K45"/>
    <mergeCell ref="B46:K46"/>
    <mergeCell ref="B47:D47"/>
    <mergeCell ref="I47:K47"/>
    <mergeCell ref="B48:D48"/>
    <mergeCell ref="I48:K48"/>
    <mergeCell ref="B41:D41"/>
    <mergeCell ref="I41:K41"/>
    <mergeCell ref="B42:D42"/>
    <mergeCell ref="I42:K42"/>
    <mergeCell ref="B43:K43"/>
    <mergeCell ref="B44:D44"/>
    <mergeCell ref="I44:K44"/>
    <mergeCell ref="B37:K37"/>
    <mergeCell ref="B38:D38"/>
    <mergeCell ref="I38:K38"/>
    <mergeCell ref="B39:D39"/>
    <mergeCell ref="I39:K39"/>
    <mergeCell ref="B40:K40"/>
    <mergeCell ref="B34:K34"/>
    <mergeCell ref="B35:D35"/>
    <mergeCell ref="I35:K35"/>
    <mergeCell ref="B36:D36"/>
    <mergeCell ref="I36:K36"/>
    <mergeCell ref="O36:Q36"/>
    <mergeCell ref="B30:D30"/>
    <mergeCell ref="I30:K30"/>
    <mergeCell ref="B31:K31"/>
    <mergeCell ref="B32:D32"/>
    <mergeCell ref="I32:K32"/>
    <mergeCell ref="B33:D33"/>
    <mergeCell ref="I33:K33"/>
    <mergeCell ref="B26:D26"/>
    <mergeCell ref="I26:K26"/>
    <mergeCell ref="B27:D27"/>
    <mergeCell ref="I27:K27"/>
    <mergeCell ref="B28:K28"/>
    <mergeCell ref="B29:D29"/>
    <mergeCell ref="I29:K29"/>
    <mergeCell ref="B22:K22"/>
    <mergeCell ref="B23:D23"/>
    <mergeCell ref="I23:K23"/>
    <mergeCell ref="B24:D24"/>
    <mergeCell ref="I24:K24"/>
    <mergeCell ref="B25:K25"/>
    <mergeCell ref="B18:H18"/>
    <mergeCell ref="I18:K18"/>
    <mergeCell ref="B19:K19"/>
    <mergeCell ref="B20:D20"/>
    <mergeCell ref="I20:K20"/>
    <mergeCell ref="B21:D21"/>
    <mergeCell ref="I21:K21"/>
    <mergeCell ref="B13:F13"/>
    <mergeCell ref="G13:K13"/>
    <mergeCell ref="B14:K14"/>
    <mergeCell ref="B15:K15"/>
    <mergeCell ref="B16:D17"/>
    <mergeCell ref="E16:K16"/>
    <mergeCell ref="E17:F17"/>
    <mergeCell ref="G17:H17"/>
    <mergeCell ref="I17:K17"/>
    <mergeCell ref="B2:K6"/>
    <mergeCell ref="B7:K8"/>
    <mergeCell ref="B9:K9"/>
    <mergeCell ref="B10:K10"/>
    <mergeCell ref="B11:K11"/>
    <mergeCell ref="B12:K12"/>
  </mergeCells>
  <printOptions horizontalCentered="1"/>
  <pageMargins left="0.39370078740157483" right="0.39370078740157483" top="0.39370078740157483" bottom="0.39370078740157483" header="0" footer="0"/>
  <pageSetup scale="55" orientation="portrait" r:id="rId1"/>
  <rowBreaks count="4" manualBreakCount="4">
    <brk id="39" min="1" max="10" man="1"/>
    <brk id="72" min="1" max="10" man="1"/>
    <brk id="90" min="1" max="10" man="1"/>
    <brk id="107" min="1" max="10" man="1"/>
  </rowBreaks>
  <colBreaks count="1" manualBreakCount="1">
    <brk id="11" max="1048575"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6"/>
  <sheetViews>
    <sheetView topLeftCell="A52" zoomScale="85" zoomScaleNormal="85" workbookViewId="0">
      <selection activeCell="C55" sqref="C55:K60"/>
    </sheetView>
  </sheetViews>
  <sheetFormatPr baseColWidth="10" defaultColWidth="0" defaultRowHeight="15" customHeight="1" zeroHeight="1"/>
  <cols>
    <col min="1" max="1" width="4" style="622" customWidth="1"/>
    <col min="2" max="4" width="15.5703125" style="622" customWidth="1"/>
    <col min="5" max="5" width="16.42578125" style="622" customWidth="1"/>
    <col min="6" max="6" width="19.140625" style="622" customWidth="1"/>
    <col min="7" max="8" width="16" style="622" customWidth="1"/>
    <col min="9" max="9" width="20.28515625" style="622" customWidth="1"/>
    <col min="10" max="10" width="22.42578125" style="622" customWidth="1"/>
    <col min="11" max="11" width="11.85546875" style="622" customWidth="1"/>
    <col min="12" max="12" width="5.140625" style="622" customWidth="1"/>
    <col min="13" max="13" width="7.28515625" style="622" hidden="1"/>
    <col min="14" max="14" width="8.28515625" style="622" hidden="1"/>
    <col min="15" max="15" width="3.5703125" style="622" hidden="1"/>
    <col min="16" max="16" width="10.7109375" style="622" hidden="1"/>
    <col min="17" max="17" width="11.5703125" style="622" hidden="1"/>
    <col min="18" max="28" width="10.7109375" style="622" hidden="1"/>
    <col min="29" max="29" width="0" style="622" hidden="1"/>
    <col min="30" max="16384" width="14.42578125" style="622" hidden="1"/>
  </cols>
  <sheetData>
    <row r="1" spans="1:28" ht="15" customHeight="1" thickBot="1">
      <c r="A1" s="716"/>
      <c r="B1" s="716"/>
      <c r="C1" s="716"/>
      <c r="D1" s="716"/>
      <c r="E1" s="716"/>
      <c r="F1" s="716"/>
      <c r="G1" s="716"/>
      <c r="H1" s="716"/>
      <c r="I1" s="716"/>
      <c r="J1" s="716"/>
      <c r="K1" s="716"/>
      <c r="L1" s="716"/>
    </row>
    <row r="2" spans="1:28" ht="12.75" customHeight="1">
      <c r="A2" s="716"/>
      <c r="B2" s="505"/>
      <c r="C2" s="506"/>
      <c r="D2" s="506"/>
      <c r="E2" s="506"/>
      <c r="F2" s="506"/>
      <c r="G2" s="506"/>
      <c r="H2" s="506"/>
      <c r="I2" s="506"/>
      <c r="J2" s="506"/>
      <c r="K2" s="507"/>
      <c r="L2" s="502"/>
      <c r="M2" s="503"/>
      <c r="N2" s="503"/>
      <c r="O2" s="503"/>
      <c r="P2" s="503"/>
      <c r="Q2" s="503"/>
      <c r="R2" s="503"/>
      <c r="S2" s="503"/>
      <c r="T2" s="503"/>
      <c r="U2" s="503"/>
      <c r="V2" s="503"/>
      <c r="W2" s="503"/>
      <c r="X2" s="503"/>
      <c r="Y2" s="503"/>
      <c r="Z2" s="503"/>
      <c r="AA2" s="503"/>
      <c r="AB2" s="503"/>
    </row>
    <row r="3" spans="1:28" ht="12.75" customHeight="1">
      <c r="A3" s="716"/>
      <c r="B3" s="374"/>
      <c r="C3" s="508"/>
      <c r="D3" s="508"/>
      <c r="E3" s="508"/>
      <c r="F3" s="508"/>
      <c r="G3" s="508"/>
      <c r="H3" s="508"/>
      <c r="I3" s="508"/>
      <c r="J3" s="508"/>
      <c r="K3" s="509"/>
      <c r="L3" s="502"/>
      <c r="M3" s="503"/>
      <c r="N3" s="503"/>
      <c r="O3" s="503"/>
      <c r="P3" s="503"/>
      <c r="Q3" s="503"/>
      <c r="R3" s="503"/>
      <c r="S3" s="503"/>
      <c r="T3" s="503"/>
      <c r="U3" s="503"/>
      <c r="V3" s="503"/>
      <c r="W3" s="503"/>
      <c r="X3" s="503"/>
      <c r="Y3" s="503"/>
      <c r="Z3" s="503"/>
      <c r="AA3" s="503"/>
      <c r="AB3" s="503"/>
    </row>
    <row r="4" spans="1:28" ht="12.75" customHeight="1">
      <c r="A4" s="716"/>
      <c r="B4" s="374"/>
      <c r="C4" s="508"/>
      <c r="D4" s="508"/>
      <c r="E4" s="508"/>
      <c r="F4" s="508"/>
      <c r="G4" s="508"/>
      <c r="H4" s="508"/>
      <c r="I4" s="508"/>
      <c r="J4" s="508"/>
      <c r="K4" s="509"/>
      <c r="L4" s="502"/>
      <c r="M4" s="503"/>
      <c r="N4" s="503"/>
      <c r="O4" s="503"/>
      <c r="P4" s="503"/>
      <c r="Q4" s="503"/>
      <c r="R4" s="503"/>
      <c r="S4" s="503"/>
      <c r="T4" s="503"/>
      <c r="U4" s="503"/>
      <c r="V4" s="503"/>
      <c r="W4" s="503"/>
      <c r="X4" s="503"/>
      <c r="Y4" s="503"/>
      <c r="Z4" s="503"/>
      <c r="AA4" s="503"/>
      <c r="AB4" s="503"/>
    </row>
    <row r="5" spans="1:28" ht="12.75" customHeight="1">
      <c r="A5" s="716"/>
      <c r="B5" s="374"/>
      <c r="C5" s="508"/>
      <c r="D5" s="508"/>
      <c r="E5" s="508"/>
      <c r="F5" s="508"/>
      <c r="G5" s="508"/>
      <c r="H5" s="508"/>
      <c r="I5" s="508"/>
      <c r="J5" s="508"/>
      <c r="K5" s="509"/>
      <c r="L5" s="502"/>
      <c r="M5" s="503"/>
      <c r="N5" s="503"/>
      <c r="O5" s="503"/>
      <c r="P5" s="503"/>
      <c r="Q5" s="503"/>
      <c r="R5" s="503"/>
      <c r="S5" s="503"/>
      <c r="T5" s="503"/>
      <c r="U5" s="503"/>
      <c r="V5" s="503"/>
      <c r="W5" s="503"/>
      <c r="X5" s="503"/>
      <c r="Y5" s="503"/>
      <c r="Z5" s="503"/>
      <c r="AA5" s="503"/>
      <c r="AB5" s="503"/>
    </row>
    <row r="6" spans="1:28" ht="12.75" customHeight="1">
      <c r="A6" s="716"/>
      <c r="B6" s="374"/>
      <c r="C6" s="508"/>
      <c r="D6" s="508"/>
      <c r="E6" s="508"/>
      <c r="F6" s="508"/>
      <c r="G6" s="508"/>
      <c r="H6" s="508"/>
      <c r="I6" s="508"/>
      <c r="J6" s="508"/>
      <c r="K6" s="509"/>
      <c r="L6" s="502"/>
      <c r="M6" s="503"/>
      <c r="N6" s="503"/>
      <c r="O6" s="503"/>
      <c r="P6" s="503"/>
      <c r="Q6" s="503"/>
      <c r="R6" s="503"/>
      <c r="S6" s="503"/>
      <c r="T6" s="503"/>
      <c r="U6" s="503"/>
      <c r="V6" s="503"/>
      <c r="W6" s="503"/>
      <c r="X6" s="503"/>
      <c r="Y6" s="503"/>
      <c r="Z6" s="503"/>
      <c r="AA6" s="503"/>
      <c r="AB6" s="503"/>
    </row>
    <row r="7" spans="1:28" ht="12.75" customHeight="1">
      <c r="A7" s="716"/>
      <c r="B7" s="374"/>
      <c r="C7" s="508"/>
      <c r="D7" s="508"/>
      <c r="E7" s="508"/>
      <c r="F7" s="508"/>
      <c r="G7" s="508"/>
      <c r="H7" s="508"/>
      <c r="I7" s="508"/>
      <c r="J7" s="508"/>
      <c r="K7" s="509"/>
      <c r="L7" s="502"/>
      <c r="M7" s="503"/>
      <c r="N7" s="503"/>
      <c r="O7" s="503"/>
      <c r="P7" s="503"/>
      <c r="Q7" s="503"/>
      <c r="R7" s="503"/>
      <c r="S7" s="503"/>
      <c r="T7" s="503"/>
      <c r="U7" s="503"/>
      <c r="V7" s="503"/>
      <c r="W7" s="503"/>
      <c r="X7" s="503"/>
      <c r="Y7" s="503"/>
      <c r="Z7" s="503"/>
      <c r="AA7" s="503"/>
      <c r="AB7" s="503"/>
    </row>
    <row r="8" spans="1:28" ht="24.75" customHeight="1">
      <c r="A8" s="716"/>
      <c r="B8" s="369" t="s">
        <v>0</v>
      </c>
      <c r="C8" s="670"/>
      <c r="D8" s="670"/>
      <c r="E8" s="670"/>
      <c r="F8" s="670"/>
      <c r="G8" s="670"/>
      <c r="H8" s="670"/>
      <c r="I8" s="670"/>
      <c r="J8" s="670"/>
      <c r="K8" s="671"/>
      <c r="L8" s="502"/>
      <c r="M8" s="503"/>
      <c r="N8" s="503"/>
      <c r="O8" s="503"/>
      <c r="P8" s="503"/>
      <c r="Q8" s="503"/>
      <c r="R8" s="503"/>
      <c r="S8" s="503"/>
      <c r="T8" s="503"/>
      <c r="U8" s="503"/>
      <c r="V8" s="503"/>
      <c r="W8" s="503"/>
      <c r="X8" s="503"/>
      <c r="Y8" s="503"/>
      <c r="Z8" s="503"/>
      <c r="AA8" s="503"/>
      <c r="AB8" s="503"/>
    </row>
    <row r="9" spans="1:28" ht="12.75" customHeight="1">
      <c r="A9" s="716"/>
      <c r="B9" s="373" t="s">
        <v>1</v>
      </c>
      <c r="C9" s="670"/>
      <c r="D9" s="670"/>
      <c r="E9" s="670"/>
      <c r="F9" s="670"/>
      <c r="G9" s="670"/>
      <c r="H9" s="670"/>
      <c r="I9" s="670"/>
      <c r="J9" s="670"/>
      <c r="K9" s="671"/>
      <c r="L9" s="502"/>
      <c r="M9" s="503"/>
      <c r="N9" s="503"/>
      <c r="O9" s="503"/>
      <c r="P9" s="503"/>
      <c r="Q9" s="503"/>
      <c r="R9" s="503"/>
      <c r="S9" s="503"/>
      <c r="T9" s="503"/>
      <c r="U9" s="503"/>
      <c r="V9" s="503"/>
      <c r="W9" s="503"/>
      <c r="X9" s="503"/>
      <c r="Y9" s="503"/>
      <c r="Z9" s="503"/>
      <c r="AA9" s="503"/>
      <c r="AB9" s="503"/>
    </row>
    <row r="10" spans="1:28" ht="12.75" customHeight="1">
      <c r="A10" s="716"/>
      <c r="B10" s="369" t="s">
        <v>2</v>
      </c>
      <c r="C10" s="670"/>
      <c r="D10" s="670"/>
      <c r="E10" s="670"/>
      <c r="F10" s="670"/>
      <c r="G10" s="670"/>
      <c r="H10" s="670"/>
      <c r="I10" s="670"/>
      <c r="J10" s="670"/>
      <c r="K10" s="671"/>
      <c r="L10" s="502"/>
      <c r="M10" s="503"/>
      <c r="N10" s="503"/>
      <c r="O10" s="503"/>
      <c r="P10" s="503"/>
      <c r="Q10" s="503"/>
      <c r="R10" s="503"/>
      <c r="S10" s="503"/>
      <c r="T10" s="503"/>
      <c r="U10" s="503"/>
      <c r="V10" s="503"/>
      <c r="W10" s="503"/>
      <c r="X10" s="503"/>
      <c r="Y10" s="503"/>
      <c r="Z10" s="503"/>
      <c r="AA10" s="503"/>
      <c r="AB10" s="503"/>
    </row>
    <row r="11" spans="1:28" ht="12.75" customHeight="1">
      <c r="A11" s="716"/>
      <c r="B11" s="369" t="s">
        <v>3</v>
      </c>
      <c r="C11" s="670"/>
      <c r="D11" s="670"/>
      <c r="E11" s="670"/>
      <c r="F11" s="670"/>
      <c r="G11" s="670"/>
      <c r="H11" s="670"/>
      <c r="I11" s="670"/>
      <c r="J11" s="670"/>
      <c r="K11" s="671"/>
      <c r="L11" s="502"/>
      <c r="M11" s="503"/>
      <c r="N11" s="503"/>
      <c r="O11" s="503"/>
      <c r="P11" s="503"/>
      <c r="Q11" s="503"/>
      <c r="R11" s="503"/>
      <c r="S11" s="503"/>
      <c r="T11" s="503"/>
      <c r="U11" s="503"/>
      <c r="V11" s="503"/>
      <c r="W11" s="503"/>
      <c r="X11" s="503"/>
      <c r="Y11" s="503"/>
      <c r="Z11" s="503"/>
      <c r="AA11" s="503"/>
      <c r="AB11" s="503"/>
    </row>
    <row r="12" spans="1:28" ht="12.75" customHeight="1" thickBot="1">
      <c r="A12" s="716"/>
      <c r="B12" s="513" t="s">
        <v>4</v>
      </c>
      <c r="C12" s="672"/>
      <c r="D12" s="672"/>
      <c r="E12" s="672"/>
      <c r="F12" s="672"/>
      <c r="G12" s="672"/>
      <c r="H12" s="672"/>
      <c r="I12" s="672"/>
      <c r="J12" s="672"/>
      <c r="K12" s="673"/>
      <c r="L12" s="502"/>
      <c r="M12" s="503"/>
      <c r="N12" s="503"/>
      <c r="O12" s="503"/>
      <c r="P12" s="503"/>
      <c r="Q12" s="503"/>
      <c r="R12" s="503"/>
      <c r="S12" s="503"/>
      <c r="T12" s="503"/>
      <c r="U12" s="503"/>
      <c r="V12" s="503"/>
      <c r="W12" s="503"/>
      <c r="X12" s="503"/>
      <c r="Y12" s="503"/>
      <c r="Z12" s="503"/>
      <c r="AA12" s="503"/>
      <c r="AB12" s="503"/>
    </row>
    <row r="13" spans="1:28" ht="35.25" customHeight="1" thickBot="1">
      <c r="A13" s="716"/>
      <c r="B13" s="516" t="s">
        <v>79</v>
      </c>
      <c r="C13" s="517"/>
      <c r="D13" s="517"/>
      <c r="E13" s="517"/>
      <c r="F13" s="518"/>
      <c r="G13" s="674" t="s">
        <v>288</v>
      </c>
      <c r="H13" s="675"/>
      <c r="I13" s="675"/>
      <c r="J13" s="675"/>
      <c r="K13" s="676"/>
      <c r="L13" s="502"/>
      <c r="M13" s="503"/>
      <c r="N13" s="503"/>
      <c r="O13" s="503"/>
      <c r="P13" s="503"/>
      <c r="Q13" s="503"/>
      <c r="R13" s="503"/>
      <c r="S13" s="503"/>
      <c r="T13" s="503"/>
      <c r="U13" s="503"/>
      <c r="V13" s="503"/>
      <c r="W13" s="503"/>
      <c r="X13" s="503"/>
      <c r="Y13" s="503"/>
      <c r="Z13" s="503"/>
      <c r="AA13" s="503"/>
      <c r="AB13" s="503"/>
    </row>
    <row r="14" spans="1:28" ht="102" customHeight="1" thickBot="1">
      <c r="A14" s="716"/>
      <c r="B14" s="516" t="s">
        <v>289</v>
      </c>
      <c r="C14" s="677"/>
      <c r="D14" s="677"/>
      <c r="E14" s="677"/>
      <c r="F14" s="677"/>
      <c r="G14" s="677"/>
      <c r="H14" s="677"/>
      <c r="I14" s="677"/>
      <c r="J14" s="677"/>
      <c r="K14" s="678"/>
      <c r="L14" s="502"/>
      <c r="M14" s="503"/>
      <c r="N14" s="503"/>
      <c r="O14" s="503"/>
      <c r="P14" s="503"/>
      <c r="Q14" s="503"/>
      <c r="R14" s="503"/>
      <c r="S14" s="503"/>
      <c r="T14" s="503"/>
      <c r="U14" s="503"/>
      <c r="V14" s="503"/>
      <c r="W14" s="503"/>
      <c r="X14" s="503"/>
      <c r="Y14" s="503"/>
      <c r="Z14" s="503"/>
      <c r="AA14" s="503"/>
      <c r="AB14" s="503"/>
    </row>
    <row r="15" spans="1:28" ht="33" customHeight="1" thickBot="1">
      <c r="A15" s="716"/>
      <c r="B15" s="516" t="s">
        <v>133</v>
      </c>
      <c r="C15" s="517"/>
      <c r="D15" s="517"/>
      <c r="E15" s="517"/>
      <c r="F15" s="517"/>
      <c r="G15" s="517"/>
      <c r="H15" s="517"/>
      <c r="I15" s="517"/>
      <c r="J15" s="517"/>
      <c r="K15" s="518"/>
      <c r="L15" s="502"/>
      <c r="M15" s="503"/>
      <c r="N15" s="503"/>
      <c r="O15" s="503"/>
      <c r="P15" s="503"/>
      <c r="Q15" s="503"/>
      <c r="R15" s="503"/>
      <c r="S15" s="503"/>
      <c r="T15" s="503"/>
      <c r="U15" s="503"/>
      <c r="V15" s="503"/>
      <c r="W15" s="503"/>
      <c r="X15" s="503"/>
      <c r="Y15" s="503"/>
      <c r="Z15" s="503"/>
      <c r="AA15" s="503"/>
      <c r="AB15" s="503"/>
    </row>
    <row r="16" spans="1:28" ht="24" customHeight="1">
      <c r="A16" s="716"/>
      <c r="B16" s="521" t="s">
        <v>5</v>
      </c>
      <c r="C16" s="679"/>
      <c r="D16" s="680"/>
      <c r="E16" s="485" t="s">
        <v>6</v>
      </c>
      <c r="F16" s="681"/>
      <c r="G16" s="681"/>
      <c r="H16" s="681"/>
      <c r="I16" s="681"/>
      <c r="J16" s="681"/>
      <c r="K16" s="682"/>
      <c r="L16" s="502"/>
      <c r="M16" s="503"/>
      <c r="N16" s="503"/>
      <c r="O16" s="503"/>
      <c r="P16" s="503"/>
      <c r="Q16" s="503"/>
      <c r="R16" s="503"/>
      <c r="S16" s="503"/>
      <c r="T16" s="503"/>
      <c r="U16" s="503"/>
      <c r="V16" s="503"/>
      <c r="W16" s="503"/>
      <c r="X16" s="503"/>
      <c r="Y16" s="503"/>
      <c r="Z16" s="503"/>
      <c r="AA16" s="503"/>
      <c r="AB16" s="503"/>
    </row>
    <row r="17" spans="1:28" ht="24" customHeight="1">
      <c r="A17" s="716"/>
      <c r="B17" s="683"/>
      <c r="C17" s="628"/>
      <c r="D17" s="629"/>
      <c r="E17" s="377" t="s">
        <v>8</v>
      </c>
      <c r="F17" s="625"/>
      <c r="G17" s="626"/>
      <c r="H17" s="384" t="s">
        <v>9</v>
      </c>
      <c r="I17" s="377" t="s">
        <v>290</v>
      </c>
      <c r="J17" s="625"/>
      <c r="K17" s="684"/>
      <c r="L17" s="502"/>
      <c r="M17" s="503"/>
      <c r="N17" s="503"/>
      <c r="O17" s="503"/>
      <c r="P17" s="503"/>
      <c r="Q17" s="503"/>
      <c r="R17" s="503"/>
      <c r="S17" s="503"/>
      <c r="T17" s="503"/>
      <c r="U17" s="503"/>
      <c r="V17" s="503"/>
      <c r="W17" s="503"/>
      <c r="X17" s="503"/>
      <c r="Y17" s="503"/>
      <c r="Z17" s="503"/>
      <c r="AA17" s="503"/>
      <c r="AB17" s="503"/>
    </row>
    <row r="18" spans="1:28" ht="18" customHeight="1">
      <c r="A18" s="716"/>
      <c r="B18" s="685" t="s">
        <v>12</v>
      </c>
      <c r="C18" s="625"/>
      <c r="D18" s="625"/>
      <c r="E18" s="625"/>
      <c r="F18" s="625"/>
      <c r="G18" s="625"/>
      <c r="H18" s="625"/>
      <c r="I18" s="630">
        <v>0.33</v>
      </c>
      <c r="J18" s="625"/>
      <c r="K18" s="684"/>
      <c r="L18" s="717"/>
      <c r="M18" s="631"/>
      <c r="N18" s="631"/>
      <c r="O18" s="631"/>
      <c r="P18" s="631"/>
      <c r="Q18" s="631"/>
      <c r="R18" s="631"/>
      <c r="S18" s="631"/>
      <c r="T18" s="631"/>
      <c r="U18" s="631"/>
      <c r="V18" s="631"/>
      <c r="W18" s="631"/>
      <c r="X18" s="631"/>
      <c r="Y18" s="631"/>
      <c r="Z18" s="631"/>
      <c r="AA18" s="631"/>
      <c r="AB18" s="631"/>
    </row>
    <row r="19" spans="1:28" ht="18" customHeight="1">
      <c r="A19" s="716"/>
      <c r="B19" s="686" t="s">
        <v>13</v>
      </c>
      <c r="C19" s="625"/>
      <c r="D19" s="625"/>
      <c r="E19" s="625"/>
      <c r="F19" s="625"/>
      <c r="G19" s="625"/>
      <c r="H19" s="625"/>
      <c r="I19" s="625"/>
      <c r="J19" s="625"/>
      <c r="K19" s="684"/>
      <c r="L19" s="716"/>
      <c r="M19" s="632"/>
      <c r="N19" s="633"/>
      <c r="O19" s="633"/>
      <c r="P19" s="631"/>
      <c r="Q19" s="631"/>
      <c r="R19" s="631"/>
      <c r="S19" s="631"/>
      <c r="T19" s="631"/>
      <c r="U19" s="631"/>
      <c r="V19" s="631"/>
      <c r="W19" s="631"/>
      <c r="X19" s="631"/>
      <c r="Y19" s="631"/>
      <c r="Z19" s="631"/>
      <c r="AA19" s="631"/>
      <c r="AB19" s="631"/>
    </row>
    <row r="20" spans="1:28" ht="30" customHeight="1">
      <c r="A20" s="716"/>
      <c r="B20" s="687" t="s">
        <v>14</v>
      </c>
      <c r="C20" s="625"/>
      <c r="D20" s="625"/>
      <c r="E20" s="634" t="s">
        <v>15</v>
      </c>
      <c r="F20" s="634" t="s">
        <v>17</v>
      </c>
      <c r="G20" s="634" t="s">
        <v>18</v>
      </c>
      <c r="H20" s="635" t="s">
        <v>19</v>
      </c>
      <c r="I20" s="636"/>
      <c r="J20" s="627"/>
      <c r="K20" s="688"/>
      <c r="L20" s="718"/>
      <c r="M20" s="637"/>
      <c r="N20" s="633"/>
      <c r="O20" s="633"/>
      <c r="P20" s="631"/>
      <c r="Q20" s="631"/>
      <c r="R20" s="631"/>
      <c r="S20" s="631"/>
      <c r="T20" s="631"/>
      <c r="U20" s="631"/>
      <c r="V20" s="631"/>
      <c r="W20" s="631"/>
      <c r="X20" s="631"/>
      <c r="Y20" s="631"/>
      <c r="Z20" s="631"/>
      <c r="AA20" s="631"/>
      <c r="AB20" s="631"/>
    </row>
    <row r="21" spans="1:28" ht="92.25" customHeight="1">
      <c r="A21" s="716"/>
      <c r="B21" s="399" t="s">
        <v>291</v>
      </c>
      <c r="C21" s="638"/>
      <c r="D21" s="638"/>
      <c r="E21" s="639" t="s">
        <v>69</v>
      </c>
      <c r="F21" s="639"/>
      <c r="G21" s="639"/>
      <c r="H21" s="640">
        <v>1</v>
      </c>
      <c r="I21" s="641" t="s">
        <v>292</v>
      </c>
      <c r="J21" s="642"/>
      <c r="K21" s="689"/>
      <c r="L21" s="718"/>
      <c r="M21" s="633"/>
      <c r="N21" s="633"/>
      <c r="O21" s="633"/>
      <c r="P21" s="631"/>
      <c r="Q21" s="643"/>
      <c r="R21" s="643"/>
      <c r="S21" s="631"/>
      <c r="T21" s="631"/>
      <c r="U21" s="631"/>
      <c r="V21" s="631"/>
      <c r="W21" s="631"/>
      <c r="X21" s="631"/>
      <c r="Y21" s="631"/>
      <c r="Z21" s="631"/>
      <c r="AA21" s="631"/>
      <c r="AB21" s="631"/>
    </row>
    <row r="22" spans="1:28" ht="231.75" customHeight="1">
      <c r="A22" s="716"/>
      <c r="B22" s="399" t="s">
        <v>293</v>
      </c>
      <c r="C22" s="638"/>
      <c r="D22" s="638"/>
      <c r="E22" s="639"/>
      <c r="F22" s="639"/>
      <c r="G22" s="639" t="s">
        <v>69</v>
      </c>
      <c r="H22" s="640">
        <v>0</v>
      </c>
      <c r="I22" s="641" t="s">
        <v>294</v>
      </c>
      <c r="J22" s="642"/>
      <c r="K22" s="689"/>
      <c r="L22" s="718"/>
      <c r="M22" s="633"/>
      <c r="N22" s="633"/>
      <c r="O22" s="633"/>
      <c r="P22" s="631"/>
      <c r="Q22" s="643"/>
      <c r="R22" s="631"/>
      <c r="S22" s="631"/>
      <c r="T22" s="631"/>
      <c r="U22" s="631"/>
      <c r="V22" s="631"/>
      <c r="W22" s="631"/>
      <c r="X22" s="631"/>
      <c r="Y22" s="631"/>
      <c r="Z22" s="631"/>
      <c r="AA22" s="631"/>
      <c r="AB22" s="631"/>
    </row>
    <row r="23" spans="1:28" ht="203.25" customHeight="1">
      <c r="A23" s="716"/>
      <c r="B23" s="399" t="s">
        <v>295</v>
      </c>
      <c r="C23" s="638"/>
      <c r="D23" s="638"/>
      <c r="E23" s="639"/>
      <c r="F23" s="639"/>
      <c r="G23" s="639" t="s">
        <v>69</v>
      </c>
      <c r="H23" s="640">
        <v>0</v>
      </c>
      <c r="I23" s="641" t="s">
        <v>296</v>
      </c>
      <c r="J23" s="642"/>
      <c r="K23" s="689"/>
      <c r="L23" s="718"/>
      <c r="M23" s="633"/>
      <c r="N23" s="633"/>
      <c r="O23" s="633"/>
      <c r="P23" s="631"/>
      <c r="Q23" s="631"/>
      <c r="R23" s="631"/>
      <c r="S23" s="631"/>
      <c r="T23" s="631"/>
      <c r="U23" s="631"/>
      <c r="V23" s="631"/>
      <c r="W23" s="631"/>
      <c r="X23" s="631"/>
      <c r="Y23" s="631"/>
      <c r="Z23" s="631"/>
      <c r="AA23" s="631"/>
      <c r="AB23" s="631"/>
    </row>
    <row r="24" spans="1:28" ht="19.5" customHeight="1">
      <c r="A24" s="716"/>
      <c r="B24" s="690" t="s">
        <v>25</v>
      </c>
      <c r="C24" s="625"/>
      <c r="D24" s="625"/>
      <c r="E24" s="625"/>
      <c r="F24" s="625"/>
      <c r="G24" s="625"/>
      <c r="H24" s="625"/>
      <c r="I24" s="644">
        <f>AVERAGE(H21:H23)</f>
        <v>0.33333333333333331</v>
      </c>
      <c r="J24" s="645"/>
      <c r="K24" s="691">
        <f>(I24*I18)</f>
        <v>0.11</v>
      </c>
      <c r="L24" s="717"/>
      <c r="M24" s="631"/>
      <c r="N24" s="631"/>
      <c r="O24" s="631"/>
      <c r="P24" s="631"/>
      <c r="Q24" s="631"/>
      <c r="R24" s="631"/>
      <c r="S24" s="631"/>
      <c r="T24" s="631"/>
      <c r="U24" s="631"/>
      <c r="V24" s="631"/>
      <c r="W24" s="631"/>
      <c r="X24" s="631"/>
      <c r="Y24" s="631"/>
      <c r="Z24" s="631"/>
      <c r="AA24" s="631"/>
      <c r="AB24" s="631"/>
    </row>
    <row r="25" spans="1:28" ht="24" customHeight="1">
      <c r="A25" s="716"/>
      <c r="B25" s="685" t="s">
        <v>27</v>
      </c>
      <c r="C25" s="625"/>
      <c r="D25" s="625"/>
      <c r="E25" s="625"/>
      <c r="F25" s="625"/>
      <c r="G25" s="625"/>
      <c r="H25" s="625"/>
      <c r="I25" s="630">
        <v>0.67</v>
      </c>
      <c r="J25" s="625"/>
      <c r="K25" s="684"/>
      <c r="L25" s="717"/>
      <c r="M25" s="631"/>
      <c r="N25" s="643"/>
      <c r="O25" s="631"/>
      <c r="P25" s="631"/>
      <c r="Q25" s="631"/>
      <c r="R25" s="631"/>
      <c r="S25" s="631"/>
      <c r="T25" s="631"/>
      <c r="U25" s="631"/>
      <c r="V25" s="631"/>
      <c r="W25" s="631"/>
      <c r="X25" s="631"/>
      <c r="Y25" s="631"/>
      <c r="Z25" s="631"/>
      <c r="AA25" s="631"/>
      <c r="AB25" s="631"/>
    </row>
    <row r="26" spans="1:28" ht="20.100000000000001" customHeight="1">
      <c r="A26" s="716"/>
      <c r="B26" s="692" t="s">
        <v>28</v>
      </c>
      <c r="C26" s="627"/>
      <c r="D26" s="627"/>
      <c r="E26" s="627"/>
      <c r="F26" s="627"/>
      <c r="G26" s="627"/>
      <c r="H26" s="627"/>
      <c r="I26" s="627"/>
      <c r="J26" s="646"/>
      <c r="K26" s="693">
        <v>0.5</v>
      </c>
      <c r="L26" s="719"/>
      <c r="M26" s="631"/>
      <c r="N26" s="631"/>
      <c r="O26" s="631"/>
      <c r="P26" s="631"/>
      <c r="Q26" s="631"/>
      <c r="R26" s="631"/>
      <c r="S26" s="631"/>
      <c r="T26" s="631"/>
      <c r="U26" s="631"/>
      <c r="V26" s="631"/>
      <c r="W26" s="631"/>
      <c r="X26" s="631"/>
      <c r="Y26" s="631"/>
      <c r="Z26" s="631"/>
      <c r="AA26" s="631"/>
      <c r="AB26" s="631"/>
    </row>
    <row r="27" spans="1:28" ht="402.75" customHeight="1">
      <c r="A27" s="716"/>
      <c r="B27" s="694" t="s">
        <v>297</v>
      </c>
      <c r="C27" s="435"/>
      <c r="D27" s="435"/>
      <c r="E27" s="435"/>
      <c r="F27" s="435"/>
      <c r="G27" s="435"/>
      <c r="H27" s="647">
        <v>1</v>
      </c>
      <c r="I27" s="648" t="s">
        <v>298</v>
      </c>
      <c r="J27" s="648"/>
      <c r="K27" s="695"/>
      <c r="L27" s="717"/>
      <c r="M27" s="631"/>
      <c r="N27" s="631"/>
      <c r="O27" s="631"/>
      <c r="P27" s="631"/>
      <c r="Q27" s="631"/>
      <c r="R27" s="631"/>
      <c r="S27" s="631"/>
      <c r="T27" s="631"/>
      <c r="U27" s="631"/>
      <c r="V27" s="631"/>
      <c r="W27" s="631"/>
      <c r="X27" s="631"/>
      <c r="Y27" s="631"/>
      <c r="Z27" s="631"/>
      <c r="AA27" s="631"/>
      <c r="AB27" s="631"/>
    </row>
    <row r="28" spans="1:28" ht="315" customHeight="1">
      <c r="A28" s="716"/>
      <c r="B28" s="694"/>
      <c r="C28" s="435"/>
      <c r="D28" s="435"/>
      <c r="E28" s="435"/>
      <c r="F28" s="435"/>
      <c r="G28" s="435"/>
      <c r="H28" s="647"/>
      <c r="I28" s="648"/>
      <c r="J28" s="648"/>
      <c r="K28" s="695"/>
      <c r="L28" s="717"/>
      <c r="M28" s="631"/>
      <c r="N28" s="631"/>
      <c r="O28" s="631"/>
      <c r="P28" s="631"/>
      <c r="Q28" s="631"/>
      <c r="R28" s="631"/>
      <c r="S28" s="631"/>
      <c r="T28" s="631"/>
      <c r="U28" s="631"/>
      <c r="V28" s="631"/>
      <c r="W28" s="631"/>
      <c r="X28" s="631"/>
      <c r="Y28" s="631"/>
      <c r="Z28" s="631"/>
      <c r="AA28" s="631"/>
      <c r="AB28" s="631"/>
    </row>
    <row r="29" spans="1:28" ht="20.100000000000001" customHeight="1">
      <c r="A29" s="716"/>
      <c r="B29" s="696" t="s">
        <v>33</v>
      </c>
      <c r="C29" s="628"/>
      <c r="D29" s="628"/>
      <c r="E29" s="628"/>
      <c r="F29" s="628"/>
      <c r="G29" s="628"/>
      <c r="H29" s="628"/>
      <c r="I29" s="628"/>
      <c r="J29" s="649">
        <f>SUM(H27)</f>
        <v>1</v>
      </c>
      <c r="K29" s="697">
        <f>+(H27*K26)/100%</f>
        <v>0.5</v>
      </c>
      <c r="L29" s="717"/>
      <c r="M29" s="631"/>
      <c r="N29" s="631"/>
      <c r="O29" s="631"/>
      <c r="P29" s="631"/>
      <c r="Q29" s="631"/>
      <c r="R29" s="631"/>
      <c r="S29" s="631"/>
      <c r="T29" s="631"/>
      <c r="U29" s="631"/>
      <c r="V29" s="631"/>
      <c r="W29" s="631"/>
      <c r="X29" s="631"/>
      <c r="Y29" s="631"/>
      <c r="Z29" s="631"/>
      <c r="AA29" s="631"/>
      <c r="AB29" s="631"/>
    </row>
    <row r="30" spans="1:28" ht="20.100000000000001" customHeight="1">
      <c r="A30" s="716"/>
      <c r="B30" s="557" t="s">
        <v>35</v>
      </c>
      <c r="C30" s="625"/>
      <c r="D30" s="625"/>
      <c r="E30" s="625"/>
      <c r="F30" s="625"/>
      <c r="G30" s="625"/>
      <c r="H30" s="574"/>
      <c r="I30" s="575"/>
      <c r="J30" s="558"/>
      <c r="K30" s="559">
        <v>0.2</v>
      </c>
      <c r="L30" s="717"/>
      <c r="M30" s="650"/>
      <c r="N30" s="631"/>
      <c r="O30" s="631"/>
      <c r="P30" s="631"/>
      <c r="Q30" s="631"/>
      <c r="R30" s="631"/>
      <c r="S30" s="631"/>
      <c r="T30" s="631"/>
      <c r="U30" s="631"/>
      <c r="V30" s="631"/>
      <c r="W30" s="631"/>
      <c r="X30" s="631"/>
      <c r="Y30" s="631"/>
      <c r="Z30" s="631"/>
      <c r="AA30" s="631"/>
      <c r="AB30" s="631"/>
    </row>
    <row r="31" spans="1:28" ht="101.25" customHeight="1">
      <c r="A31" s="716"/>
      <c r="B31" s="577" t="s">
        <v>299</v>
      </c>
      <c r="C31" s="625"/>
      <c r="D31" s="625"/>
      <c r="E31" s="625"/>
      <c r="F31" s="625"/>
      <c r="G31" s="626"/>
      <c r="H31" s="415">
        <v>1</v>
      </c>
      <c r="I31" s="403" t="s">
        <v>300</v>
      </c>
      <c r="J31" s="581"/>
      <c r="K31" s="698"/>
      <c r="L31" s="717"/>
      <c r="M31" s="631"/>
      <c r="N31" s="631"/>
      <c r="O31" s="631"/>
      <c r="P31" s="631"/>
      <c r="Q31" s="631"/>
      <c r="R31" s="631"/>
      <c r="S31" s="631"/>
      <c r="T31" s="631"/>
      <c r="U31" s="631"/>
      <c r="V31" s="631"/>
      <c r="W31" s="631"/>
      <c r="X31" s="631"/>
      <c r="Y31" s="631"/>
      <c r="Z31" s="631"/>
      <c r="AA31" s="631"/>
      <c r="AB31" s="631"/>
    </row>
    <row r="32" spans="1:28" ht="20.100000000000001" customHeight="1">
      <c r="A32" s="716"/>
      <c r="B32" s="571" t="s">
        <v>33</v>
      </c>
      <c r="C32" s="625"/>
      <c r="D32" s="625"/>
      <c r="E32" s="625"/>
      <c r="F32" s="625"/>
      <c r="G32" s="625"/>
      <c r="H32" s="625"/>
      <c r="I32" s="625"/>
      <c r="J32" s="572">
        <f>SUM(H31)</f>
        <v>1</v>
      </c>
      <c r="K32" s="573">
        <f>+(H31*K30)/100%</f>
        <v>0.2</v>
      </c>
      <c r="L32" s="717"/>
      <c r="M32" s="631"/>
      <c r="N32" s="631"/>
      <c r="O32" s="631"/>
      <c r="P32" s="631"/>
      <c r="Q32" s="631"/>
      <c r="R32" s="631"/>
      <c r="S32" s="631"/>
      <c r="T32" s="631"/>
      <c r="U32" s="631"/>
      <c r="V32" s="631"/>
      <c r="W32" s="631"/>
      <c r="X32" s="631"/>
      <c r="Y32" s="631"/>
      <c r="Z32" s="631"/>
      <c r="AA32" s="631"/>
      <c r="AB32" s="631"/>
    </row>
    <row r="33" spans="1:28" ht="20.100000000000001" customHeight="1">
      <c r="A33" s="716"/>
      <c r="B33" s="557" t="s">
        <v>38</v>
      </c>
      <c r="C33" s="625"/>
      <c r="D33" s="625"/>
      <c r="E33" s="625"/>
      <c r="F33" s="625"/>
      <c r="G33" s="625"/>
      <c r="H33" s="574"/>
      <c r="I33" s="575"/>
      <c r="J33" s="558"/>
      <c r="K33" s="559">
        <v>0.15</v>
      </c>
      <c r="L33" s="717"/>
      <c r="M33" s="650"/>
      <c r="N33" s="631"/>
      <c r="O33" s="631"/>
      <c r="P33" s="631"/>
      <c r="Q33" s="631"/>
      <c r="R33" s="631"/>
      <c r="S33" s="631"/>
      <c r="T33" s="631"/>
      <c r="U33" s="631"/>
      <c r="V33" s="631"/>
      <c r="W33" s="631"/>
      <c r="X33" s="631"/>
      <c r="Y33" s="631"/>
      <c r="Z33" s="631"/>
      <c r="AA33" s="631"/>
      <c r="AB33" s="631"/>
    </row>
    <row r="34" spans="1:28" ht="36" customHeight="1">
      <c r="A34" s="716"/>
      <c r="B34" s="422" t="s">
        <v>39</v>
      </c>
      <c r="C34" s="625"/>
      <c r="D34" s="626"/>
      <c r="E34" s="425" t="s">
        <v>40</v>
      </c>
      <c r="F34" s="625"/>
      <c r="G34" s="626"/>
      <c r="H34" s="426" t="s">
        <v>41</v>
      </c>
      <c r="I34" s="425" t="s">
        <v>42</v>
      </c>
      <c r="J34" s="625"/>
      <c r="K34" s="684"/>
      <c r="L34" s="717"/>
      <c r="M34" s="631"/>
      <c r="N34" s="631"/>
      <c r="O34" s="631"/>
      <c r="P34" s="631"/>
      <c r="Q34" s="631"/>
      <c r="R34" s="631"/>
      <c r="S34" s="631"/>
      <c r="T34" s="631"/>
      <c r="U34" s="631"/>
      <c r="V34" s="631"/>
      <c r="W34" s="631"/>
      <c r="X34" s="631"/>
      <c r="Y34" s="631"/>
      <c r="Z34" s="631"/>
      <c r="AA34" s="631"/>
      <c r="AB34" s="631"/>
    </row>
    <row r="35" spans="1:28" ht="135.75" customHeight="1">
      <c r="A35" s="716"/>
      <c r="B35" s="577" t="s">
        <v>43</v>
      </c>
      <c r="C35" s="625"/>
      <c r="D35" s="626"/>
      <c r="E35" s="583" t="s">
        <v>301</v>
      </c>
      <c r="F35" s="625"/>
      <c r="G35" s="626"/>
      <c r="H35" s="415">
        <f>6/7</f>
        <v>0.8571428571428571</v>
      </c>
      <c r="I35" s="403" t="s">
        <v>302</v>
      </c>
      <c r="J35" s="581"/>
      <c r="K35" s="698"/>
      <c r="L35" s="717"/>
      <c r="M35" s="651"/>
      <c r="N35" s="631"/>
      <c r="O35" s="631"/>
      <c r="P35" s="631"/>
      <c r="Q35" s="631"/>
      <c r="R35" s="631"/>
      <c r="S35" s="631"/>
      <c r="T35" s="631"/>
      <c r="U35" s="631"/>
      <c r="V35" s="631"/>
      <c r="W35" s="631"/>
      <c r="X35" s="631"/>
      <c r="Y35" s="631"/>
      <c r="Z35" s="631"/>
      <c r="AA35" s="631"/>
      <c r="AB35" s="631"/>
    </row>
    <row r="36" spans="1:28" s="653" customFormat="1" ht="63.75" customHeight="1">
      <c r="A36" s="721"/>
      <c r="B36" s="413" t="s">
        <v>45</v>
      </c>
      <c r="C36" s="638"/>
      <c r="D36" s="652"/>
      <c r="E36" s="403" t="s">
        <v>303</v>
      </c>
      <c r="F36" s="638"/>
      <c r="G36" s="652"/>
      <c r="H36" s="415">
        <v>1</v>
      </c>
      <c r="I36" s="403" t="s">
        <v>304</v>
      </c>
      <c r="J36" s="638"/>
      <c r="K36" s="699"/>
      <c r="L36" s="474"/>
      <c r="M36" s="407"/>
      <c r="N36" s="407"/>
      <c r="O36" s="407"/>
      <c r="P36" s="407"/>
      <c r="Q36" s="407"/>
      <c r="R36" s="407"/>
      <c r="S36" s="407"/>
      <c r="T36" s="407"/>
      <c r="U36" s="407"/>
      <c r="V36" s="407"/>
      <c r="W36" s="407"/>
      <c r="X36" s="407"/>
      <c r="Y36" s="407"/>
      <c r="Z36" s="407"/>
      <c r="AA36" s="407"/>
      <c r="AB36" s="407"/>
    </row>
    <row r="37" spans="1:28" s="653" customFormat="1" ht="79.5" customHeight="1">
      <c r="A37" s="721"/>
      <c r="B37" s="413" t="s">
        <v>47</v>
      </c>
      <c r="C37" s="638"/>
      <c r="D37" s="652"/>
      <c r="E37" s="403" t="s">
        <v>48</v>
      </c>
      <c r="F37" s="638"/>
      <c r="G37" s="652"/>
      <c r="H37" s="415">
        <f>AVERAGE(H35:H36)</f>
        <v>0.9285714285714286</v>
      </c>
      <c r="I37" s="403" t="s">
        <v>305</v>
      </c>
      <c r="J37" s="638"/>
      <c r="K37" s="699"/>
      <c r="L37" s="474"/>
      <c r="M37" s="407"/>
      <c r="N37" s="407"/>
      <c r="O37" s="407"/>
      <c r="P37" s="407"/>
      <c r="Q37" s="407"/>
      <c r="R37" s="407"/>
      <c r="S37" s="407"/>
      <c r="T37" s="407"/>
      <c r="U37" s="407"/>
      <c r="V37" s="407"/>
      <c r="W37" s="407"/>
      <c r="X37" s="407"/>
      <c r="Y37" s="407"/>
      <c r="Z37" s="407"/>
      <c r="AA37" s="407"/>
      <c r="AB37" s="407"/>
    </row>
    <row r="38" spans="1:28" ht="20.100000000000001" customHeight="1">
      <c r="A38" s="716"/>
      <c r="B38" s="571" t="s">
        <v>49</v>
      </c>
      <c r="C38" s="625"/>
      <c r="D38" s="625"/>
      <c r="E38" s="625"/>
      <c r="F38" s="625"/>
      <c r="G38" s="625"/>
      <c r="H38" s="625"/>
      <c r="I38" s="625"/>
      <c r="J38" s="572">
        <f>AVERAGEA(H35:H37)</f>
        <v>0.92857142857142849</v>
      </c>
      <c r="K38" s="573">
        <f>+(J38*K33)/100%</f>
        <v>0.13928571428571426</v>
      </c>
      <c r="L38" s="717"/>
      <c r="M38" s="631"/>
      <c r="N38" s="631"/>
      <c r="O38" s="631"/>
      <c r="P38" s="631"/>
      <c r="Q38" s="631"/>
      <c r="R38" s="631"/>
      <c r="S38" s="631"/>
      <c r="T38" s="631"/>
      <c r="U38" s="631"/>
      <c r="V38" s="631"/>
      <c r="W38" s="631"/>
      <c r="X38" s="631"/>
      <c r="Y38" s="631"/>
      <c r="Z38" s="631"/>
      <c r="AA38" s="631"/>
      <c r="AB38" s="631"/>
    </row>
    <row r="39" spans="1:28" ht="20.100000000000001" customHeight="1">
      <c r="A39" s="716"/>
      <c r="B39" s="557" t="s">
        <v>50</v>
      </c>
      <c r="C39" s="625"/>
      <c r="D39" s="625"/>
      <c r="E39" s="625"/>
      <c r="F39" s="625"/>
      <c r="G39" s="625"/>
      <c r="H39" s="625"/>
      <c r="I39" s="625"/>
      <c r="J39" s="625"/>
      <c r="K39" s="559">
        <v>0.1</v>
      </c>
      <c r="L39" s="717"/>
      <c r="M39" s="631"/>
      <c r="N39" s="631"/>
      <c r="O39" s="631"/>
      <c r="P39" s="631"/>
      <c r="Q39" s="631"/>
      <c r="R39" s="631"/>
      <c r="S39" s="631"/>
      <c r="T39" s="631"/>
      <c r="U39" s="631"/>
      <c r="V39" s="631"/>
      <c r="W39" s="631"/>
      <c r="X39" s="631"/>
      <c r="Y39" s="631"/>
      <c r="Z39" s="631"/>
      <c r="AA39" s="631"/>
      <c r="AB39" s="631"/>
    </row>
    <row r="40" spans="1:28" ht="39" customHeight="1">
      <c r="A40" s="716"/>
      <c r="B40" s="422" t="s">
        <v>39</v>
      </c>
      <c r="C40" s="625"/>
      <c r="D40" s="626"/>
      <c r="E40" s="425" t="s">
        <v>40</v>
      </c>
      <c r="F40" s="625"/>
      <c r="G40" s="626"/>
      <c r="H40" s="426" t="s">
        <v>41</v>
      </c>
      <c r="I40" s="425" t="s">
        <v>42</v>
      </c>
      <c r="J40" s="625"/>
      <c r="K40" s="684"/>
      <c r="L40" s="717"/>
      <c r="M40" s="631"/>
      <c r="N40" s="631"/>
      <c r="O40" s="631"/>
      <c r="P40" s="631"/>
      <c r="Q40" s="631"/>
      <c r="R40" s="631"/>
      <c r="S40" s="631"/>
      <c r="T40" s="631"/>
      <c r="U40" s="631"/>
      <c r="V40" s="631"/>
      <c r="W40" s="631"/>
      <c r="X40" s="631"/>
      <c r="Y40" s="631"/>
      <c r="Z40" s="631"/>
      <c r="AA40" s="631"/>
      <c r="AB40" s="631"/>
    </row>
    <row r="41" spans="1:28" ht="71.25" customHeight="1">
      <c r="A41" s="716"/>
      <c r="B41" s="577" t="s">
        <v>51</v>
      </c>
      <c r="C41" s="625"/>
      <c r="D41" s="626"/>
      <c r="E41" s="583" t="s">
        <v>306</v>
      </c>
      <c r="F41" s="625"/>
      <c r="G41" s="626"/>
      <c r="H41" s="654">
        <v>0.66666666666666696</v>
      </c>
      <c r="I41" s="655" t="s">
        <v>307</v>
      </c>
      <c r="J41" s="656"/>
      <c r="K41" s="700"/>
      <c r="L41" s="717"/>
      <c r="M41" s="631"/>
      <c r="N41" s="631"/>
      <c r="O41" s="631"/>
      <c r="P41" s="631"/>
      <c r="Q41" s="631"/>
      <c r="R41" s="631"/>
      <c r="S41" s="631"/>
      <c r="T41" s="631"/>
      <c r="U41" s="631"/>
      <c r="V41" s="631"/>
      <c r="W41" s="631"/>
      <c r="X41" s="631"/>
      <c r="Y41" s="631"/>
      <c r="Z41" s="631"/>
      <c r="AA41" s="631"/>
      <c r="AB41" s="631"/>
    </row>
    <row r="42" spans="1:28" ht="71.25" customHeight="1">
      <c r="A42" s="716"/>
      <c r="B42" s="577" t="s">
        <v>52</v>
      </c>
      <c r="C42" s="625"/>
      <c r="D42" s="626"/>
      <c r="E42" s="583" t="s">
        <v>308</v>
      </c>
      <c r="F42" s="657"/>
      <c r="G42" s="658"/>
      <c r="H42" s="659"/>
      <c r="I42" s="660"/>
      <c r="J42" s="661"/>
      <c r="K42" s="701"/>
      <c r="L42" s="717"/>
      <c r="M42" s="631"/>
      <c r="N42" s="631"/>
      <c r="O42" s="631"/>
      <c r="P42" s="631"/>
      <c r="Q42" s="631"/>
      <c r="R42" s="631"/>
      <c r="S42" s="631"/>
      <c r="T42" s="631"/>
      <c r="U42" s="631"/>
      <c r="V42" s="631"/>
      <c r="W42" s="631"/>
      <c r="X42" s="631"/>
      <c r="Y42" s="631"/>
      <c r="Z42" s="631"/>
      <c r="AA42" s="631"/>
      <c r="AB42" s="631"/>
    </row>
    <row r="43" spans="1:28" ht="170.25" customHeight="1">
      <c r="A43" s="716"/>
      <c r="B43" s="593" t="s">
        <v>53</v>
      </c>
      <c r="C43" s="625"/>
      <c r="D43" s="626"/>
      <c r="E43" s="583" t="s">
        <v>309</v>
      </c>
      <c r="F43" s="625"/>
      <c r="G43" s="626"/>
      <c r="H43" s="415">
        <v>1</v>
      </c>
      <c r="I43" s="403" t="s">
        <v>310</v>
      </c>
      <c r="J43" s="638"/>
      <c r="K43" s="699"/>
      <c r="L43" s="717"/>
      <c r="M43" s="631"/>
      <c r="N43" s="631"/>
      <c r="O43" s="631"/>
      <c r="P43" s="631"/>
      <c r="Q43" s="631"/>
      <c r="R43" s="631"/>
      <c r="S43" s="631"/>
      <c r="T43" s="631"/>
      <c r="U43" s="631"/>
      <c r="V43" s="631"/>
      <c r="W43" s="631"/>
      <c r="X43" s="631"/>
      <c r="Y43" s="631"/>
      <c r="Z43" s="631"/>
      <c r="AA43" s="631"/>
      <c r="AB43" s="631"/>
    </row>
    <row r="44" spans="1:28" ht="20.100000000000001" customHeight="1">
      <c r="A44" s="716"/>
      <c r="B44" s="571" t="s">
        <v>54</v>
      </c>
      <c r="C44" s="625"/>
      <c r="D44" s="625"/>
      <c r="E44" s="625"/>
      <c r="F44" s="625"/>
      <c r="G44" s="625"/>
      <c r="H44" s="625"/>
      <c r="I44" s="625"/>
      <c r="J44" s="572">
        <f>AVERAGEA(H41:H43)</f>
        <v>0.83333333333333348</v>
      </c>
      <c r="K44" s="573">
        <f>+(J44*K39)/100%</f>
        <v>8.3333333333333356E-2</v>
      </c>
      <c r="L44" s="717"/>
      <c r="M44" s="631"/>
      <c r="N44" s="631"/>
      <c r="O44" s="631"/>
      <c r="P44" s="631"/>
      <c r="Q44" s="631"/>
      <c r="R44" s="631"/>
      <c r="S44" s="631"/>
      <c r="T44" s="631"/>
      <c r="U44" s="631"/>
      <c r="V44" s="631"/>
      <c r="W44" s="631"/>
      <c r="X44" s="631"/>
      <c r="Y44" s="631"/>
      <c r="Z44" s="631"/>
      <c r="AA44" s="631"/>
      <c r="AB44" s="631"/>
    </row>
    <row r="45" spans="1:28" ht="20.100000000000001" customHeight="1">
      <c r="A45" s="716"/>
      <c r="B45" s="557" t="s">
        <v>55</v>
      </c>
      <c r="C45" s="625"/>
      <c r="D45" s="625"/>
      <c r="E45" s="625"/>
      <c r="F45" s="625"/>
      <c r="G45" s="625"/>
      <c r="H45" s="625"/>
      <c r="I45" s="625"/>
      <c r="J45" s="625"/>
      <c r="K45" s="559">
        <v>0.05</v>
      </c>
      <c r="L45" s="717"/>
      <c r="M45" s="631"/>
      <c r="N45" s="631"/>
      <c r="O45" s="631"/>
      <c r="P45" s="631"/>
      <c r="Q45" s="631"/>
      <c r="R45" s="631"/>
      <c r="S45" s="631"/>
      <c r="T45" s="631"/>
      <c r="U45" s="631"/>
      <c r="V45" s="631"/>
      <c r="W45" s="631"/>
      <c r="X45" s="631"/>
      <c r="Y45" s="631"/>
      <c r="Z45" s="631"/>
      <c r="AA45" s="631"/>
      <c r="AB45" s="631"/>
    </row>
    <row r="46" spans="1:28" ht="15" customHeight="1">
      <c r="A46" s="716"/>
      <c r="B46" s="422" t="s">
        <v>39</v>
      </c>
      <c r="C46" s="625"/>
      <c r="D46" s="626"/>
      <c r="E46" s="449" t="s">
        <v>56</v>
      </c>
      <c r="F46" s="625"/>
      <c r="G46" s="625"/>
      <c r="H46" s="626"/>
      <c r="I46" s="449" t="s">
        <v>57</v>
      </c>
      <c r="J46" s="625"/>
      <c r="K46" s="684"/>
      <c r="L46" s="717"/>
      <c r="M46" s="631"/>
      <c r="N46" s="631"/>
      <c r="O46" s="631"/>
      <c r="P46" s="631"/>
      <c r="Q46" s="631"/>
      <c r="R46" s="631"/>
      <c r="S46" s="631"/>
      <c r="T46" s="631"/>
      <c r="U46" s="631"/>
      <c r="V46" s="631"/>
      <c r="W46" s="631"/>
      <c r="X46" s="631"/>
      <c r="Y46" s="631"/>
      <c r="Z46" s="631"/>
      <c r="AA46" s="631"/>
      <c r="AB46" s="631"/>
    </row>
    <row r="47" spans="1:28" ht="140.25" customHeight="1">
      <c r="A47" s="716"/>
      <c r="B47" s="413" t="s">
        <v>311</v>
      </c>
      <c r="C47" s="581"/>
      <c r="D47" s="582"/>
      <c r="E47" s="450">
        <v>0.7288</v>
      </c>
      <c r="F47" s="662"/>
      <c r="G47" s="662"/>
      <c r="H47" s="663"/>
      <c r="I47" s="451" t="s">
        <v>312</v>
      </c>
      <c r="J47" s="581"/>
      <c r="K47" s="698"/>
      <c r="L47" s="717"/>
      <c r="M47" s="631"/>
      <c r="N47" s="651"/>
      <c r="O47" s="631"/>
      <c r="P47" s="631"/>
      <c r="Q47" s="631">
        <f>59-16</f>
        <v>43</v>
      </c>
      <c r="R47" s="631"/>
      <c r="S47" s="631"/>
      <c r="T47" s="631"/>
      <c r="U47" s="631"/>
      <c r="V47" s="631"/>
      <c r="W47" s="631"/>
      <c r="X47" s="631"/>
      <c r="Y47" s="631"/>
      <c r="Z47" s="631"/>
      <c r="AA47" s="631"/>
      <c r="AB47" s="631"/>
    </row>
    <row r="48" spans="1:28" ht="20.100000000000001" customHeight="1">
      <c r="A48" s="716"/>
      <c r="B48" s="571" t="s">
        <v>60</v>
      </c>
      <c r="C48" s="625"/>
      <c r="D48" s="625"/>
      <c r="E48" s="625"/>
      <c r="F48" s="625"/>
      <c r="G48" s="625"/>
      <c r="H48" s="625"/>
      <c r="I48" s="625"/>
      <c r="J48" s="572">
        <f>E47</f>
        <v>0.7288</v>
      </c>
      <c r="K48" s="573">
        <f>+(J48*K45)/100%</f>
        <v>3.644E-2</v>
      </c>
      <c r="L48" s="720"/>
      <c r="M48" s="664"/>
      <c r="N48" s="664"/>
      <c r="O48" s="631"/>
      <c r="P48" s="631"/>
      <c r="Q48" s="631"/>
      <c r="R48" s="631"/>
      <c r="S48" s="631"/>
      <c r="T48" s="631"/>
      <c r="U48" s="631"/>
      <c r="V48" s="631"/>
      <c r="W48" s="631"/>
      <c r="X48" s="631"/>
      <c r="Y48" s="631"/>
      <c r="Z48" s="631"/>
      <c r="AA48" s="631"/>
      <c r="AB48" s="631"/>
    </row>
    <row r="49" spans="1:29" ht="20.100000000000001" customHeight="1">
      <c r="A49" s="716"/>
      <c r="B49" s="690" t="s">
        <v>313</v>
      </c>
      <c r="C49" s="625"/>
      <c r="D49" s="625"/>
      <c r="E49" s="625"/>
      <c r="F49" s="625"/>
      <c r="G49" s="625"/>
      <c r="H49" s="625"/>
      <c r="I49" s="625"/>
      <c r="J49" s="665">
        <f>+K29+K32+K38+K44+K48</f>
        <v>0.95905904761904759</v>
      </c>
      <c r="K49" s="702">
        <f>J49*I25</f>
        <v>0.64256956190476189</v>
      </c>
      <c r="L49" s="717"/>
      <c r="M49" s="631"/>
      <c r="N49" s="631"/>
      <c r="O49" s="631"/>
      <c r="P49" s="631"/>
      <c r="Q49" s="631"/>
      <c r="R49" s="631"/>
      <c r="S49" s="631"/>
      <c r="T49" s="631"/>
      <c r="U49" s="631"/>
      <c r="V49" s="631"/>
      <c r="W49" s="631"/>
      <c r="X49" s="631"/>
      <c r="Y49" s="631"/>
      <c r="Z49" s="631"/>
      <c r="AA49" s="631"/>
      <c r="AB49" s="631"/>
    </row>
    <row r="50" spans="1:29" ht="24" customHeight="1" thickBot="1">
      <c r="A50" s="716"/>
      <c r="B50" s="488" t="s">
        <v>314</v>
      </c>
      <c r="C50" s="703"/>
      <c r="D50" s="703"/>
      <c r="E50" s="703"/>
      <c r="F50" s="703"/>
      <c r="G50" s="703"/>
      <c r="H50" s="703"/>
      <c r="I50" s="703"/>
      <c r="J50" s="703"/>
      <c r="K50" s="490">
        <f>+K24+K49</f>
        <v>0.75256956190476187</v>
      </c>
      <c r="L50" s="502"/>
      <c r="M50" s="503"/>
      <c r="N50" s="503"/>
      <c r="O50" s="503"/>
      <c r="P50" s="503"/>
      <c r="Q50" s="503"/>
      <c r="R50" s="503"/>
      <c r="S50" s="503"/>
      <c r="T50" s="503"/>
      <c r="U50" s="503"/>
      <c r="V50" s="503"/>
      <c r="W50" s="503"/>
      <c r="X50" s="503"/>
      <c r="Y50" s="503"/>
      <c r="Z50" s="503"/>
      <c r="AA50" s="503"/>
      <c r="AB50" s="503"/>
    </row>
    <row r="51" spans="1:29" ht="409.5" customHeight="1" thickBot="1">
      <c r="A51" s="716"/>
      <c r="B51" s="704" t="s">
        <v>315</v>
      </c>
      <c r="C51" s="705"/>
      <c r="D51" s="705"/>
      <c r="E51" s="705"/>
      <c r="F51" s="705"/>
      <c r="G51" s="705"/>
      <c r="H51" s="705"/>
      <c r="I51" s="705"/>
      <c r="J51" s="705"/>
      <c r="K51" s="706"/>
      <c r="L51" s="502"/>
      <c r="M51" s="503"/>
      <c r="N51" s="503"/>
      <c r="O51" s="503"/>
      <c r="P51" s="503"/>
      <c r="Q51" s="503"/>
      <c r="R51" s="503"/>
      <c r="S51" s="503"/>
      <c r="T51" s="503"/>
      <c r="U51" s="503"/>
      <c r="V51" s="503"/>
      <c r="W51" s="503"/>
      <c r="X51" s="503"/>
      <c r="Y51" s="503"/>
      <c r="Z51" s="503"/>
      <c r="AA51" s="503"/>
      <c r="AB51" s="503"/>
      <c r="AC51" s="503"/>
    </row>
    <row r="52" spans="1:29" ht="140.25" customHeight="1" thickBot="1">
      <c r="A52" s="716"/>
      <c r="B52" s="707" t="s">
        <v>316</v>
      </c>
      <c r="C52" s="677"/>
      <c r="D52" s="677"/>
      <c r="E52" s="677"/>
      <c r="F52" s="677"/>
      <c r="G52" s="677"/>
      <c r="H52" s="677"/>
      <c r="I52" s="677"/>
      <c r="J52" s="677"/>
      <c r="K52" s="678"/>
      <c r="L52" s="502"/>
      <c r="M52" s="503"/>
      <c r="N52" s="503"/>
      <c r="O52" s="503"/>
      <c r="P52" s="503"/>
      <c r="Q52" s="503"/>
      <c r="R52" s="503"/>
      <c r="S52" s="503"/>
      <c r="T52" s="503"/>
      <c r="U52" s="503"/>
      <c r="V52" s="503"/>
      <c r="W52" s="503"/>
      <c r="X52" s="503"/>
      <c r="Y52" s="503"/>
      <c r="Z52" s="503"/>
      <c r="AA52" s="503"/>
      <c r="AB52" s="503"/>
    </row>
    <row r="53" spans="1:29">
      <c r="A53" s="716"/>
      <c r="B53" s="609" t="s">
        <v>82</v>
      </c>
      <c r="C53" s="679"/>
      <c r="D53" s="679"/>
      <c r="E53" s="679"/>
      <c r="F53" s="679"/>
      <c r="G53" s="679"/>
      <c r="H53" s="679"/>
      <c r="I53" s="679"/>
      <c r="J53" s="679"/>
      <c r="K53" s="708"/>
      <c r="L53" s="502"/>
      <c r="M53" s="503"/>
      <c r="N53" s="503"/>
      <c r="O53" s="503"/>
      <c r="P53" s="503"/>
      <c r="Q53" s="503"/>
      <c r="R53" s="503"/>
      <c r="S53" s="503"/>
      <c r="T53" s="503"/>
      <c r="U53" s="503"/>
      <c r="V53" s="503"/>
      <c r="W53" s="503"/>
      <c r="X53" s="503"/>
      <c r="Y53" s="503"/>
      <c r="Z53" s="503"/>
      <c r="AA53" s="503"/>
      <c r="AB53" s="503"/>
    </row>
    <row r="54" spans="1:29" ht="15.75" thickBot="1">
      <c r="A54" s="716"/>
      <c r="B54" s="709"/>
      <c r="C54" s="710"/>
      <c r="D54" s="710"/>
      <c r="E54" s="710"/>
      <c r="F54" s="710"/>
      <c r="G54" s="710"/>
      <c r="H54" s="710"/>
      <c r="I54" s="710"/>
      <c r="J54" s="710"/>
      <c r="K54" s="711"/>
      <c r="L54" s="502"/>
      <c r="M54" s="503"/>
      <c r="N54" s="503"/>
      <c r="O54" s="503"/>
      <c r="P54" s="503"/>
      <c r="Q54" s="503"/>
      <c r="R54" s="503"/>
      <c r="S54" s="503"/>
      <c r="T54" s="503"/>
      <c r="U54" s="503"/>
      <c r="V54" s="503"/>
      <c r="W54" s="503"/>
      <c r="X54" s="503"/>
      <c r="Y54" s="503"/>
      <c r="Z54" s="503"/>
      <c r="AA54" s="503"/>
      <c r="AB54" s="503"/>
    </row>
    <row r="55" spans="1:29">
      <c r="A55" s="716"/>
      <c r="B55" s="614" t="s">
        <v>62</v>
      </c>
      <c r="C55" s="615" t="s">
        <v>317</v>
      </c>
      <c r="D55" s="679"/>
      <c r="E55" s="679"/>
      <c r="F55" s="679"/>
      <c r="G55" s="679"/>
      <c r="H55" s="679"/>
      <c r="I55" s="679"/>
      <c r="J55" s="679"/>
      <c r="K55" s="708"/>
      <c r="L55" s="502"/>
      <c r="M55" s="503"/>
      <c r="N55" s="503"/>
      <c r="O55" s="503"/>
      <c r="P55" s="503"/>
      <c r="Q55" s="503"/>
      <c r="R55" s="503"/>
      <c r="S55" s="503"/>
      <c r="T55" s="503"/>
      <c r="U55" s="503"/>
      <c r="V55" s="503"/>
      <c r="W55" s="503"/>
      <c r="X55" s="503"/>
      <c r="Y55" s="503"/>
      <c r="Z55" s="503"/>
      <c r="AA55" s="503"/>
      <c r="AB55" s="503"/>
    </row>
    <row r="56" spans="1:29">
      <c r="A56" s="716"/>
      <c r="B56" s="712"/>
      <c r="C56" s="666"/>
      <c r="D56" s="670"/>
      <c r="E56" s="670"/>
      <c r="F56" s="670"/>
      <c r="G56" s="670"/>
      <c r="H56" s="670"/>
      <c r="I56" s="670"/>
      <c r="J56" s="670"/>
      <c r="K56" s="713"/>
      <c r="L56" s="502"/>
      <c r="M56" s="503"/>
      <c r="N56" s="503"/>
      <c r="O56" s="503"/>
      <c r="P56" s="503"/>
      <c r="Q56" s="503"/>
      <c r="R56" s="503"/>
      <c r="S56" s="503"/>
      <c r="T56" s="503"/>
      <c r="U56" s="503"/>
      <c r="V56" s="503"/>
      <c r="W56" s="503"/>
      <c r="X56" s="503"/>
      <c r="Y56" s="503"/>
      <c r="Z56" s="503"/>
      <c r="AA56" s="503"/>
      <c r="AB56" s="503"/>
    </row>
    <row r="57" spans="1:29">
      <c r="A57" s="716"/>
      <c r="B57" s="712"/>
      <c r="C57" s="666"/>
      <c r="D57" s="670"/>
      <c r="E57" s="670"/>
      <c r="F57" s="670"/>
      <c r="G57" s="670"/>
      <c r="H57" s="670"/>
      <c r="I57" s="670"/>
      <c r="J57" s="670"/>
      <c r="K57" s="713"/>
      <c r="L57" s="502"/>
      <c r="M57" s="503"/>
      <c r="N57" s="503"/>
      <c r="O57" s="503"/>
      <c r="P57" s="503"/>
      <c r="Q57" s="503"/>
      <c r="R57" s="503"/>
      <c r="S57" s="503"/>
      <c r="T57" s="503"/>
      <c r="U57" s="503"/>
      <c r="V57" s="503"/>
      <c r="W57" s="503"/>
      <c r="X57" s="503"/>
      <c r="Y57" s="503"/>
      <c r="Z57" s="503"/>
      <c r="AA57" s="503"/>
      <c r="AB57" s="503"/>
    </row>
    <row r="58" spans="1:29">
      <c r="A58" s="716"/>
      <c r="B58" s="712"/>
      <c r="C58" s="666"/>
      <c r="D58" s="670"/>
      <c r="E58" s="670"/>
      <c r="F58" s="670"/>
      <c r="G58" s="670"/>
      <c r="H58" s="670"/>
      <c r="I58" s="670"/>
      <c r="J58" s="670"/>
      <c r="K58" s="713"/>
      <c r="L58" s="502"/>
      <c r="M58" s="503"/>
      <c r="N58" s="503"/>
      <c r="O58" s="503"/>
      <c r="P58" s="503"/>
      <c r="Q58" s="503"/>
      <c r="R58" s="503"/>
      <c r="S58" s="503"/>
      <c r="T58" s="503"/>
      <c r="U58" s="503"/>
      <c r="V58" s="503"/>
      <c r="W58" s="503"/>
      <c r="X58" s="503"/>
      <c r="Y58" s="503"/>
      <c r="Z58" s="503"/>
      <c r="AA58" s="503"/>
      <c r="AB58" s="503"/>
    </row>
    <row r="59" spans="1:29">
      <c r="A59" s="716"/>
      <c r="B59" s="712"/>
      <c r="C59" s="666"/>
      <c r="D59" s="670"/>
      <c r="E59" s="670"/>
      <c r="F59" s="670"/>
      <c r="G59" s="670"/>
      <c r="H59" s="670"/>
      <c r="I59" s="670"/>
      <c r="J59" s="670"/>
      <c r="K59" s="713"/>
      <c r="L59" s="502"/>
      <c r="M59" s="503"/>
      <c r="N59" s="503"/>
      <c r="O59" s="503"/>
      <c r="P59" s="503"/>
      <c r="Q59" s="503"/>
      <c r="R59" s="503"/>
      <c r="S59" s="503"/>
      <c r="T59" s="503"/>
      <c r="U59" s="503"/>
      <c r="V59" s="503"/>
      <c r="W59" s="503"/>
      <c r="X59" s="503"/>
      <c r="Y59" s="503"/>
      <c r="Z59" s="503"/>
      <c r="AA59" s="503"/>
      <c r="AB59" s="503"/>
    </row>
    <row r="60" spans="1:29" ht="15.75" thickBot="1">
      <c r="A60" s="716"/>
      <c r="B60" s="714"/>
      <c r="C60" s="715"/>
      <c r="D60" s="710"/>
      <c r="E60" s="710"/>
      <c r="F60" s="710"/>
      <c r="G60" s="710"/>
      <c r="H60" s="710"/>
      <c r="I60" s="710"/>
      <c r="J60" s="710"/>
      <c r="K60" s="711"/>
      <c r="L60" s="502"/>
      <c r="M60" s="503"/>
      <c r="N60" s="503"/>
      <c r="O60" s="503"/>
      <c r="P60" s="503"/>
      <c r="Q60" s="503"/>
      <c r="R60" s="503"/>
      <c r="S60" s="503"/>
      <c r="T60" s="503"/>
      <c r="U60" s="503"/>
      <c r="V60" s="503"/>
      <c r="W60" s="503"/>
      <c r="X60" s="503"/>
      <c r="Y60" s="503"/>
      <c r="Z60" s="503"/>
      <c r="AA60" s="503"/>
      <c r="AB60" s="503"/>
    </row>
    <row r="61" spans="1:29">
      <c r="A61" s="716"/>
      <c r="B61" s="502"/>
      <c r="C61" s="502"/>
      <c r="D61" s="502"/>
      <c r="E61" s="502"/>
      <c r="F61" s="502"/>
      <c r="G61" s="502"/>
      <c r="H61" s="502"/>
      <c r="I61" s="502"/>
      <c r="J61" s="502"/>
      <c r="K61" s="502"/>
      <c r="L61" s="502"/>
      <c r="M61" s="503"/>
      <c r="N61" s="503"/>
      <c r="O61" s="503"/>
      <c r="P61" s="503"/>
      <c r="Q61" s="503"/>
      <c r="R61" s="503"/>
      <c r="S61" s="503"/>
      <c r="T61" s="503"/>
      <c r="U61" s="503"/>
      <c r="V61" s="503"/>
      <c r="W61" s="503"/>
      <c r="X61" s="503"/>
      <c r="Y61" s="503"/>
      <c r="Z61" s="503"/>
      <c r="AA61" s="503"/>
      <c r="AB61" s="503"/>
    </row>
    <row r="62" spans="1:29" hidden="1">
      <c r="B62" s="503"/>
      <c r="C62" s="503"/>
      <c r="D62" s="503"/>
      <c r="E62" s="503"/>
      <c r="F62" s="503"/>
      <c r="G62" s="503"/>
      <c r="H62" s="503"/>
      <c r="I62" s="503"/>
      <c r="J62" s="503"/>
      <c r="K62" s="503"/>
      <c r="L62" s="503"/>
      <c r="M62" s="503"/>
      <c r="N62" s="503"/>
      <c r="O62" s="503"/>
      <c r="P62" s="503"/>
      <c r="Q62" s="503"/>
      <c r="R62" s="503"/>
      <c r="S62" s="503"/>
      <c r="T62" s="503"/>
      <c r="U62" s="503"/>
      <c r="V62" s="503"/>
      <c r="W62" s="503"/>
      <c r="X62" s="503"/>
      <c r="Y62" s="503"/>
      <c r="Z62" s="503"/>
      <c r="AA62" s="503"/>
      <c r="AB62" s="503"/>
    </row>
    <row r="63" spans="1:29" hidden="1">
      <c r="B63" s="503"/>
      <c r="C63" s="503"/>
      <c r="D63" s="503"/>
      <c r="E63" s="503"/>
      <c r="F63" s="503"/>
      <c r="G63" s="503"/>
      <c r="H63" s="503"/>
      <c r="I63" s="503"/>
      <c r="J63" s="503"/>
      <c r="K63" s="503"/>
      <c r="L63" s="503"/>
      <c r="M63" s="503"/>
      <c r="N63" s="503"/>
      <c r="O63" s="503"/>
      <c r="P63" s="503"/>
      <c r="Q63" s="503"/>
      <c r="R63" s="503"/>
      <c r="S63" s="503"/>
      <c r="T63" s="503"/>
      <c r="U63" s="503"/>
      <c r="V63" s="503"/>
      <c r="W63" s="503"/>
      <c r="X63" s="503"/>
      <c r="Y63" s="503"/>
      <c r="Z63" s="503"/>
      <c r="AA63" s="503"/>
      <c r="AB63" s="503"/>
    </row>
    <row r="64" spans="1:29" hidden="1">
      <c r="B64" s="503"/>
      <c r="C64" s="503"/>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row>
    <row r="65" spans="2:28" hidden="1">
      <c r="B65" s="503"/>
      <c r="C65" s="503"/>
      <c r="D65" s="503"/>
      <c r="E65" s="503"/>
      <c r="F65" s="503"/>
      <c r="G65" s="503"/>
      <c r="H65" s="503"/>
      <c r="I65" s="503"/>
      <c r="J65" s="503"/>
      <c r="K65" s="503"/>
      <c r="L65" s="503"/>
      <c r="M65" s="503"/>
      <c r="N65" s="503"/>
      <c r="O65" s="503"/>
      <c r="P65" s="503"/>
      <c r="Q65" s="503"/>
      <c r="R65" s="503"/>
      <c r="S65" s="503"/>
      <c r="T65" s="503"/>
      <c r="U65" s="503"/>
      <c r="V65" s="503"/>
      <c r="W65" s="503"/>
      <c r="X65" s="503"/>
      <c r="Y65" s="503"/>
      <c r="Z65" s="503"/>
      <c r="AA65" s="503"/>
      <c r="AB65" s="503"/>
    </row>
    <row r="66" spans="2:28" hidden="1">
      <c r="B66" s="503"/>
      <c r="C66" s="503"/>
      <c r="D66" s="503"/>
      <c r="E66" s="503"/>
      <c r="F66" s="503"/>
      <c r="G66" s="503"/>
      <c r="H66" s="503"/>
      <c r="I66" s="503"/>
      <c r="J66" s="503"/>
      <c r="K66" s="503"/>
      <c r="L66" s="503"/>
      <c r="M66" s="503"/>
      <c r="N66" s="503"/>
      <c r="O66" s="503"/>
      <c r="P66" s="503"/>
      <c r="Q66" s="503"/>
      <c r="R66" s="503"/>
      <c r="S66" s="503"/>
      <c r="T66" s="503"/>
      <c r="U66" s="503"/>
      <c r="V66" s="503"/>
      <c r="W66" s="503"/>
      <c r="X66" s="503"/>
      <c r="Y66" s="503"/>
      <c r="Z66" s="503"/>
      <c r="AA66" s="503"/>
      <c r="AB66" s="503"/>
    </row>
    <row r="67" spans="2:28" hidden="1">
      <c r="B67" s="503"/>
      <c r="C67" s="503"/>
      <c r="D67" s="503"/>
      <c r="E67" s="503"/>
      <c r="F67" s="503"/>
      <c r="G67" s="503"/>
      <c r="H67" s="503"/>
      <c r="I67" s="503"/>
      <c r="J67" s="503"/>
      <c r="K67" s="503"/>
      <c r="L67" s="503"/>
      <c r="M67" s="503"/>
      <c r="N67" s="503"/>
      <c r="O67" s="503"/>
      <c r="P67" s="503"/>
      <c r="Q67" s="503"/>
      <c r="R67" s="503"/>
      <c r="S67" s="503"/>
      <c r="T67" s="503"/>
      <c r="U67" s="503"/>
      <c r="V67" s="503"/>
      <c r="W67" s="503"/>
      <c r="X67" s="503"/>
      <c r="Y67" s="503"/>
      <c r="Z67" s="503"/>
      <c r="AA67" s="503"/>
      <c r="AB67" s="503"/>
    </row>
    <row r="68" spans="2:28" hidden="1">
      <c r="B68" s="503"/>
      <c r="C68" s="503"/>
      <c r="D68" s="503"/>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row>
    <row r="69" spans="2:28" hidden="1">
      <c r="B69" s="503"/>
      <c r="C69" s="503"/>
      <c r="D69" s="503"/>
      <c r="E69" s="503"/>
      <c r="F69" s="503"/>
      <c r="G69" s="503"/>
      <c r="H69" s="503"/>
      <c r="I69" s="503"/>
      <c r="J69" s="503"/>
      <c r="K69" s="503"/>
      <c r="L69" s="503"/>
      <c r="M69" s="503"/>
      <c r="N69" s="503"/>
      <c r="O69" s="503"/>
      <c r="P69" s="503"/>
      <c r="Q69" s="503"/>
      <c r="R69" s="503"/>
      <c r="S69" s="503"/>
      <c r="T69" s="503"/>
      <c r="U69" s="503"/>
      <c r="V69" s="503"/>
      <c r="W69" s="503"/>
      <c r="X69" s="503"/>
      <c r="Y69" s="503"/>
      <c r="Z69" s="503"/>
      <c r="AA69" s="503"/>
      <c r="AB69" s="503"/>
    </row>
    <row r="70" spans="2:28" hidden="1">
      <c r="B70" s="503"/>
      <c r="C70" s="503"/>
      <c r="D70" s="503"/>
      <c r="E70" s="503"/>
      <c r="F70" s="503"/>
      <c r="G70" s="503"/>
      <c r="H70" s="503"/>
      <c r="I70" s="503"/>
      <c r="J70" s="503"/>
      <c r="K70" s="503"/>
      <c r="L70" s="503"/>
      <c r="M70" s="503"/>
      <c r="N70" s="503"/>
      <c r="O70" s="503"/>
      <c r="P70" s="503"/>
      <c r="Q70" s="503"/>
      <c r="R70" s="503"/>
      <c r="S70" s="503"/>
      <c r="T70" s="503"/>
      <c r="U70" s="503"/>
      <c r="V70" s="503"/>
      <c r="W70" s="503"/>
      <c r="X70" s="503"/>
      <c r="Y70" s="503"/>
      <c r="Z70" s="503"/>
      <c r="AA70" s="503"/>
      <c r="AB70" s="503"/>
    </row>
    <row r="71" spans="2:28" hidden="1">
      <c r="B71" s="503"/>
      <c r="C71" s="503"/>
      <c r="D71" s="503"/>
      <c r="E71" s="503"/>
      <c r="F71" s="503"/>
      <c r="G71" s="503"/>
      <c r="H71" s="503"/>
      <c r="I71" s="503"/>
      <c r="J71" s="503"/>
      <c r="K71" s="503"/>
      <c r="L71" s="503"/>
      <c r="M71" s="503"/>
      <c r="N71" s="503"/>
      <c r="O71" s="503"/>
      <c r="P71" s="503"/>
      <c r="Q71" s="503"/>
      <c r="R71" s="503"/>
      <c r="S71" s="503"/>
      <c r="T71" s="503"/>
      <c r="U71" s="503"/>
      <c r="V71" s="503"/>
      <c r="W71" s="503"/>
      <c r="X71" s="503"/>
      <c r="Y71" s="503"/>
      <c r="Z71" s="503"/>
      <c r="AA71" s="503"/>
      <c r="AB71" s="503"/>
    </row>
    <row r="72" spans="2:28" hidden="1">
      <c r="B72" s="503"/>
      <c r="C72" s="503"/>
      <c r="D72" s="503"/>
      <c r="E72" s="503"/>
      <c r="F72" s="503"/>
      <c r="G72" s="503"/>
      <c r="H72" s="503"/>
      <c r="I72" s="503"/>
      <c r="J72" s="503"/>
      <c r="K72" s="503"/>
      <c r="L72" s="503"/>
      <c r="M72" s="503"/>
      <c r="N72" s="503"/>
      <c r="O72" s="503"/>
      <c r="P72" s="503"/>
      <c r="Q72" s="503"/>
      <c r="R72" s="503"/>
      <c r="S72" s="503"/>
      <c r="T72" s="503"/>
      <c r="U72" s="503"/>
      <c r="V72" s="503"/>
      <c r="W72" s="503"/>
      <c r="X72" s="503"/>
      <c r="Y72" s="503"/>
      <c r="Z72" s="503"/>
      <c r="AA72" s="503"/>
      <c r="AB72" s="503"/>
    </row>
    <row r="73" spans="2:28" hidden="1">
      <c r="B73" s="503"/>
      <c r="C73" s="503"/>
      <c r="D73" s="503"/>
      <c r="E73" s="503"/>
      <c r="F73" s="503"/>
      <c r="G73" s="503"/>
      <c r="H73" s="503"/>
      <c r="I73" s="503"/>
      <c r="J73" s="503"/>
      <c r="K73" s="503"/>
      <c r="L73" s="503"/>
      <c r="M73" s="503"/>
      <c r="N73" s="503"/>
      <c r="O73" s="503"/>
      <c r="P73" s="503"/>
      <c r="Q73" s="503"/>
      <c r="R73" s="503"/>
      <c r="S73" s="503"/>
      <c r="T73" s="503"/>
      <c r="U73" s="503"/>
      <c r="V73" s="503"/>
      <c r="W73" s="503"/>
      <c r="X73" s="503"/>
      <c r="Y73" s="503"/>
      <c r="Z73" s="503"/>
      <c r="AA73" s="503"/>
      <c r="AB73" s="503"/>
    </row>
    <row r="74" spans="2:28" hidden="1">
      <c r="B74" s="503"/>
      <c r="C74" s="503"/>
      <c r="D74" s="503"/>
      <c r="E74" s="503"/>
      <c r="F74" s="503"/>
      <c r="G74" s="503"/>
      <c r="H74" s="503"/>
      <c r="I74" s="503"/>
      <c r="J74" s="503"/>
      <c r="K74" s="503"/>
      <c r="L74" s="503"/>
      <c r="M74" s="503"/>
      <c r="N74" s="503"/>
      <c r="O74" s="503"/>
      <c r="P74" s="503"/>
      <c r="Q74" s="503"/>
      <c r="R74" s="503"/>
      <c r="S74" s="503"/>
      <c r="T74" s="503"/>
      <c r="U74" s="503"/>
      <c r="V74" s="503"/>
      <c r="W74" s="503"/>
      <c r="X74" s="503"/>
      <c r="Y74" s="503"/>
      <c r="Z74" s="503"/>
      <c r="AA74" s="503"/>
      <c r="AB74" s="503"/>
    </row>
    <row r="75" spans="2:28" hidden="1">
      <c r="B75" s="503"/>
      <c r="C75" s="503"/>
      <c r="D75" s="503"/>
      <c r="E75" s="503"/>
      <c r="F75" s="503"/>
      <c r="G75" s="503"/>
      <c r="H75" s="503"/>
      <c r="I75" s="503"/>
      <c r="J75" s="503"/>
      <c r="K75" s="503"/>
      <c r="L75" s="503"/>
      <c r="M75" s="503"/>
      <c r="N75" s="503"/>
      <c r="O75" s="503"/>
      <c r="P75" s="503"/>
      <c r="Q75" s="503"/>
      <c r="R75" s="503"/>
      <c r="S75" s="503"/>
      <c r="T75" s="503"/>
      <c r="U75" s="503"/>
      <c r="V75" s="503"/>
      <c r="W75" s="503"/>
      <c r="X75" s="503"/>
      <c r="Y75" s="503"/>
      <c r="Z75" s="503"/>
      <c r="AA75" s="503"/>
      <c r="AB75" s="503"/>
    </row>
    <row r="76" spans="2:28" hidden="1">
      <c r="B76" s="503"/>
      <c r="C76" s="503"/>
      <c r="D76" s="503"/>
      <c r="E76" s="503"/>
      <c r="F76" s="503"/>
      <c r="G76" s="503"/>
      <c r="H76" s="503"/>
      <c r="I76" s="503"/>
      <c r="J76" s="503"/>
      <c r="K76" s="503"/>
      <c r="L76" s="503"/>
      <c r="M76" s="503"/>
      <c r="N76" s="503"/>
      <c r="O76" s="503"/>
      <c r="P76" s="503"/>
      <c r="Q76" s="503"/>
      <c r="R76" s="503"/>
      <c r="S76" s="503"/>
      <c r="T76" s="503"/>
      <c r="U76" s="503"/>
      <c r="V76" s="503"/>
      <c r="W76" s="503"/>
      <c r="X76" s="503"/>
      <c r="Y76" s="503"/>
      <c r="Z76" s="503"/>
      <c r="AA76" s="503"/>
      <c r="AB76" s="503"/>
    </row>
    <row r="77" spans="2:28" hidden="1">
      <c r="B77" s="503"/>
      <c r="C77" s="503"/>
      <c r="D77" s="503"/>
      <c r="E77" s="503"/>
      <c r="F77" s="503"/>
      <c r="G77" s="503"/>
      <c r="H77" s="503"/>
      <c r="I77" s="503"/>
      <c r="J77" s="503"/>
      <c r="K77" s="503"/>
      <c r="L77" s="503"/>
      <c r="M77" s="503"/>
      <c r="N77" s="503"/>
      <c r="O77" s="503"/>
      <c r="P77" s="503"/>
      <c r="Q77" s="503"/>
      <c r="R77" s="503"/>
      <c r="S77" s="503"/>
      <c r="T77" s="503"/>
      <c r="U77" s="503"/>
      <c r="V77" s="503"/>
      <c r="W77" s="503"/>
      <c r="X77" s="503"/>
      <c r="Y77" s="503"/>
      <c r="Z77" s="503"/>
      <c r="AA77" s="503"/>
      <c r="AB77" s="503"/>
    </row>
    <row r="78" spans="2:28" hidden="1">
      <c r="B78" s="503"/>
      <c r="C78" s="503"/>
      <c r="D78" s="503"/>
      <c r="E78" s="503"/>
      <c r="F78" s="503"/>
      <c r="G78" s="503"/>
      <c r="H78" s="503"/>
      <c r="I78" s="503"/>
      <c r="J78" s="503"/>
      <c r="K78" s="503"/>
      <c r="L78" s="503"/>
      <c r="M78" s="503"/>
      <c r="N78" s="503"/>
      <c r="O78" s="503"/>
      <c r="P78" s="503"/>
      <c r="Q78" s="503"/>
      <c r="R78" s="503"/>
      <c r="S78" s="503"/>
      <c r="T78" s="503"/>
      <c r="U78" s="503"/>
      <c r="V78" s="503"/>
      <c r="W78" s="503"/>
      <c r="X78" s="503"/>
      <c r="Y78" s="503"/>
      <c r="Z78" s="503"/>
      <c r="AA78" s="503"/>
      <c r="AB78" s="503"/>
    </row>
    <row r="79" spans="2:28" hidden="1">
      <c r="B79" s="503"/>
      <c r="C79" s="503"/>
      <c r="D79" s="503"/>
      <c r="E79" s="503"/>
      <c r="F79" s="503"/>
      <c r="G79" s="503"/>
      <c r="H79" s="503"/>
      <c r="I79" s="503"/>
      <c r="J79" s="503"/>
      <c r="K79" s="503"/>
      <c r="L79" s="503"/>
      <c r="M79" s="503"/>
      <c r="N79" s="503"/>
      <c r="O79" s="503"/>
      <c r="P79" s="503"/>
      <c r="Q79" s="503"/>
      <c r="R79" s="503"/>
      <c r="S79" s="503"/>
      <c r="T79" s="503"/>
      <c r="U79" s="503"/>
      <c r="V79" s="503"/>
      <c r="W79" s="503"/>
      <c r="X79" s="503"/>
      <c r="Y79" s="503"/>
      <c r="Z79" s="503"/>
      <c r="AA79" s="503"/>
      <c r="AB79" s="503"/>
    </row>
    <row r="80" spans="2:28" hidden="1">
      <c r="B80" s="503"/>
      <c r="C80" s="503"/>
      <c r="D80" s="503"/>
      <c r="E80" s="503"/>
      <c r="F80" s="503"/>
      <c r="G80" s="503"/>
      <c r="H80" s="503"/>
      <c r="I80" s="503"/>
      <c r="J80" s="503"/>
      <c r="K80" s="503"/>
      <c r="L80" s="503"/>
      <c r="M80" s="503"/>
      <c r="N80" s="503"/>
      <c r="O80" s="503"/>
      <c r="P80" s="503"/>
      <c r="Q80" s="503"/>
      <c r="R80" s="503"/>
      <c r="S80" s="503"/>
      <c r="T80" s="503"/>
      <c r="U80" s="503"/>
      <c r="V80" s="503"/>
      <c r="W80" s="503"/>
      <c r="X80" s="503"/>
      <c r="Y80" s="503"/>
      <c r="Z80" s="503"/>
      <c r="AA80" s="503"/>
      <c r="AB80" s="503"/>
    </row>
    <row r="81" spans="2:28" hidden="1">
      <c r="B81" s="503"/>
      <c r="C81" s="503"/>
      <c r="D81" s="503"/>
      <c r="E81" s="503"/>
      <c r="F81" s="503"/>
      <c r="G81" s="503"/>
      <c r="H81" s="503"/>
      <c r="I81" s="503"/>
      <c r="J81" s="503"/>
      <c r="K81" s="503"/>
      <c r="L81" s="503"/>
      <c r="M81" s="503"/>
      <c r="N81" s="503"/>
      <c r="O81" s="503"/>
      <c r="P81" s="503"/>
      <c r="Q81" s="503"/>
      <c r="R81" s="503"/>
      <c r="S81" s="503"/>
      <c r="T81" s="503"/>
      <c r="U81" s="503"/>
      <c r="V81" s="503"/>
      <c r="W81" s="503"/>
      <c r="X81" s="503"/>
      <c r="Y81" s="503"/>
      <c r="Z81" s="503"/>
      <c r="AA81" s="503"/>
      <c r="AB81" s="503"/>
    </row>
    <row r="82" spans="2:28" hidden="1">
      <c r="B82" s="503"/>
      <c r="C82" s="503"/>
      <c r="D82" s="503"/>
      <c r="E82" s="503"/>
      <c r="F82" s="503"/>
      <c r="G82" s="503"/>
      <c r="H82" s="503"/>
      <c r="I82" s="503"/>
      <c r="J82" s="503"/>
      <c r="K82" s="503"/>
      <c r="L82" s="503"/>
      <c r="M82" s="503"/>
      <c r="N82" s="503"/>
      <c r="O82" s="503"/>
      <c r="P82" s="503"/>
      <c r="Q82" s="503"/>
      <c r="R82" s="503"/>
      <c r="S82" s="503"/>
      <c r="T82" s="503"/>
      <c r="U82" s="503"/>
      <c r="V82" s="503"/>
      <c r="W82" s="503"/>
      <c r="X82" s="503"/>
      <c r="Y82" s="503"/>
      <c r="Z82" s="503"/>
      <c r="AA82" s="503"/>
      <c r="AB82" s="503"/>
    </row>
    <row r="83" spans="2:28" hidden="1">
      <c r="B83" s="503"/>
      <c r="C83" s="503"/>
      <c r="D83" s="503"/>
      <c r="E83" s="503"/>
      <c r="F83" s="503"/>
      <c r="G83" s="503"/>
      <c r="H83" s="503"/>
      <c r="I83" s="503"/>
      <c r="J83" s="503"/>
      <c r="K83" s="503"/>
      <c r="L83" s="503"/>
      <c r="M83" s="503"/>
      <c r="N83" s="503"/>
      <c r="O83" s="503"/>
      <c r="P83" s="503"/>
      <c r="Q83" s="503"/>
      <c r="R83" s="503"/>
      <c r="S83" s="503"/>
      <c r="T83" s="503"/>
      <c r="U83" s="503"/>
      <c r="V83" s="503"/>
      <c r="W83" s="503"/>
      <c r="X83" s="503"/>
      <c r="Y83" s="503"/>
      <c r="Z83" s="503"/>
      <c r="AA83" s="503"/>
      <c r="AB83" s="503"/>
    </row>
    <row r="84" spans="2:28" hidden="1">
      <c r="B84" s="503"/>
      <c r="C84" s="503"/>
      <c r="D84" s="503"/>
      <c r="E84" s="503"/>
      <c r="F84" s="503"/>
      <c r="G84" s="503"/>
      <c r="H84" s="503"/>
      <c r="I84" s="503"/>
      <c r="J84" s="503"/>
      <c r="K84" s="503"/>
      <c r="L84" s="503"/>
      <c r="M84" s="503"/>
      <c r="N84" s="503"/>
      <c r="O84" s="503"/>
      <c r="P84" s="503"/>
      <c r="Q84" s="503"/>
      <c r="R84" s="503"/>
      <c r="S84" s="503"/>
      <c r="T84" s="503"/>
      <c r="U84" s="503"/>
      <c r="V84" s="503"/>
      <c r="W84" s="503"/>
      <c r="X84" s="503"/>
      <c r="Y84" s="503"/>
      <c r="Z84" s="503"/>
      <c r="AA84" s="503"/>
      <c r="AB84" s="503"/>
    </row>
    <row r="85" spans="2:28" ht="12.75" hidden="1" customHeight="1">
      <c r="B85" s="503"/>
      <c r="C85" s="503"/>
      <c r="D85" s="503"/>
      <c r="E85" s="503"/>
      <c r="F85" s="503"/>
      <c r="G85" s="503"/>
      <c r="H85" s="503"/>
      <c r="I85" s="503"/>
      <c r="J85" s="503"/>
      <c r="K85" s="503"/>
      <c r="L85" s="503"/>
      <c r="M85" s="503"/>
      <c r="N85" s="503"/>
      <c r="O85" s="503"/>
      <c r="P85" s="503"/>
      <c r="Q85" s="503"/>
      <c r="R85" s="503"/>
      <c r="S85" s="503"/>
      <c r="T85" s="503"/>
      <c r="U85" s="503"/>
      <c r="V85" s="503"/>
      <c r="W85" s="503"/>
      <c r="X85" s="503"/>
      <c r="Y85" s="503"/>
      <c r="Z85" s="503"/>
      <c r="AA85" s="503"/>
      <c r="AB85" s="503"/>
    </row>
    <row r="86" spans="2:28" ht="12.75" hidden="1" customHeight="1">
      <c r="B86" s="503"/>
      <c r="C86" s="503"/>
      <c r="D86" s="503"/>
      <c r="E86" s="503"/>
      <c r="F86" s="503"/>
      <c r="G86" s="503"/>
      <c r="H86" s="503"/>
      <c r="I86" s="503"/>
      <c r="J86" s="503"/>
      <c r="K86" s="503"/>
      <c r="L86" s="503"/>
      <c r="M86" s="503"/>
      <c r="N86" s="503"/>
      <c r="O86" s="503"/>
      <c r="P86" s="503"/>
      <c r="Q86" s="503"/>
      <c r="R86" s="503"/>
      <c r="S86" s="503"/>
      <c r="T86" s="503"/>
      <c r="U86" s="503"/>
      <c r="V86" s="503"/>
      <c r="W86" s="503"/>
      <c r="X86" s="503"/>
      <c r="Y86" s="503"/>
      <c r="Z86" s="503"/>
      <c r="AA86" s="503"/>
      <c r="AB86" s="503"/>
    </row>
    <row r="87" spans="2:28" ht="12.75" hidden="1" customHeight="1">
      <c r="B87" s="503"/>
      <c r="C87" s="503"/>
      <c r="D87" s="503"/>
      <c r="E87" s="503"/>
      <c r="F87" s="503"/>
      <c r="G87" s="503"/>
      <c r="H87" s="503"/>
      <c r="I87" s="503"/>
      <c r="J87" s="503"/>
      <c r="K87" s="503"/>
      <c r="L87" s="503"/>
      <c r="M87" s="503"/>
      <c r="N87" s="503"/>
      <c r="O87" s="503"/>
      <c r="P87" s="503"/>
      <c r="Q87" s="503"/>
      <c r="R87" s="503"/>
      <c r="S87" s="503"/>
      <c r="T87" s="503"/>
      <c r="U87" s="503"/>
      <c r="V87" s="503"/>
      <c r="W87" s="503"/>
      <c r="X87" s="503"/>
      <c r="Y87" s="503"/>
      <c r="Z87" s="503"/>
      <c r="AA87" s="503"/>
      <c r="AB87" s="503"/>
    </row>
    <row r="88" spans="2:28" ht="12.75" hidden="1" customHeight="1">
      <c r="B88" s="503"/>
      <c r="C88" s="503"/>
      <c r="D88" s="503"/>
      <c r="E88" s="503"/>
      <c r="F88" s="503"/>
      <c r="G88" s="503"/>
      <c r="H88" s="503"/>
      <c r="I88" s="503"/>
      <c r="J88" s="503"/>
      <c r="K88" s="503"/>
      <c r="L88" s="503"/>
      <c r="M88" s="503"/>
      <c r="N88" s="503"/>
      <c r="O88" s="503"/>
      <c r="P88" s="503"/>
      <c r="Q88" s="503"/>
      <c r="R88" s="503"/>
      <c r="S88" s="503"/>
      <c r="T88" s="503"/>
      <c r="U88" s="503"/>
      <c r="V88" s="503"/>
      <c r="W88" s="503"/>
      <c r="X88" s="503"/>
      <c r="Y88" s="503"/>
      <c r="Z88" s="503"/>
      <c r="AA88" s="503"/>
      <c r="AB88" s="503"/>
    </row>
    <row r="89" spans="2:28" ht="12.75" hidden="1" customHeight="1">
      <c r="B89" s="503"/>
      <c r="C89" s="503"/>
      <c r="D89" s="503"/>
      <c r="E89" s="503"/>
      <c r="F89" s="503"/>
      <c r="G89" s="503"/>
      <c r="H89" s="503"/>
      <c r="I89" s="503"/>
      <c r="J89" s="503"/>
      <c r="K89" s="503"/>
      <c r="L89" s="503"/>
      <c r="M89" s="503"/>
      <c r="N89" s="503"/>
      <c r="O89" s="503"/>
      <c r="P89" s="503"/>
      <c r="Q89" s="503"/>
      <c r="R89" s="503"/>
      <c r="S89" s="503"/>
      <c r="T89" s="503"/>
      <c r="U89" s="503"/>
      <c r="V89" s="503"/>
      <c r="W89" s="503"/>
      <c r="X89" s="503"/>
      <c r="Y89" s="503"/>
      <c r="Z89" s="503"/>
      <c r="AA89" s="503"/>
      <c r="AB89" s="503"/>
    </row>
    <row r="90" spans="2:28" ht="12.75" hidden="1" customHeight="1">
      <c r="B90" s="503"/>
      <c r="C90" s="503"/>
      <c r="D90" s="503"/>
      <c r="E90" s="503"/>
      <c r="F90" s="503"/>
      <c r="G90" s="503"/>
      <c r="H90" s="503"/>
      <c r="I90" s="503"/>
      <c r="J90" s="503"/>
      <c r="K90" s="503"/>
      <c r="L90" s="503"/>
      <c r="M90" s="503"/>
      <c r="N90" s="503"/>
      <c r="O90" s="503"/>
      <c r="P90" s="503"/>
      <c r="Q90" s="503"/>
      <c r="R90" s="503"/>
      <c r="S90" s="503"/>
      <c r="T90" s="503"/>
      <c r="U90" s="503"/>
      <c r="V90" s="503"/>
      <c r="W90" s="503"/>
      <c r="X90" s="503"/>
      <c r="Y90" s="503"/>
      <c r="Z90" s="503"/>
      <c r="AA90" s="503"/>
      <c r="AB90" s="503"/>
    </row>
    <row r="91" spans="2:28" ht="12.75" hidden="1" customHeight="1">
      <c r="B91" s="503"/>
      <c r="C91" s="503"/>
      <c r="D91" s="503"/>
      <c r="E91" s="503"/>
      <c r="F91" s="503"/>
      <c r="G91" s="503"/>
      <c r="H91" s="503"/>
      <c r="I91" s="503"/>
      <c r="J91" s="503"/>
      <c r="K91" s="503"/>
      <c r="L91" s="503"/>
      <c r="M91" s="503"/>
      <c r="N91" s="503"/>
      <c r="O91" s="503"/>
      <c r="P91" s="503"/>
      <c r="Q91" s="503"/>
      <c r="R91" s="503"/>
      <c r="S91" s="503"/>
      <c r="T91" s="503"/>
      <c r="U91" s="503"/>
      <c r="V91" s="503"/>
      <c r="W91" s="503"/>
      <c r="X91" s="503"/>
      <c r="Y91" s="503"/>
      <c r="Z91" s="503"/>
      <c r="AA91" s="503"/>
      <c r="AB91" s="503"/>
    </row>
    <row r="92" spans="2:28" ht="12.75" hidden="1" customHeight="1">
      <c r="B92" s="503"/>
      <c r="C92" s="503"/>
      <c r="D92" s="503"/>
      <c r="E92" s="503"/>
      <c r="F92" s="503"/>
      <c r="G92" s="503"/>
      <c r="H92" s="503"/>
      <c r="I92" s="503"/>
      <c r="J92" s="503"/>
      <c r="K92" s="503"/>
      <c r="L92" s="503"/>
      <c r="M92" s="503"/>
      <c r="N92" s="503"/>
      <c r="O92" s="503"/>
      <c r="P92" s="503"/>
      <c r="Q92" s="503"/>
      <c r="R92" s="503"/>
      <c r="S92" s="503"/>
      <c r="T92" s="503"/>
      <c r="U92" s="503"/>
      <c r="V92" s="503"/>
      <c r="W92" s="503"/>
      <c r="X92" s="503"/>
      <c r="Y92" s="503"/>
      <c r="Z92" s="503"/>
      <c r="AA92" s="503"/>
      <c r="AB92" s="503"/>
    </row>
    <row r="93" spans="2:28" ht="12.75" hidden="1" customHeight="1">
      <c r="B93" s="503"/>
      <c r="C93" s="503"/>
      <c r="D93" s="503"/>
      <c r="E93" s="503"/>
      <c r="F93" s="503"/>
      <c r="G93" s="503"/>
      <c r="H93" s="503"/>
      <c r="I93" s="503"/>
      <c r="J93" s="503"/>
      <c r="K93" s="503"/>
      <c r="L93" s="503"/>
      <c r="M93" s="503"/>
      <c r="N93" s="503"/>
      <c r="O93" s="503"/>
      <c r="P93" s="503"/>
      <c r="Q93" s="503"/>
      <c r="R93" s="503"/>
      <c r="S93" s="503"/>
      <c r="T93" s="503"/>
      <c r="U93" s="503"/>
      <c r="V93" s="503"/>
      <c r="W93" s="503"/>
      <c r="X93" s="503"/>
      <c r="Y93" s="503"/>
      <c r="Z93" s="503"/>
      <c r="AA93" s="503"/>
      <c r="AB93" s="503"/>
    </row>
    <row r="94" spans="2:28" ht="12.75" hidden="1" customHeight="1">
      <c r="B94" s="503"/>
      <c r="C94" s="503"/>
      <c r="D94" s="503"/>
      <c r="E94" s="503"/>
      <c r="F94" s="503"/>
      <c r="G94" s="503"/>
      <c r="H94" s="503"/>
      <c r="I94" s="503"/>
      <c r="J94" s="503"/>
      <c r="K94" s="503"/>
      <c r="L94" s="503"/>
      <c r="M94" s="503"/>
      <c r="N94" s="503"/>
      <c r="O94" s="503"/>
      <c r="P94" s="503"/>
      <c r="Q94" s="503"/>
      <c r="R94" s="503"/>
      <c r="S94" s="503"/>
      <c r="T94" s="503"/>
      <c r="U94" s="503"/>
      <c r="V94" s="503"/>
      <c r="W94" s="503"/>
      <c r="X94" s="503"/>
      <c r="Y94" s="503"/>
      <c r="Z94" s="503"/>
      <c r="AA94" s="503"/>
      <c r="AB94" s="503"/>
    </row>
    <row r="95" spans="2:28" ht="12.75" hidden="1" customHeight="1">
      <c r="B95" s="503"/>
      <c r="C95" s="503"/>
      <c r="D95" s="503"/>
      <c r="E95" s="503"/>
      <c r="F95" s="503"/>
      <c r="G95" s="503"/>
      <c r="H95" s="503"/>
      <c r="I95" s="503"/>
      <c r="J95" s="503"/>
      <c r="K95" s="503"/>
      <c r="L95" s="503"/>
      <c r="M95" s="503"/>
      <c r="N95" s="503"/>
      <c r="O95" s="503"/>
      <c r="P95" s="503"/>
      <c r="Q95" s="503"/>
      <c r="R95" s="503"/>
      <c r="S95" s="503"/>
      <c r="T95" s="503"/>
      <c r="U95" s="503"/>
      <c r="V95" s="503"/>
      <c r="W95" s="503"/>
      <c r="X95" s="503"/>
      <c r="Y95" s="503"/>
      <c r="Z95" s="503"/>
      <c r="AA95" s="503"/>
      <c r="AB95" s="503"/>
    </row>
    <row r="96" spans="2:28" ht="12.75" hidden="1" customHeight="1">
      <c r="B96" s="503"/>
      <c r="C96" s="503"/>
      <c r="D96" s="503"/>
      <c r="E96" s="503"/>
      <c r="F96" s="503"/>
      <c r="G96" s="503"/>
      <c r="H96" s="503"/>
      <c r="I96" s="503"/>
      <c r="J96" s="503"/>
      <c r="K96" s="503"/>
      <c r="L96" s="503"/>
      <c r="M96" s="503"/>
      <c r="N96" s="503"/>
      <c r="O96" s="503"/>
      <c r="P96" s="503"/>
      <c r="Q96" s="503"/>
      <c r="R96" s="503"/>
      <c r="S96" s="503"/>
      <c r="T96" s="503"/>
      <c r="U96" s="503"/>
      <c r="V96" s="503"/>
      <c r="W96" s="503"/>
      <c r="X96" s="503"/>
      <c r="Y96" s="503"/>
      <c r="Z96" s="503"/>
      <c r="AA96" s="503"/>
      <c r="AB96" s="503"/>
    </row>
    <row r="97" spans="2:28" ht="12.75" hidden="1" customHeight="1">
      <c r="B97" s="503"/>
      <c r="C97" s="503"/>
      <c r="D97" s="503"/>
      <c r="E97" s="503"/>
      <c r="F97" s="503"/>
      <c r="G97" s="503"/>
      <c r="H97" s="503"/>
      <c r="I97" s="503"/>
      <c r="J97" s="503"/>
      <c r="K97" s="503"/>
      <c r="L97" s="503"/>
      <c r="M97" s="503"/>
      <c r="N97" s="503"/>
      <c r="O97" s="503"/>
      <c r="P97" s="503"/>
      <c r="Q97" s="503"/>
      <c r="R97" s="503"/>
      <c r="S97" s="503"/>
      <c r="T97" s="503"/>
      <c r="U97" s="503"/>
      <c r="V97" s="503"/>
      <c r="W97" s="503"/>
      <c r="X97" s="503"/>
      <c r="Y97" s="503"/>
      <c r="Z97" s="503"/>
      <c r="AA97" s="503"/>
      <c r="AB97" s="503"/>
    </row>
    <row r="98" spans="2:28" ht="12.75" hidden="1" customHeight="1">
      <c r="B98" s="503"/>
      <c r="C98" s="503"/>
      <c r="D98" s="503"/>
      <c r="E98" s="503"/>
      <c r="F98" s="503"/>
      <c r="G98" s="503"/>
      <c r="H98" s="503"/>
      <c r="I98" s="503"/>
      <c r="J98" s="503"/>
      <c r="K98" s="503"/>
      <c r="L98" s="503"/>
      <c r="M98" s="503"/>
      <c r="N98" s="503"/>
      <c r="O98" s="503"/>
      <c r="P98" s="503"/>
      <c r="Q98" s="503"/>
      <c r="R98" s="503"/>
      <c r="S98" s="503"/>
      <c r="T98" s="503"/>
      <c r="U98" s="503"/>
      <c r="V98" s="503"/>
      <c r="W98" s="503"/>
      <c r="X98" s="503"/>
      <c r="Y98" s="503"/>
      <c r="Z98" s="503"/>
      <c r="AA98" s="503"/>
      <c r="AB98" s="503"/>
    </row>
    <row r="99" spans="2:28" ht="12.75" hidden="1" customHeight="1">
      <c r="B99" s="503"/>
      <c r="C99" s="503"/>
      <c r="D99" s="503"/>
      <c r="E99" s="503"/>
      <c r="F99" s="503"/>
      <c r="G99" s="503"/>
      <c r="H99" s="503"/>
      <c r="I99" s="503"/>
      <c r="J99" s="503"/>
      <c r="K99" s="503"/>
      <c r="L99" s="503"/>
      <c r="M99" s="503"/>
      <c r="N99" s="503"/>
      <c r="O99" s="503"/>
      <c r="P99" s="503"/>
      <c r="Q99" s="503"/>
      <c r="R99" s="503"/>
      <c r="S99" s="503"/>
      <c r="T99" s="503"/>
      <c r="U99" s="503"/>
      <c r="V99" s="503"/>
      <c r="W99" s="503"/>
      <c r="X99" s="503"/>
      <c r="Y99" s="503"/>
      <c r="Z99" s="503"/>
      <c r="AA99" s="503"/>
      <c r="AB99" s="503"/>
    </row>
    <row r="100" spans="2:28" ht="12.75" hidden="1" customHeight="1">
      <c r="B100" s="503"/>
      <c r="C100" s="503"/>
      <c r="D100" s="503"/>
      <c r="E100" s="503"/>
      <c r="F100" s="503"/>
      <c r="G100" s="503"/>
      <c r="H100" s="503"/>
      <c r="I100" s="503"/>
      <c r="J100" s="503"/>
      <c r="K100" s="503"/>
      <c r="L100" s="503"/>
      <c r="M100" s="503"/>
      <c r="N100" s="503"/>
      <c r="O100" s="503"/>
      <c r="P100" s="503"/>
      <c r="Q100" s="503"/>
      <c r="R100" s="503"/>
      <c r="S100" s="503"/>
      <c r="T100" s="503"/>
      <c r="U100" s="503"/>
      <c r="V100" s="503"/>
      <c r="W100" s="503"/>
      <c r="X100" s="503"/>
      <c r="Y100" s="503"/>
      <c r="Z100" s="503"/>
      <c r="AA100" s="503"/>
      <c r="AB100" s="503"/>
    </row>
    <row r="101" spans="2:28" ht="12.75" hidden="1" customHeight="1">
      <c r="B101" s="503"/>
      <c r="C101" s="503"/>
      <c r="D101" s="503"/>
      <c r="E101" s="503"/>
      <c r="F101" s="503"/>
      <c r="G101" s="503"/>
      <c r="H101" s="503"/>
      <c r="I101" s="503"/>
      <c r="J101" s="503"/>
      <c r="K101" s="503"/>
      <c r="L101" s="503"/>
      <c r="M101" s="503"/>
      <c r="N101" s="503"/>
      <c r="O101" s="503"/>
      <c r="P101" s="503"/>
      <c r="Q101" s="503"/>
      <c r="R101" s="503"/>
      <c r="S101" s="503"/>
      <c r="T101" s="503"/>
      <c r="U101" s="503"/>
      <c r="V101" s="503"/>
      <c r="W101" s="503"/>
      <c r="X101" s="503"/>
      <c r="Y101" s="503"/>
      <c r="Z101" s="503"/>
      <c r="AA101" s="503"/>
      <c r="AB101" s="503"/>
    </row>
    <row r="102" spans="2:28" ht="12.75" hidden="1" customHeight="1">
      <c r="B102" s="503"/>
      <c r="C102" s="503"/>
      <c r="D102" s="503"/>
      <c r="E102" s="503"/>
      <c r="F102" s="503"/>
      <c r="G102" s="503"/>
      <c r="H102" s="503"/>
      <c r="I102" s="503"/>
      <c r="J102" s="503"/>
      <c r="K102" s="503"/>
      <c r="L102" s="503"/>
      <c r="M102" s="503"/>
      <c r="N102" s="503"/>
      <c r="O102" s="503"/>
      <c r="P102" s="503"/>
      <c r="Q102" s="503"/>
      <c r="R102" s="503"/>
      <c r="S102" s="503"/>
      <c r="T102" s="503"/>
      <c r="U102" s="503"/>
      <c r="V102" s="503"/>
      <c r="W102" s="503"/>
      <c r="X102" s="503"/>
      <c r="Y102" s="503"/>
      <c r="Z102" s="503"/>
      <c r="AA102" s="503"/>
      <c r="AB102" s="503"/>
    </row>
    <row r="103" spans="2:28" ht="12.75" hidden="1" customHeight="1">
      <c r="B103" s="503"/>
      <c r="C103" s="503"/>
      <c r="D103" s="503"/>
      <c r="E103" s="503"/>
      <c r="F103" s="503"/>
      <c r="G103" s="503"/>
      <c r="H103" s="503"/>
      <c r="I103" s="503"/>
      <c r="J103" s="503"/>
      <c r="K103" s="503"/>
      <c r="L103" s="503"/>
      <c r="M103" s="503"/>
      <c r="N103" s="503"/>
      <c r="O103" s="503"/>
      <c r="P103" s="503"/>
      <c r="Q103" s="503"/>
      <c r="R103" s="503"/>
      <c r="S103" s="503"/>
      <c r="T103" s="503"/>
      <c r="U103" s="503"/>
      <c r="V103" s="503"/>
      <c r="W103" s="503"/>
      <c r="X103" s="503"/>
      <c r="Y103" s="503"/>
      <c r="Z103" s="503"/>
      <c r="AA103" s="503"/>
      <c r="AB103" s="503"/>
    </row>
    <row r="104" spans="2:28" ht="12.75" hidden="1" customHeight="1">
      <c r="B104" s="503"/>
      <c r="C104" s="503"/>
      <c r="D104" s="503"/>
      <c r="E104" s="503"/>
      <c r="F104" s="503"/>
      <c r="G104" s="503"/>
      <c r="H104" s="503"/>
      <c r="I104" s="503"/>
      <c r="J104" s="503"/>
      <c r="K104" s="503"/>
      <c r="L104" s="503"/>
      <c r="M104" s="503"/>
      <c r="N104" s="503"/>
      <c r="O104" s="503"/>
      <c r="P104" s="503"/>
      <c r="Q104" s="503"/>
      <c r="R104" s="503"/>
      <c r="S104" s="503"/>
      <c r="T104" s="503"/>
      <c r="U104" s="503"/>
      <c r="V104" s="503"/>
      <c r="W104" s="503"/>
      <c r="X104" s="503"/>
      <c r="Y104" s="503"/>
      <c r="Z104" s="503"/>
      <c r="AA104" s="503"/>
      <c r="AB104" s="503"/>
    </row>
    <row r="105" spans="2:28" ht="12.75" hidden="1" customHeight="1">
      <c r="B105" s="503"/>
      <c r="C105" s="503"/>
      <c r="D105" s="503"/>
      <c r="E105" s="503"/>
      <c r="F105" s="503"/>
      <c r="G105" s="503"/>
      <c r="H105" s="503"/>
      <c r="I105" s="503"/>
      <c r="J105" s="503"/>
      <c r="K105" s="503"/>
      <c r="L105" s="503"/>
      <c r="M105" s="503"/>
      <c r="N105" s="503"/>
      <c r="O105" s="503"/>
      <c r="P105" s="503"/>
      <c r="Q105" s="503"/>
      <c r="R105" s="503"/>
      <c r="S105" s="503"/>
      <c r="T105" s="503"/>
      <c r="U105" s="503"/>
      <c r="V105" s="503"/>
      <c r="W105" s="503"/>
      <c r="X105" s="503"/>
      <c r="Y105" s="503"/>
      <c r="Z105" s="503"/>
      <c r="AA105" s="503"/>
      <c r="AB105" s="503"/>
    </row>
    <row r="106" spans="2:28" ht="12.75" hidden="1" customHeight="1">
      <c r="B106" s="503"/>
      <c r="C106" s="503"/>
      <c r="D106" s="503"/>
      <c r="E106" s="503"/>
      <c r="F106" s="503"/>
      <c r="G106" s="503"/>
      <c r="H106" s="503"/>
      <c r="I106" s="503"/>
      <c r="J106" s="503"/>
      <c r="K106" s="503"/>
      <c r="L106" s="503"/>
      <c r="M106" s="503"/>
      <c r="N106" s="503"/>
      <c r="O106" s="503"/>
      <c r="P106" s="503"/>
      <c r="Q106" s="503"/>
      <c r="R106" s="503"/>
      <c r="S106" s="503"/>
      <c r="T106" s="503"/>
      <c r="U106" s="503"/>
      <c r="V106" s="503"/>
      <c r="W106" s="503"/>
      <c r="X106" s="503"/>
      <c r="Y106" s="503"/>
      <c r="Z106" s="503"/>
      <c r="AA106" s="503"/>
      <c r="AB106" s="503"/>
    </row>
    <row r="107" spans="2:28" ht="12.75" hidden="1" customHeight="1">
      <c r="B107" s="503"/>
      <c r="C107" s="503"/>
      <c r="D107" s="503"/>
      <c r="E107" s="503"/>
      <c r="F107" s="503"/>
      <c r="G107" s="503"/>
      <c r="H107" s="503"/>
      <c r="I107" s="503"/>
      <c r="J107" s="503"/>
      <c r="K107" s="503"/>
      <c r="L107" s="503"/>
      <c r="M107" s="503"/>
      <c r="N107" s="503"/>
      <c r="O107" s="503"/>
      <c r="P107" s="503"/>
      <c r="Q107" s="503"/>
      <c r="R107" s="503"/>
      <c r="S107" s="503"/>
      <c r="T107" s="503"/>
      <c r="U107" s="503"/>
      <c r="V107" s="503"/>
      <c r="W107" s="503"/>
      <c r="X107" s="503"/>
      <c r="Y107" s="503"/>
      <c r="Z107" s="503"/>
      <c r="AA107" s="503"/>
      <c r="AB107" s="503"/>
    </row>
    <row r="108" spans="2:28" ht="12.75" hidden="1" customHeight="1">
      <c r="B108" s="503"/>
      <c r="C108" s="503"/>
      <c r="D108" s="503"/>
      <c r="E108" s="503"/>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row>
    <row r="109" spans="2:28" ht="12.75" hidden="1" customHeight="1">
      <c r="B109" s="503"/>
      <c r="C109" s="503"/>
      <c r="D109" s="503"/>
      <c r="E109" s="503"/>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row>
    <row r="110" spans="2:28" ht="12.75" hidden="1" customHeight="1">
      <c r="B110" s="503"/>
      <c r="C110" s="503"/>
      <c r="D110" s="503"/>
      <c r="E110" s="503"/>
      <c r="F110" s="503"/>
      <c r="G110" s="503"/>
      <c r="H110" s="503"/>
      <c r="I110" s="503"/>
      <c r="J110" s="503"/>
      <c r="K110" s="503"/>
      <c r="L110" s="503"/>
      <c r="M110" s="503"/>
      <c r="N110" s="503"/>
      <c r="O110" s="503"/>
      <c r="P110" s="503"/>
      <c r="Q110" s="503"/>
      <c r="R110" s="503"/>
      <c r="S110" s="503"/>
      <c r="T110" s="503"/>
      <c r="U110" s="503"/>
      <c r="V110" s="503"/>
      <c r="W110" s="503"/>
      <c r="X110" s="503"/>
      <c r="Y110" s="503"/>
      <c r="Z110" s="503"/>
      <c r="AA110" s="503"/>
      <c r="AB110" s="503"/>
    </row>
    <row r="111" spans="2:28" ht="12.75" hidden="1" customHeight="1">
      <c r="B111" s="503"/>
      <c r="C111" s="503"/>
      <c r="D111" s="503"/>
      <c r="E111" s="503"/>
      <c r="F111" s="503"/>
      <c r="G111" s="503"/>
      <c r="H111" s="503"/>
      <c r="I111" s="503"/>
      <c r="J111" s="503"/>
      <c r="K111" s="503"/>
      <c r="L111" s="503"/>
      <c r="M111" s="503"/>
      <c r="N111" s="503"/>
      <c r="O111" s="503"/>
      <c r="P111" s="503"/>
      <c r="Q111" s="503"/>
      <c r="R111" s="503"/>
      <c r="S111" s="503"/>
      <c r="T111" s="503"/>
      <c r="U111" s="503"/>
      <c r="V111" s="503"/>
      <c r="W111" s="503"/>
      <c r="X111" s="503"/>
      <c r="Y111" s="503"/>
      <c r="Z111" s="503"/>
      <c r="AA111" s="503"/>
      <c r="AB111" s="503"/>
    </row>
    <row r="112" spans="2:28" ht="12.75" hidden="1" customHeight="1">
      <c r="B112" s="503"/>
      <c r="C112" s="503"/>
      <c r="D112" s="503"/>
      <c r="E112" s="503"/>
      <c r="F112" s="503"/>
      <c r="G112" s="503"/>
      <c r="H112" s="503"/>
      <c r="I112" s="503"/>
      <c r="J112" s="503"/>
      <c r="K112" s="503"/>
      <c r="L112" s="503"/>
      <c r="M112" s="503"/>
      <c r="N112" s="503"/>
      <c r="O112" s="503"/>
      <c r="P112" s="503"/>
      <c r="Q112" s="503"/>
      <c r="R112" s="503"/>
      <c r="S112" s="503"/>
      <c r="T112" s="503"/>
      <c r="U112" s="503"/>
      <c r="V112" s="503"/>
      <c r="W112" s="503"/>
      <c r="X112" s="503"/>
      <c r="Y112" s="503"/>
      <c r="Z112" s="503"/>
      <c r="AA112" s="503"/>
      <c r="AB112" s="503"/>
    </row>
    <row r="113" spans="2:28" ht="12.75" hidden="1" customHeight="1">
      <c r="B113" s="503"/>
      <c r="C113" s="503"/>
      <c r="D113" s="503"/>
      <c r="E113" s="503"/>
      <c r="F113" s="503"/>
      <c r="G113" s="503"/>
      <c r="H113" s="503"/>
      <c r="I113" s="503"/>
      <c r="J113" s="503"/>
      <c r="K113" s="503"/>
      <c r="L113" s="503"/>
      <c r="M113" s="503"/>
      <c r="N113" s="503"/>
      <c r="O113" s="503"/>
      <c r="P113" s="503"/>
      <c r="Q113" s="503"/>
      <c r="R113" s="503"/>
      <c r="S113" s="503"/>
      <c r="T113" s="503"/>
      <c r="U113" s="503"/>
      <c r="V113" s="503"/>
      <c r="W113" s="503"/>
      <c r="X113" s="503"/>
      <c r="Y113" s="503"/>
      <c r="Z113" s="503"/>
      <c r="AA113" s="503"/>
      <c r="AB113" s="503"/>
    </row>
    <row r="114" spans="2:28" ht="12.75" hidden="1" customHeight="1">
      <c r="B114" s="503"/>
      <c r="C114" s="503"/>
      <c r="D114" s="503"/>
      <c r="E114" s="503"/>
      <c r="F114" s="503"/>
      <c r="G114" s="503"/>
      <c r="H114" s="503"/>
      <c r="I114" s="503"/>
      <c r="J114" s="503"/>
      <c r="K114" s="503"/>
      <c r="L114" s="503"/>
      <c r="M114" s="503"/>
      <c r="N114" s="503"/>
      <c r="O114" s="503"/>
      <c r="P114" s="503"/>
      <c r="Q114" s="503"/>
      <c r="R114" s="503"/>
      <c r="S114" s="503"/>
      <c r="T114" s="503"/>
      <c r="U114" s="503"/>
      <c r="V114" s="503"/>
      <c r="W114" s="503"/>
      <c r="X114" s="503"/>
      <c r="Y114" s="503"/>
      <c r="Z114" s="503"/>
      <c r="AA114" s="503"/>
      <c r="AB114" s="503"/>
    </row>
    <row r="115" spans="2:28" ht="12.75" hidden="1" customHeight="1">
      <c r="B115" s="503"/>
      <c r="C115" s="503"/>
      <c r="D115" s="503"/>
      <c r="E115" s="503"/>
      <c r="F115" s="503"/>
      <c r="G115" s="503"/>
      <c r="H115" s="503"/>
      <c r="I115" s="503"/>
      <c r="J115" s="503"/>
      <c r="K115" s="503"/>
      <c r="L115" s="503"/>
      <c r="M115" s="503"/>
      <c r="N115" s="503"/>
      <c r="O115" s="503"/>
      <c r="P115" s="503"/>
      <c r="Q115" s="503"/>
      <c r="R115" s="503"/>
      <c r="S115" s="503"/>
      <c r="T115" s="503"/>
      <c r="U115" s="503"/>
      <c r="V115" s="503"/>
      <c r="W115" s="503"/>
      <c r="X115" s="503"/>
      <c r="Y115" s="503"/>
      <c r="Z115" s="503"/>
      <c r="AA115" s="503"/>
      <c r="AB115" s="503"/>
    </row>
    <row r="116" spans="2:28" ht="12.75" hidden="1" customHeight="1">
      <c r="B116" s="503"/>
      <c r="C116" s="503"/>
      <c r="D116" s="503"/>
      <c r="E116" s="503"/>
      <c r="F116" s="503"/>
      <c r="G116" s="503"/>
      <c r="H116" s="503"/>
      <c r="I116" s="503"/>
      <c r="J116" s="503"/>
      <c r="K116" s="503"/>
      <c r="L116" s="503"/>
      <c r="M116" s="503"/>
      <c r="N116" s="503"/>
      <c r="O116" s="503"/>
      <c r="P116" s="503"/>
      <c r="Q116" s="503"/>
      <c r="R116" s="503"/>
      <c r="S116" s="503"/>
      <c r="T116" s="503"/>
      <c r="U116" s="503"/>
      <c r="V116" s="503"/>
      <c r="W116" s="503"/>
      <c r="X116" s="503"/>
      <c r="Y116" s="503"/>
      <c r="Z116" s="503"/>
      <c r="AA116" s="503"/>
      <c r="AB116" s="503"/>
    </row>
    <row r="117" spans="2:28" ht="12.75" hidden="1" customHeight="1">
      <c r="B117" s="503"/>
      <c r="C117" s="503"/>
      <c r="D117" s="503"/>
      <c r="E117" s="503"/>
      <c r="F117" s="503"/>
      <c r="G117" s="503"/>
      <c r="H117" s="503"/>
      <c r="I117" s="503"/>
      <c r="J117" s="503"/>
      <c r="K117" s="503"/>
      <c r="L117" s="503"/>
      <c r="M117" s="503"/>
      <c r="N117" s="503"/>
      <c r="O117" s="503"/>
      <c r="P117" s="503"/>
      <c r="Q117" s="503"/>
      <c r="R117" s="503"/>
      <c r="S117" s="503"/>
      <c r="T117" s="503"/>
      <c r="U117" s="503"/>
      <c r="V117" s="503"/>
      <c r="W117" s="503"/>
      <c r="X117" s="503"/>
      <c r="Y117" s="503"/>
      <c r="Z117" s="503"/>
      <c r="AA117" s="503"/>
      <c r="AB117" s="503"/>
    </row>
    <row r="118" spans="2:28" ht="12.75" hidden="1" customHeight="1">
      <c r="B118" s="503"/>
      <c r="C118" s="503"/>
      <c r="D118" s="503"/>
      <c r="E118" s="503"/>
      <c r="F118" s="503"/>
      <c r="G118" s="503"/>
      <c r="H118" s="503"/>
      <c r="I118" s="503"/>
      <c r="J118" s="503"/>
      <c r="K118" s="503"/>
      <c r="L118" s="503"/>
      <c r="M118" s="503"/>
      <c r="N118" s="503"/>
      <c r="O118" s="503"/>
      <c r="P118" s="503"/>
      <c r="Q118" s="503"/>
      <c r="R118" s="503"/>
      <c r="S118" s="503"/>
      <c r="T118" s="503"/>
      <c r="U118" s="503"/>
      <c r="V118" s="503"/>
      <c r="W118" s="503"/>
      <c r="X118" s="503"/>
      <c r="Y118" s="503"/>
      <c r="Z118" s="503"/>
      <c r="AA118" s="503"/>
      <c r="AB118" s="503"/>
    </row>
    <row r="119" spans="2:28" ht="12.75" hidden="1" customHeight="1">
      <c r="B119" s="503"/>
      <c r="C119" s="503"/>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row>
    <row r="120" spans="2:28" ht="12.75" hidden="1" customHeight="1">
      <c r="B120" s="503"/>
      <c r="C120" s="503"/>
      <c r="D120" s="503"/>
      <c r="E120" s="503"/>
      <c r="F120" s="503"/>
      <c r="G120" s="503"/>
      <c r="H120" s="503"/>
      <c r="I120" s="503"/>
      <c r="J120" s="503"/>
      <c r="K120" s="503"/>
      <c r="L120" s="503"/>
      <c r="M120" s="503"/>
      <c r="N120" s="503"/>
      <c r="O120" s="503"/>
      <c r="P120" s="503"/>
      <c r="Q120" s="503"/>
      <c r="R120" s="503"/>
      <c r="S120" s="503"/>
      <c r="T120" s="503"/>
      <c r="U120" s="503"/>
      <c r="V120" s="503"/>
      <c r="W120" s="503"/>
      <c r="X120" s="503"/>
      <c r="Y120" s="503"/>
      <c r="Z120" s="503"/>
      <c r="AA120" s="503"/>
      <c r="AB120" s="503"/>
    </row>
    <row r="121" spans="2:28" ht="12.75" hidden="1" customHeight="1">
      <c r="B121" s="503"/>
      <c r="C121" s="503"/>
      <c r="D121" s="503"/>
      <c r="E121" s="503"/>
      <c r="F121" s="503"/>
      <c r="G121" s="503"/>
      <c r="H121" s="503"/>
      <c r="I121" s="503"/>
      <c r="J121" s="503"/>
      <c r="K121" s="503"/>
      <c r="L121" s="503"/>
      <c r="M121" s="503"/>
      <c r="N121" s="503"/>
      <c r="O121" s="503"/>
      <c r="P121" s="503"/>
      <c r="Q121" s="503"/>
      <c r="R121" s="503"/>
      <c r="S121" s="503"/>
      <c r="T121" s="503"/>
      <c r="U121" s="503"/>
      <c r="V121" s="503"/>
      <c r="W121" s="503"/>
      <c r="X121" s="503"/>
      <c r="Y121" s="503"/>
      <c r="Z121" s="503"/>
      <c r="AA121" s="503"/>
      <c r="AB121" s="503"/>
    </row>
    <row r="122" spans="2:28" ht="12.75" hidden="1" customHeight="1">
      <c r="B122" s="503"/>
      <c r="C122" s="503"/>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row>
    <row r="123" spans="2:28" ht="12.75" hidden="1" customHeight="1">
      <c r="B123" s="503"/>
      <c r="C123" s="503"/>
      <c r="D123" s="503"/>
      <c r="E123" s="503"/>
      <c r="F123" s="503"/>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row>
    <row r="124" spans="2:28" ht="12.75" hidden="1" customHeight="1">
      <c r="B124" s="503"/>
      <c r="C124" s="503"/>
      <c r="D124" s="503"/>
      <c r="E124" s="503"/>
      <c r="F124" s="503"/>
      <c r="G124" s="503"/>
      <c r="H124" s="503"/>
      <c r="I124" s="503"/>
      <c r="J124" s="503"/>
      <c r="K124" s="503"/>
      <c r="L124" s="503"/>
      <c r="M124" s="503"/>
      <c r="N124" s="503"/>
      <c r="O124" s="503"/>
      <c r="P124" s="503"/>
      <c r="Q124" s="503"/>
      <c r="R124" s="503"/>
      <c r="S124" s="503"/>
      <c r="T124" s="503"/>
      <c r="U124" s="503"/>
      <c r="V124" s="503"/>
      <c r="W124" s="503"/>
      <c r="X124" s="503"/>
      <c r="Y124" s="503"/>
      <c r="Z124" s="503"/>
      <c r="AA124" s="503"/>
      <c r="AB124" s="503"/>
    </row>
    <row r="125" spans="2:28" ht="12.75" hidden="1" customHeight="1">
      <c r="B125" s="503"/>
      <c r="C125" s="503"/>
      <c r="D125" s="503"/>
      <c r="E125" s="503"/>
      <c r="F125" s="503"/>
      <c r="G125" s="503"/>
      <c r="H125" s="503"/>
      <c r="I125" s="503"/>
      <c r="J125" s="503"/>
      <c r="K125" s="503"/>
      <c r="L125" s="503"/>
      <c r="M125" s="503"/>
      <c r="N125" s="503"/>
      <c r="O125" s="503"/>
      <c r="P125" s="503"/>
      <c r="Q125" s="503"/>
      <c r="R125" s="503"/>
      <c r="S125" s="503"/>
      <c r="T125" s="503"/>
      <c r="U125" s="503"/>
      <c r="V125" s="503"/>
      <c r="W125" s="503"/>
      <c r="X125" s="503"/>
      <c r="Y125" s="503"/>
      <c r="Z125" s="503"/>
      <c r="AA125" s="503"/>
      <c r="AB125" s="503"/>
    </row>
    <row r="126" spans="2:28" ht="12.75" hidden="1" customHeight="1">
      <c r="B126" s="503"/>
      <c r="C126" s="503"/>
      <c r="D126" s="503"/>
      <c r="E126" s="503"/>
      <c r="F126" s="503"/>
      <c r="G126" s="503"/>
      <c r="H126" s="503"/>
      <c r="I126" s="503"/>
      <c r="J126" s="503"/>
      <c r="K126" s="503"/>
      <c r="L126" s="503"/>
      <c r="M126" s="503"/>
      <c r="N126" s="503"/>
      <c r="O126" s="503"/>
      <c r="P126" s="503"/>
      <c r="Q126" s="503"/>
      <c r="R126" s="503"/>
      <c r="S126" s="503"/>
      <c r="T126" s="503"/>
      <c r="U126" s="503"/>
      <c r="V126" s="503"/>
      <c r="W126" s="503"/>
      <c r="X126" s="503"/>
      <c r="Y126" s="503"/>
      <c r="Z126" s="503"/>
      <c r="AA126" s="503"/>
      <c r="AB126" s="503"/>
    </row>
    <row r="127" spans="2:28" ht="12.75" hidden="1" customHeight="1">
      <c r="B127" s="503"/>
      <c r="C127" s="503"/>
      <c r="D127" s="503"/>
      <c r="E127" s="503"/>
      <c r="F127" s="503"/>
      <c r="G127" s="503"/>
      <c r="H127" s="503"/>
      <c r="I127" s="503"/>
      <c r="J127" s="503"/>
      <c r="K127" s="503"/>
      <c r="L127" s="503"/>
      <c r="M127" s="503"/>
      <c r="N127" s="503"/>
      <c r="O127" s="503"/>
      <c r="P127" s="503"/>
      <c r="Q127" s="503"/>
      <c r="R127" s="503"/>
      <c r="S127" s="503"/>
      <c r="T127" s="503"/>
      <c r="U127" s="503"/>
      <c r="V127" s="503"/>
      <c r="W127" s="503"/>
      <c r="X127" s="503"/>
      <c r="Y127" s="503"/>
      <c r="Z127" s="503"/>
      <c r="AA127" s="503"/>
      <c r="AB127" s="503"/>
    </row>
    <row r="128" spans="2:28" ht="12.75" hidden="1" customHeight="1">
      <c r="B128" s="503"/>
      <c r="C128" s="503"/>
      <c r="D128" s="503"/>
      <c r="E128" s="503"/>
      <c r="F128" s="503"/>
      <c r="G128" s="503"/>
      <c r="H128" s="503"/>
      <c r="I128" s="503"/>
      <c r="J128" s="503"/>
      <c r="K128" s="503"/>
      <c r="L128" s="503"/>
      <c r="M128" s="503"/>
      <c r="N128" s="503"/>
      <c r="O128" s="503"/>
      <c r="P128" s="503"/>
      <c r="Q128" s="503"/>
      <c r="R128" s="503"/>
      <c r="S128" s="503"/>
      <c r="T128" s="503"/>
      <c r="U128" s="503"/>
      <c r="V128" s="503"/>
      <c r="W128" s="503"/>
      <c r="X128" s="503"/>
      <c r="Y128" s="503"/>
      <c r="Z128" s="503"/>
      <c r="AA128" s="503"/>
      <c r="AB128" s="503"/>
    </row>
    <row r="129" spans="2:28" ht="12.75" hidden="1" customHeight="1">
      <c r="B129" s="503"/>
      <c r="C129" s="503"/>
      <c r="D129" s="503"/>
      <c r="E129" s="503"/>
      <c r="F129" s="503"/>
      <c r="G129" s="503"/>
      <c r="H129" s="503"/>
      <c r="I129" s="503"/>
      <c r="J129" s="503"/>
      <c r="K129" s="503"/>
      <c r="L129" s="503"/>
      <c r="M129" s="503"/>
      <c r="N129" s="503"/>
      <c r="O129" s="503"/>
      <c r="P129" s="503"/>
      <c r="Q129" s="503"/>
      <c r="R129" s="503"/>
      <c r="S129" s="503"/>
      <c r="T129" s="503"/>
      <c r="U129" s="503"/>
      <c r="V129" s="503"/>
      <c r="W129" s="503"/>
      <c r="X129" s="503"/>
      <c r="Y129" s="503"/>
      <c r="Z129" s="503"/>
      <c r="AA129" s="503"/>
      <c r="AB129" s="503"/>
    </row>
    <row r="130" spans="2:28" ht="12.75" hidden="1" customHeight="1">
      <c r="B130" s="503"/>
      <c r="C130" s="503"/>
      <c r="D130" s="503"/>
      <c r="E130" s="503"/>
      <c r="F130" s="503"/>
      <c r="G130" s="503"/>
      <c r="H130" s="503"/>
      <c r="I130" s="503"/>
      <c r="J130" s="503"/>
      <c r="K130" s="503"/>
      <c r="L130" s="503"/>
      <c r="M130" s="503"/>
      <c r="N130" s="503"/>
      <c r="O130" s="503"/>
      <c r="P130" s="503"/>
      <c r="Q130" s="503"/>
      <c r="R130" s="503"/>
      <c r="S130" s="503"/>
      <c r="T130" s="503"/>
      <c r="U130" s="503"/>
      <c r="V130" s="503"/>
      <c r="W130" s="503"/>
      <c r="X130" s="503"/>
      <c r="Y130" s="503"/>
      <c r="Z130" s="503"/>
      <c r="AA130" s="503"/>
      <c r="AB130" s="503"/>
    </row>
    <row r="131" spans="2:28" ht="12.75" hidden="1" customHeight="1">
      <c r="B131" s="503"/>
      <c r="C131" s="503"/>
      <c r="D131" s="503"/>
      <c r="E131" s="503"/>
      <c r="F131" s="503"/>
      <c r="G131" s="503"/>
      <c r="H131" s="503"/>
      <c r="I131" s="503"/>
      <c r="J131" s="503"/>
      <c r="K131" s="503"/>
      <c r="L131" s="503"/>
      <c r="M131" s="503"/>
      <c r="N131" s="503"/>
      <c r="O131" s="503"/>
      <c r="P131" s="503"/>
      <c r="Q131" s="503"/>
      <c r="R131" s="503"/>
      <c r="S131" s="503"/>
      <c r="T131" s="503"/>
      <c r="U131" s="503"/>
      <c r="V131" s="503"/>
      <c r="W131" s="503"/>
      <c r="X131" s="503"/>
      <c r="Y131" s="503"/>
      <c r="Z131" s="503"/>
      <c r="AA131" s="503"/>
      <c r="AB131" s="503"/>
    </row>
    <row r="132" spans="2:28" ht="12.75" hidden="1" customHeight="1">
      <c r="B132" s="503"/>
      <c r="C132" s="503"/>
      <c r="D132" s="503"/>
      <c r="E132" s="503"/>
      <c r="F132" s="503"/>
      <c r="G132" s="503"/>
      <c r="H132" s="503"/>
      <c r="I132" s="503"/>
      <c r="J132" s="503"/>
      <c r="K132" s="503"/>
      <c r="L132" s="503"/>
      <c r="M132" s="503"/>
      <c r="N132" s="503"/>
      <c r="O132" s="503"/>
      <c r="P132" s="503"/>
      <c r="Q132" s="503"/>
      <c r="R132" s="503"/>
      <c r="S132" s="503"/>
      <c r="T132" s="503"/>
      <c r="U132" s="503"/>
      <c r="V132" s="503"/>
      <c r="W132" s="503"/>
      <c r="X132" s="503"/>
      <c r="Y132" s="503"/>
      <c r="Z132" s="503"/>
      <c r="AA132" s="503"/>
      <c r="AB132" s="503"/>
    </row>
    <row r="133" spans="2:28" ht="12.75" hidden="1" customHeight="1">
      <c r="B133" s="503"/>
      <c r="C133" s="503"/>
      <c r="D133" s="503"/>
      <c r="E133" s="503"/>
      <c r="F133" s="503"/>
      <c r="G133" s="503"/>
      <c r="H133" s="503"/>
      <c r="I133" s="503"/>
      <c r="J133" s="503"/>
      <c r="K133" s="503"/>
      <c r="L133" s="503"/>
      <c r="M133" s="503"/>
      <c r="N133" s="503"/>
      <c r="O133" s="503"/>
      <c r="P133" s="503"/>
      <c r="Q133" s="503"/>
      <c r="R133" s="503"/>
      <c r="S133" s="503"/>
      <c r="T133" s="503"/>
      <c r="U133" s="503"/>
      <c r="V133" s="503"/>
      <c r="W133" s="503"/>
      <c r="X133" s="503"/>
      <c r="Y133" s="503"/>
      <c r="Z133" s="503"/>
      <c r="AA133" s="503"/>
      <c r="AB133" s="503"/>
    </row>
    <row r="134" spans="2:28" ht="12.75" hidden="1" customHeight="1">
      <c r="B134" s="503"/>
      <c r="C134" s="503"/>
      <c r="D134" s="503"/>
      <c r="E134" s="503"/>
      <c r="F134" s="503"/>
      <c r="G134" s="503"/>
      <c r="H134" s="503"/>
      <c r="I134" s="503"/>
      <c r="J134" s="503"/>
      <c r="K134" s="503"/>
      <c r="L134" s="503"/>
      <c r="M134" s="503"/>
      <c r="N134" s="503"/>
      <c r="O134" s="503"/>
      <c r="P134" s="503"/>
      <c r="Q134" s="503"/>
      <c r="R134" s="503"/>
      <c r="S134" s="503"/>
      <c r="T134" s="503"/>
      <c r="U134" s="503"/>
      <c r="V134" s="503"/>
      <c r="W134" s="503"/>
      <c r="X134" s="503"/>
      <c r="Y134" s="503"/>
      <c r="Z134" s="503"/>
      <c r="AA134" s="503"/>
      <c r="AB134" s="503"/>
    </row>
    <row r="135" spans="2:28" ht="12.75" hidden="1" customHeight="1">
      <c r="B135" s="503"/>
      <c r="C135" s="503"/>
      <c r="D135" s="503"/>
      <c r="E135" s="503"/>
      <c r="F135" s="503"/>
      <c r="G135" s="503"/>
      <c r="H135" s="503"/>
      <c r="I135" s="503"/>
      <c r="J135" s="503"/>
      <c r="K135" s="503"/>
      <c r="L135" s="503"/>
      <c r="M135" s="503"/>
      <c r="N135" s="503"/>
      <c r="O135" s="503"/>
      <c r="P135" s="503"/>
      <c r="Q135" s="503"/>
      <c r="R135" s="503"/>
      <c r="S135" s="503"/>
      <c r="T135" s="503"/>
      <c r="U135" s="503"/>
      <c r="V135" s="503"/>
      <c r="W135" s="503"/>
      <c r="X135" s="503"/>
      <c r="Y135" s="503"/>
      <c r="Z135" s="503"/>
      <c r="AA135" s="503"/>
      <c r="AB135" s="503"/>
    </row>
    <row r="136" spans="2:28" ht="12.75" hidden="1" customHeight="1">
      <c r="B136" s="503"/>
      <c r="C136" s="503"/>
      <c r="D136" s="503"/>
      <c r="E136" s="503"/>
      <c r="F136" s="503"/>
      <c r="G136" s="503"/>
      <c r="H136" s="503"/>
      <c r="I136" s="503"/>
      <c r="J136" s="503"/>
      <c r="K136" s="503"/>
      <c r="L136" s="503"/>
      <c r="M136" s="503"/>
      <c r="N136" s="503"/>
      <c r="O136" s="503"/>
      <c r="P136" s="503"/>
      <c r="Q136" s="503"/>
      <c r="R136" s="503"/>
      <c r="S136" s="503"/>
      <c r="T136" s="503"/>
      <c r="U136" s="503"/>
      <c r="V136" s="503"/>
      <c r="W136" s="503"/>
      <c r="X136" s="503"/>
      <c r="Y136" s="503"/>
      <c r="Z136" s="503"/>
      <c r="AA136" s="503"/>
      <c r="AB136" s="503"/>
    </row>
    <row r="137" spans="2:28" ht="12.75" hidden="1" customHeight="1">
      <c r="B137" s="503"/>
      <c r="C137" s="503"/>
      <c r="D137" s="503"/>
      <c r="E137" s="503"/>
      <c r="F137" s="503"/>
      <c r="G137" s="503"/>
      <c r="H137" s="503"/>
      <c r="I137" s="503"/>
      <c r="J137" s="503"/>
      <c r="K137" s="503"/>
      <c r="L137" s="503"/>
      <c r="M137" s="503"/>
      <c r="N137" s="503"/>
      <c r="O137" s="503"/>
      <c r="P137" s="503"/>
      <c r="Q137" s="503"/>
      <c r="R137" s="503"/>
      <c r="S137" s="503"/>
      <c r="T137" s="503"/>
      <c r="U137" s="503"/>
      <c r="V137" s="503"/>
      <c r="W137" s="503"/>
      <c r="X137" s="503"/>
      <c r="Y137" s="503"/>
      <c r="Z137" s="503"/>
      <c r="AA137" s="503"/>
      <c r="AB137" s="503"/>
    </row>
    <row r="138" spans="2:28" ht="12.75" hidden="1" customHeight="1">
      <c r="B138" s="503"/>
      <c r="C138" s="503"/>
      <c r="D138" s="503"/>
      <c r="E138" s="503"/>
      <c r="F138" s="503"/>
      <c r="G138" s="503"/>
      <c r="H138" s="503"/>
      <c r="I138" s="503"/>
      <c r="J138" s="503"/>
      <c r="K138" s="503"/>
      <c r="L138" s="503"/>
      <c r="M138" s="503"/>
      <c r="N138" s="503"/>
      <c r="O138" s="503"/>
      <c r="P138" s="503"/>
      <c r="Q138" s="503"/>
      <c r="R138" s="503"/>
      <c r="S138" s="503"/>
      <c r="T138" s="503"/>
      <c r="U138" s="503"/>
      <c r="V138" s="503"/>
      <c r="W138" s="503"/>
      <c r="X138" s="503"/>
      <c r="Y138" s="503"/>
      <c r="Z138" s="503"/>
      <c r="AA138" s="503"/>
      <c r="AB138" s="503"/>
    </row>
    <row r="139" spans="2:28" ht="12.75" hidden="1" customHeight="1">
      <c r="B139" s="503"/>
      <c r="C139" s="503"/>
      <c r="D139" s="503"/>
      <c r="E139" s="503"/>
      <c r="F139" s="503"/>
      <c r="G139" s="503"/>
      <c r="H139" s="503"/>
      <c r="I139" s="503"/>
      <c r="J139" s="503"/>
      <c r="K139" s="503"/>
      <c r="L139" s="503"/>
      <c r="M139" s="503"/>
      <c r="N139" s="503"/>
      <c r="O139" s="503"/>
      <c r="P139" s="503"/>
      <c r="Q139" s="503"/>
      <c r="R139" s="503"/>
      <c r="S139" s="503"/>
      <c r="T139" s="503"/>
      <c r="U139" s="503"/>
      <c r="V139" s="503"/>
      <c r="W139" s="503"/>
      <c r="X139" s="503"/>
      <c r="Y139" s="503"/>
      <c r="Z139" s="503"/>
      <c r="AA139" s="503"/>
      <c r="AB139" s="503"/>
    </row>
    <row r="140" spans="2:28" ht="12.75" hidden="1" customHeight="1">
      <c r="B140" s="503"/>
      <c r="C140" s="503"/>
      <c r="D140" s="503"/>
      <c r="E140" s="503"/>
      <c r="F140" s="503"/>
      <c r="G140" s="503"/>
      <c r="H140" s="503"/>
      <c r="I140" s="503"/>
      <c r="J140" s="503"/>
      <c r="K140" s="503"/>
      <c r="L140" s="503"/>
      <c r="M140" s="503"/>
      <c r="N140" s="503"/>
      <c r="O140" s="503"/>
      <c r="P140" s="503"/>
      <c r="Q140" s="503"/>
      <c r="R140" s="503"/>
      <c r="S140" s="503"/>
      <c r="T140" s="503"/>
      <c r="U140" s="503"/>
      <c r="V140" s="503"/>
      <c r="W140" s="503"/>
      <c r="X140" s="503"/>
      <c r="Y140" s="503"/>
      <c r="Z140" s="503"/>
      <c r="AA140" s="503"/>
      <c r="AB140" s="503"/>
    </row>
    <row r="141" spans="2:28" ht="12.75" hidden="1" customHeight="1">
      <c r="B141" s="503"/>
      <c r="C141" s="503"/>
      <c r="D141" s="503"/>
      <c r="E141" s="503"/>
      <c r="F141" s="503"/>
      <c r="G141" s="503"/>
      <c r="H141" s="503"/>
      <c r="I141" s="503"/>
      <c r="J141" s="503"/>
      <c r="K141" s="503"/>
      <c r="L141" s="503"/>
      <c r="M141" s="503"/>
      <c r="N141" s="503"/>
      <c r="O141" s="503"/>
      <c r="P141" s="503"/>
      <c r="Q141" s="503"/>
      <c r="R141" s="503"/>
      <c r="S141" s="503"/>
      <c r="T141" s="503"/>
      <c r="U141" s="503"/>
      <c r="V141" s="503"/>
      <c r="W141" s="503"/>
      <c r="X141" s="503"/>
      <c r="Y141" s="503"/>
      <c r="Z141" s="503"/>
      <c r="AA141" s="503"/>
      <c r="AB141" s="503"/>
    </row>
    <row r="142" spans="2:28" ht="12.75" hidden="1" customHeight="1">
      <c r="B142" s="503"/>
      <c r="C142" s="503"/>
      <c r="D142" s="503"/>
      <c r="E142" s="503"/>
      <c r="F142" s="503"/>
      <c r="G142" s="503"/>
      <c r="H142" s="503"/>
      <c r="I142" s="503"/>
      <c r="J142" s="503"/>
      <c r="K142" s="503"/>
      <c r="L142" s="503"/>
      <c r="M142" s="503"/>
      <c r="N142" s="503"/>
      <c r="O142" s="503"/>
      <c r="P142" s="503"/>
      <c r="Q142" s="503"/>
      <c r="R142" s="503"/>
      <c r="S142" s="503"/>
      <c r="T142" s="503"/>
      <c r="U142" s="503"/>
      <c r="V142" s="503"/>
      <c r="W142" s="503"/>
      <c r="X142" s="503"/>
      <c r="Y142" s="503"/>
      <c r="Z142" s="503"/>
      <c r="AA142" s="503"/>
      <c r="AB142" s="503"/>
    </row>
    <row r="143" spans="2:28" ht="12.75" hidden="1" customHeight="1">
      <c r="B143" s="503"/>
      <c r="C143" s="503"/>
      <c r="D143" s="503"/>
      <c r="E143" s="503"/>
      <c r="F143" s="503"/>
      <c r="G143" s="503"/>
      <c r="H143" s="503"/>
      <c r="I143" s="503"/>
      <c r="J143" s="503"/>
      <c r="K143" s="503"/>
      <c r="L143" s="503"/>
      <c r="M143" s="503"/>
      <c r="N143" s="503"/>
      <c r="O143" s="503"/>
      <c r="P143" s="503"/>
      <c r="Q143" s="503"/>
      <c r="R143" s="503"/>
      <c r="S143" s="503"/>
      <c r="T143" s="503"/>
      <c r="U143" s="503"/>
      <c r="V143" s="503"/>
      <c r="W143" s="503"/>
      <c r="X143" s="503"/>
      <c r="Y143" s="503"/>
      <c r="Z143" s="503"/>
      <c r="AA143" s="503"/>
      <c r="AB143" s="503"/>
    </row>
    <row r="144" spans="2:28" ht="12.75" hidden="1" customHeight="1">
      <c r="B144" s="503"/>
      <c r="C144" s="503"/>
      <c r="D144" s="503"/>
      <c r="E144" s="503"/>
      <c r="F144" s="503"/>
      <c r="G144" s="503"/>
      <c r="H144" s="503"/>
      <c r="I144" s="503"/>
      <c r="J144" s="503"/>
      <c r="K144" s="503"/>
      <c r="L144" s="503"/>
      <c r="M144" s="503"/>
      <c r="N144" s="503"/>
      <c r="O144" s="503"/>
      <c r="P144" s="503"/>
      <c r="Q144" s="503"/>
      <c r="R144" s="503"/>
      <c r="S144" s="503"/>
      <c r="T144" s="503"/>
      <c r="U144" s="503"/>
      <c r="V144" s="503"/>
      <c r="W144" s="503"/>
      <c r="X144" s="503"/>
      <c r="Y144" s="503"/>
      <c r="Z144" s="503"/>
      <c r="AA144" s="503"/>
      <c r="AB144" s="503"/>
    </row>
    <row r="145" spans="2:28" ht="12.75" hidden="1" customHeight="1">
      <c r="B145" s="503"/>
      <c r="C145" s="503"/>
      <c r="D145" s="503"/>
      <c r="E145" s="503"/>
      <c r="F145" s="503"/>
      <c r="G145" s="503"/>
      <c r="H145" s="503"/>
      <c r="I145" s="503"/>
      <c r="J145" s="503"/>
      <c r="K145" s="503"/>
      <c r="L145" s="503"/>
      <c r="M145" s="503"/>
      <c r="N145" s="503"/>
      <c r="O145" s="503"/>
      <c r="P145" s="503"/>
      <c r="Q145" s="503"/>
      <c r="R145" s="503"/>
      <c r="S145" s="503"/>
      <c r="T145" s="503"/>
      <c r="U145" s="503"/>
      <c r="V145" s="503"/>
      <c r="W145" s="503"/>
      <c r="X145" s="503"/>
      <c r="Y145" s="503"/>
      <c r="Z145" s="503"/>
      <c r="AA145" s="503"/>
      <c r="AB145" s="503"/>
    </row>
    <row r="146" spans="2:28" ht="12.75" hidden="1" customHeight="1">
      <c r="B146" s="503"/>
      <c r="C146" s="503"/>
      <c r="D146" s="503"/>
      <c r="E146" s="503"/>
      <c r="F146" s="503"/>
      <c r="G146" s="503"/>
      <c r="H146" s="503"/>
      <c r="I146" s="503"/>
      <c r="J146" s="503"/>
      <c r="K146" s="503"/>
      <c r="L146" s="503"/>
      <c r="M146" s="503"/>
      <c r="N146" s="503"/>
      <c r="O146" s="503"/>
      <c r="P146" s="503"/>
      <c r="Q146" s="503"/>
      <c r="R146" s="503"/>
      <c r="S146" s="503"/>
      <c r="T146" s="503"/>
      <c r="U146" s="503"/>
      <c r="V146" s="503"/>
      <c r="W146" s="503"/>
      <c r="X146" s="503"/>
      <c r="Y146" s="503"/>
      <c r="Z146" s="503"/>
      <c r="AA146" s="503"/>
      <c r="AB146" s="503"/>
    </row>
    <row r="147" spans="2:28" ht="12.75" hidden="1" customHeight="1">
      <c r="B147" s="503"/>
      <c r="C147" s="503"/>
      <c r="D147" s="503"/>
      <c r="E147" s="503"/>
      <c r="F147" s="503"/>
      <c r="G147" s="503"/>
      <c r="H147" s="503"/>
      <c r="I147" s="503"/>
      <c r="J147" s="503"/>
      <c r="K147" s="503"/>
      <c r="L147" s="503"/>
      <c r="M147" s="503"/>
      <c r="N147" s="503"/>
      <c r="O147" s="503"/>
      <c r="P147" s="503"/>
      <c r="Q147" s="503"/>
      <c r="R147" s="503"/>
      <c r="S147" s="503"/>
      <c r="T147" s="503"/>
      <c r="U147" s="503"/>
      <c r="V147" s="503"/>
      <c r="W147" s="503"/>
      <c r="X147" s="503"/>
      <c r="Y147" s="503"/>
      <c r="Z147" s="503"/>
      <c r="AA147" s="503"/>
      <c r="AB147" s="503"/>
    </row>
    <row r="148" spans="2:28" ht="12.75" hidden="1" customHeight="1">
      <c r="B148" s="503"/>
      <c r="C148" s="503"/>
      <c r="D148" s="503"/>
      <c r="E148" s="503"/>
      <c r="F148" s="503"/>
      <c r="G148" s="503"/>
      <c r="H148" s="503"/>
      <c r="I148" s="503"/>
      <c r="J148" s="503"/>
      <c r="K148" s="503"/>
      <c r="L148" s="503"/>
      <c r="M148" s="503"/>
      <c r="N148" s="503"/>
      <c r="O148" s="503"/>
      <c r="P148" s="503"/>
      <c r="Q148" s="503"/>
      <c r="R148" s="503"/>
      <c r="S148" s="503"/>
      <c r="T148" s="503"/>
      <c r="U148" s="503"/>
      <c r="V148" s="503"/>
      <c r="W148" s="503"/>
      <c r="X148" s="503"/>
      <c r="Y148" s="503"/>
      <c r="Z148" s="503"/>
      <c r="AA148" s="503"/>
      <c r="AB148" s="503"/>
    </row>
    <row r="149" spans="2:28" ht="12.75" hidden="1" customHeight="1">
      <c r="B149" s="503"/>
      <c r="C149" s="503"/>
      <c r="D149" s="503"/>
      <c r="E149" s="503"/>
      <c r="F149" s="503"/>
      <c r="G149" s="503"/>
      <c r="H149" s="503"/>
      <c r="I149" s="503"/>
      <c r="J149" s="503"/>
      <c r="K149" s="503"/>
      <c r="L149" s="503"/>
      <c r="M149" s="503"/>
      <c r="N149" s="503"/>
      <c r="O149" s="503"/>
      <c r="P149" s="503"/>
      <c r="Q149" s="503"/>
      <c r="R149" s="503"/>
      <c r="S149" s="503"/>
      <c r="T149" s="503"/>
      <c r="U149" s="503"/>
      <c r="V149" s="503"/>
      <c r="W149" s="503"/>
      <c r="X149" s="503"/>
      <c r="Y149" s="503"/>
      <c r="Z149" s="503"/>
      <c r="AA149" s="503"/>
      <c r="AB149" s="503"/>
    </row>
    <row r="150" spans="2:28" ht="12.75" hidden="1" customHeight="1">
      <c r="B150" s="503"/>
      <c r="C150" s="503"/>
      <c r="D150" s="503"/>
      <c r="E150" s="503"/>
      <c r="F150" s="503"/>
      <c r="G150" s="503"/>
      <c r="H150" s="503"/>
      <c r="I150" s="503"/>
      <c r="J150" s="503"/>
      <c r="K150" s="503"/>
      <c r="L150" s="503"/>
      <c r="M150" s="503"/>
      <c r="N150" s="503"/>
      <c r="O150" s="503"/>
      <c r="P150" s="503"/>
      <c r="Q150" s="503"/>
      <c r="R150" s="503"/>
      <c r="S150" s="503"/>
      <c r="T150" s="503"/>
      <c r="U150" s="503"/>
      <c r="V150" s="503"/>
      <c r="W150" s="503"/>
      <c r="X150" s="503"/>
      <c r="Y150" s="503"/>
      <c r="Z150" s="503"/>
      <c r="AA150" s="503"/>
      <c r="AB150" s="503"/>
    </row>
    <row r="151" spans="2:28" ht="12.75" hidden="1" customHeight="1">
      <c r="B151" s="503"/>
      <c r="C151" s="503"/>
      <c r="D151" s="503"/>
      <c r="E151" s="503"/>
      <c r="F151" s="503"/>
      <c r="G151" s="503"/>
      <c r="H151" s="503"/>
      <c r="I151" s="503"/>
      <c r="J151" s="503"/>
      <c r="K151" s="503"/>
      <c r="L151" s="503"/>
      <c r="M151" s="503"/>
      <c r="N151" s="503"/>
      <c r="O151" s="503"/>
      <c r="P151" s="503"/>
      <c r="Q151" s="503"/>
      <c r="R151" s="503"/>
      <c r="S151" s="503"/>
      <c r="T151" s="503"/>
      <c r="U151" s="503"/>
      <c r="V151" s="503"/>
      <c r="W151" s="503"/>
      <c r="X151" s="503"/>
      <c r="Y151" s="503"/>
      <c r="Z151" s="503"/>
      <c r="AA151" s="503"/>
      <c r="AB151" s="503"/>
    </row>
    <row r="152" spans="2:28" ht="12.75" hidden="1" customHeight="1">
      <c r="B152" s="503"/>
      <c r="C152" s="503"/>
      <c r="D152" s="503"/>
      <c r="E152" s="503"/>
      <c r="F152" s="503"/>
      <c r="G152" s="503"/>
      <c r="H152" s="503"/>
      <c r="I152" s="503"/>
      <c r="J152" s="503"/>
      <c r="K152" s="503"/>
      <c r="L152" s="503"/>
      <c r="M152" s="503"/>
      <c r="N152" s="503"/>
      <c r="O152" s="503"/>
      <c r="P152" s="503"/>
      <c r="Q152" s="503"/>
      <c r="R152" s="503"/>
      <c r="S152" s="503"/>
      <c r="T152" s="503"/>
      <c r="U152" s="503"/>
      <c r="V152" s="503"/>
      <c r="W152" s="503"/>
      <c r="X152" s="503"/>
      <c r="Y152" s="503"/>
      <c r="Z152" s="503"/>
      <c r="AA152" s="503"/>
      <c r="AB152" s="503"/>
    </row>
    <row r="153" spans="2:28" ht="12.75" hidden="1" customHeight="1">
      <c r="B153" s="503"/>
      <c r="C153" s="503"/>
      <c r="D153" s="503"/>
      <c r="E153" s="503"/>
      <c r="F153" s="503"/>
      <c r="G153" s="503"/>
      <c r="H153" s="503"/>
      <c r="I153" s="503"/>
      <c r="J153" s="503"/>
      <c r="K153" s="503"/>
      <c r="L153" s="503"/>
      <c r="M153" s="503"/>
      <c r="N153" s="503"/>
      <c r="O153" s="503"/>
      <c r="P153" s="503"/>
      <c r="Q153" s="503"/>
      <c r="R153" s="503"/>
      <c r="S153" s="503"/>
      <c r="T153" s="503"/>
      <c r="U153" s="503"/>
      <c r="V153" s="503"/>
      <c r="W153" s="503"/>
      <c r="X153" s="503"/>
      <c r="Y153" s="503"/>
      <c r="Z153" s="503"/>
      <c r="AA153" s="503"/>
      <c r="AB153" s="503"/>
    </row>
    <row r="154" spans="2:28" ht="12.75" hidden="1" customHeight="1">
      <c r="B154" s="503"/>
      <c r="C154" s="503"/>
      <c r="D154" s="503"/>
      <c r="E154" s="503"/>
      <c r="F154" s="503"/>
      <c r="G154" s="503"/>
      <c r="H154" s="503"/>
      <c r="I154" s="503"/>
      <c r="J154" s="503"/>
      <c r="K154" s="503"/>
      <c r="L154" s="503"/>
      <c r="M154" s="503"/>
      <c r="N154" s="503"/>
      <c r="O154" s="503"/>
      <c r="P154" s="503"/>
      <c r="Q154" s="503"/>
      <c r="R154" s="503"/>
      <c r="S154" s="503"/>
      <c r="T154" s="503"/>
      <c r="U154" s="503"/>
      <c r="V154" s="503"/>
      <c r="W154" s="503"/>
      <c r="X154" s="503"/>
      <c r="Y154" s="503"/>
      <c r="Z154" s="503"/>
      <c r="AA154" s="503"/>
      <c r="AB154" s="503"/>
    </row>
    <row r="155" spans="2:28" ht="12.75" hidden="1" customHeight="1">
      <c r="B155" s="503"/>
      <c r="C155" s="503"/>
      <c r="D155" s="503"/>
      <c r="E155" s="503"/>
      <c r="F155" s="503"/>
      <c r="G155" s="503"/>
      <c r="H155" s="503"/>
      <c r="I155" s="503"/>
      <c r="J155" s="503"/>
      <c r="K155" s="503"/>
      <c r="L155" s="503"/>
      <c r="M155" s="503"/>
      <c r="N155" s="503"/>
      <c r="O155" s="503"/>
      <c r="P155" s="503"/>
      <c r="Q155" s="503"/>
      <c r="R155" s="503"/>
      <c r="S155" s="503"/>
      <c r="T155" s="503"/>
      <c r="U155" s="503"/>
      <c r="V155" s="503"/>
      <c r="W155" s="503"/>
      <c r="X155" s="503"/>
      <c r="Y155" s="503"/>
      <c r="Z155" s="503"/>
      <c r="AA155" s="503"/>
      <c r="AB155" s="503"/>
    </row>
    <row r="156" spans="2:28" ht="12.75" hidden="1" customHeight="1">
      <c r="B156" s="503"/>
      <c r="C156" s="503"/>
      <c r="D156" s="503"/>
      <c r="E156" s="503"/>
      <c r="F156" s="503"/>
      <c r="G156" s="503"/>
      <c r="H156" s="503"/>
      <c r="I156" s="503"/>
      <c r="J156" s="503"/>
      <c r="K156" s="503"/>
      <c r="L156" s="503"/>
      <c r="M156" s="503"/>
      <c r="N156" s="503"/>
      <c r="O156" s="503"/>
      <c r="P156" s="503"/>
      <c r="Q156" s="503"/>
      <c r="R156" s="503"/>
      <c r="S156" s="503"/>
      <c r="T156" s="503"/>
      <c r="U156" s="503"/>
      <c r="V156" s="503"/>
      <c r="W156" s="503"/>
      <c r="X156" s="503"/>
      <c r="Y156" s="503"/>
      <c r="Z156" s="503"/>
      <c r="AA156" s="503"/>
      <c r="AB156" s="503"/>
    </row>
    <row r="157" spans="2:28" ht="12.75" hidden="1" customHeight="1">
      <c r="B157" s="503"/>
      <c r="C157" s="503"/>
      <c r="D157" s="503"/>
      <c r="E157" s="503"/>
      <c r="F157" s="503"/>
      <c r="G157" s="503"/>
      <c r="H157" s="503"/>
      <c r="I157" s="503"/>
      <c r="J157" s="503"/>
      <c r="K157" s="503"/>
      <c r="L157" s="503"/>
      <c r="M157" s="503"/>
      <c r="N157" s="503"/>
      <c r="O157" s="503"/>
      <c r="P157" s="503"/>
      <c r="Q157" s="503"/>
      <c r="R157" s="503"/>
      <c r="S157" s="503"/>
      <c r="T157" s="503"/>
      <c r="U157" s="503"/>
      <c r="V157" s="503"/>
      <c r="W157" s="503"/>
      <c r="X157" s="503"/>
      <c r="Y157" s="503"/>
      <c r="Z157" s="503"/>
      <c r="AA157" s="503"/>
      <c r="AB157" s="503"/>
    </row>
    <row r="158" spans="2:28" ht="12.75" hidden="1" customHeight="1">
      <c r="B158" s="503"/>
      <c r="C158" s="503"/>
      <c r="D158" s="503"/>
      <c r="E158" s="503"/>
      <c r="F158" s="503"/>
      <c r="G158" s="503"/>
      <c r="H158" s="503"/>
      <c r="I158" s="503"/>
      <c r="J158" s="503"/>
      <c r="K158" s="503"/>
      <c r="L158" s="503"/>
      <c r="M158" s="503"/>
      <c r="N158" s="503"/>
      <c r="O158" s="503"/>
      <c r="P158" s="503"/>
      <c r="Q158" s="503"/>
      <c r="R158" s="503"/>
      <c r="S158" s="503"/>
      <c r="T158" s="503"/>
      <c r="U158" s="503"/>
      <c r="V158" s="503"/>
      <c r="W158" s="503"/>
      <c r="X158" s="503"/>
      <c r="Y158" s="503"/>
      <c r="Z158" s="503"/>
      <c r="AA158" s="503"/>
      <c r="AB158" s="503"/>
    </row>
    <row r="159" spans="2:28" ht="12.75" hidden="1" customHeight="1">
      <c r="B159" s="503"/>
      <c r="C159" s="503"/>
      <c r="D159" s="503"/>
      <c r="E159" s="503"/>
      <c r="F159" s="503"/>
      <c r="G159" s="503"/>
      <c r="H159" s="503"/>
      <c r="I159" s="503"/>
      <c r="J159" s="503"/>
      <c r="K159" s="503"/>
      <c r="L159" s="503"/>
      <c r="M159" s="503"/>
      <c r="N159" s="503"/>
      <c r="O159" s="503"/>
      <c r="P159" s="503"/>
      <c r="Q159" s="503"/>
      <c r="R159" s="503"/>
      <c r="S159" s="503"/>
      <c r="T159" s="503"/>
      <c r="U159" s="503"/>
      <c r="V159" s="503"/>
      <c r="W159" s="503"/>
      <c r="X159" s="503"/>
      <c r="Y159" s="503"/>
      <c r="Z159" s="503"/>
      <c r="AA159" s="503"/>
      <c r="AB159" s="503"/>
    </row>
    <row r="160" spans="2:28" ht="12.75" hidden="1" customHeight="1">
      <c r="B160" s="503"/>
      <c r="C160" s="503"/>
      <c r="D160" s="503"/>
      <c r="E160" s="503"/>
      <c r="F160" s="503"/>
      <c r="G160" s="503"/>
      <c r="H160" s="503"/>
      <c r="I160" s="503"/>
      <c r="J160" s="503"/>
      <c r="K160" s="503"/>
      <c r="L160" s="503"/>
      <c r="M160" s="503"/>
      <c r="N160" s="503"/>
      <c r="O160" s="503"/>
      <c r="P160" s="503"/>
      <c r="Q160" s="503"/>
      <c r="R160" s="503"/>
      <c r="S160" s="503"/>
      <c r="T160" s="503"/>
      <c r="U160" s="503"/>
      <c r="V160" s="503"/>
      <c r="W160" s="503"/>
      <c r="X160" s="503"/>
      <c r="Y160" s="503"/>
      <c r="Z160" s="503"/>
      <c r="AA160" s="503"/>
      <c r="AB160" s="503"/>
    </row>
    <row r="161" spans="2:28" ht="12.75" hidden="1" customHeight="1">
      <c r="B161" s="503"/>
      <c r="C161" s="503"/>
      <c r="D161" s="503"/>
      <c r="E161" s="503"/>
      <c r="F161" s="503"/>
      <c r="G161" s="503"/>
      <c r="H161" s="503"/>
      <c r="I161" s="503"/>
      <c r="J161" s="503"/>
      <c r="K161" s="503"/>
      <c r="L161" s="503"/>
      <c r="M161" s="503"/>
      <c r="N161" s="503"/>
      <c r="O161" s="503"/>
      <c r="P161" s="503"/>
      <c r="Q161" s="503"/>
      <c r="R161" s="503"/>
      <c r="S161" s="503"/>
      <c r="T161" s="503"/>
      <c r="U161" s="503"/>
      <c r="V161" s="503"/>
      <c r="W161" s="503"/>
      <c r="X161" s="503"/>
      <c r="Y161" s="503"/>
      <c r="Z161" s="503"/>
      <c r="AA161" s="503"/>
      <c r="AB161" s="503"/>
    </row>
    <row r="162" spans="2:28" ht="12.75" hidden="1" customHeight="1">
      <c r="B162" s="503"/>
      <c r="C162" s="503"/>
      <c r="D162" s="503"/>
      <c r="E162" s="503"/>
      <c r="F162" s="503"/>
      <c r="G162" s="503"/>
      <c r="H162" s="503"/>
      <c r="I162" s="503"/>
      <c r="J162" s="503"/>
      <c r="K162" s="503"/>
      <c r="L162" s="503"/>
      <c r="M162" s="503"/>
      <c r="N162" s="503"/>
      <c r="O162" s="503"/>
      <c r="P162" s="503"/>
      <c r="Q162" s="503"/>
      <c r="R162" s="503"/>
      <c r="S162" s="503"/>
      <c r="T162" s="503"/>
      <c r="U162" s="503"/>
      <c r="V162" s="503"/>
      <c r="W162" s="503"/>
      <c r="X162" s="503"/>
      <c r="Y162" s="503"/>
      <c r="Z162" s="503"/>
      <c r="AA162" s="503"/>
      <c r="AB162" s="503"/>
    </row>
    <row r="163" spans="2:28" ht="12.75" hidden="1" customHeight="1">
      <c r="B163" s="503"/>
      <c r="C163" s="503"/>
      <c r="D163" s="503"/>
      <c r="E163" s="503"/>
      <c r="F163" s="503"/>
      <c r="G163" s="503"/>
      <c r="H163" s="503"/>
      <c r="I163" s="503"/>
      <c r="J163" s="503"/>
      <c r="K163" s="503"/>
      <c r="L163" s="503"/>
      <c r="M163" s="503"/>
      <c r="N163" s="503"/>
      <c r="O163" s="503"/>
      <c r="P163" s="503"/>
      <c r="Q163" s="503"/>
      <c r="R163" s="503"/>
      <c r="S163" s="503"/>
      <c r="T163" s="503"/>
      <c r="U163" s="503"/>
      <c r="V163" s="503"/>
      <c r="W163" s="503"/>
      <c r="X163" s="503"/>
      <c r="Y163" s="503"/>
      <c r="Z163" s="503"/>
      <c r="AA163" s="503"/>
      <c r="AB163" s="503"/>
    </row>
    <row r="164" spans="2:28" ht="12.75" hidden="1" customHeight="1">
      <c r="B164" s="503"/>
      <c r="C164" s="503"/>
      <c r="D164" s="503"/>
      <c r="E164" s="503"/>
      <c r="F164" s="503"/>
      <c r="G164" s="503"/>
      <c r="H164" s="503"/>
      <c r="I164" s="503"/>
      <c r="J164" s="503"/>
      <c r="K164" s="503"/>
      <c r="L164" s="503"/>
      <c r="M164" s="503"/>
      <c r="N164" s="503"/>
      <c r="O164" s="503"/>
      <c r="P164" s="503"/>
      <c r="Q164" s="503"/>
      <c r="R164" s="503"/>
      <c r="S164" s="503"/>
      <c r="T164" s="503"/>
      <c r="U164" s="503"/>
      <c r="V164" s="503"/>
      <c r="W164" s="503"/>
      <c r="X164" s="503"/>
      <c r="Y164" s="503"/>
      <c r="Z164" s="503"/>
      <c r="AA164" s="503"/>
      <c r="AB164" s="503"/>
    </row>
    <row r="165" spans="2:28" ht="12.75" hidden="1" customHeight="1">
      <c r="B165" s="503"/>
      <c r="C165" s="503"/>
      <c r="D165" s="503"/>
      <c r="E165" s="503"/>
      <c r="F165" s="503"/>
      <c r="G165" s="503"/>
      <c r="H165" s="503"/>
      <c r="I165" s="503"/>
      <c r="J165" s="503"/>
      <c r="K165" s="503"/>
      <c r="L165" s="503"/>
      <c r="M165" s="503"/>
      <c r="N165" s="503"/>
      <c r="O165" s="503"/>
      <c r="P165" s="503"/>
      <c r="Q165" s="503"/>
      <c r="R165" s="503"/>
      <c r="S165" s="503"/>
      <c r="T165" s="503"/>
      <c r="U165" s="503"/>
      <c r="V165" s="503"/>
      <c r="W165" s="503"/>
      <c r="X165" s="503"/>
      <c r="Y165" s="503"/>
      <c r="Z165" s="503"/>
      <c r="AA165" s="503"/>
      <c r="AB165" s="503"/>
    </row>
    <row r="166" spans="2:28" ht="12.75" hidden="1" customHeight="1">
      <c r="B166" s="503"/>
      <c r="C166" s="503"/>
      <c r="D166" s="503"/>
      <c r="E166" s="503"/>
      <c r="F166" s="503"/>
      <c r="G166" s="503"/>
      <c r="H166" s="503"/>
      <c r="I166" s="503"/>
      <c r="J166" s="503"/>
      <c r="K166" s="503"/>
      <c r="L166" s="503"/>
      <c r="M166" s="503"/>
      <c r="N166" s="503"/>
      <c r="O166" s="503"/>
      <c r="P166" s="503"/>
      <c r="Q166" s="503"/>
      <c r="R166" s="503"/>
      <c r="S166" s="503"/>
      <c r="T166" s="503"/>
      <c r="U166" s="503"/>
      <c r="V166" s="503"/>
      <c r="W166" s="503"/>
      <c r="X166" s="503"/>
      <c r="Y166" s="503"/>
      <c r="Z166" s="503"/>
      <c r="AA166" s="503"/>
      <c r="AB166" s="503"/>
    </row>
    <row r="167" spans="2:28" ht="12.75" hidden="1" customHeight="1">
      <c r="B167" s="503"/>
      <c r="C167" s="503"/>
      <c r="D167" s="503"/>
      <c r="E167" s="503"/>
      <c r="F167" s="503"/>
      <c r="G167" s="503"/>
      <c r="H167" s="503"/>
      <c r="I167" s="503"/>
      <c r="J167" s="503"/>
      <c r="K167" s="503"/>
      <c r="L167" s="503"/>
      <c r="M167" s="503"/>
      <c r="N167" s="503"/>
      <c r="O167" s="503"/>
      <c r="P167" s="503"/>
      <c r="Q167" s="503"/>
      <c r="R167" s="503"/>
      <c r="S167" s="503"/>
      <c r="T167" s="503"/>
      <c r="U167" s="503"/>
      <c r="V167" s="503"/>
      <c r="W167" s="503"/>
      <c r="X167" s="503"/>
      <c r="Y167" s="503"/>
      <c r="Z167" s="503"/>
      <c r="AA167" s="503"/>
      <c r="AB167" s="503"/>
    </row>
    <row r="168" spans="2:28" ht="12.75" hidden="1" customHeight="1">
      <c r="B168" s="503"/>
      <c r="C168" s="503"/>
      <c r="D168" s="503"/>
      <c r="E168" s="503"/>
      <c r="F168" s="503"/>
      <c r="G168" s="503"/>
      <c r="H168" s="503"/>
      <c r="I168" s="503"/>
      <c r="J168" s="503"/>
      <c r="K168" s="503"/>
      <c r="L168" s="503"/>
      <c r="M168" s="503"/>
      <c r="N168" s="503"/>
      <c r="O168" s="503"/>
      <c r="P168" s="503"/>
      <c r="Q168" s="503"/>
      <c r="R168" s="503"/>
      <c r="S168" s="503"/>
      <c r="T168" s="503"/>
      <c r="U168" s="503"/>
      <c r="V168" s="503"/>
      <c r="W168" s="503"/>
      <c r="X168" s="503"/>
      <c r="Y168" s="503"/>
      <c r="Z168" s="503"/>
      <c r="AA168" s="503"/>
      <c r="AB168" s="503"/>
    </row>
    <row r="169" spans="2:28" ht="12.75" hidden="1" customHeight="1">
      <c r="B169" s="503"/>
      <c r="C169" s="503"/>
      <c r="D169" s="503"/>
      <c r="E169" s="503"/>
      <c r="F169" s="503"/>
      <c r="G169" s="503"/>
      <c r="H169" s="503"/>
      <c r="I169" s="503"/>
      <c r="J169" s="503"/>
      <c r="K169" s="503"/>
      <c r="L169" s="503"/>
      <c r="M169" s="503"/>
      <c r="N169" s="503"/>
      <c r="O169" s="503"/>
      <c r="P169" s="503"/>
      <c r="Q169" s="503"/>
      <c r="R169" s="503"/>
      <c r="S169" s="503"/>
      <c r="T169" s="503"/>
      <c r="U169" s="503"/>
      <c r="V169" s="503"/>
      <c r="W169" s="503"/>
      <c r="X169" s="503"/>
      <c r="Y169" s="503"/>
      <c r="Z169" s="503"/>
      <c r="AA169" s="503"/>
      <c r="AB169" s="503"/>
    </row>
    <row r="170" spans="2:28" ht="12.75" hidden="1" customHeight="1">
      <c r="B170" s="503"/>
      <c r="C170" s="503"/>
      <c r="D170" s="503"/>
      <c r="E170" s="503"/>
      <c r="F170" s="503"/>
      <c r="G170" s="503"/>
      <c r="H170" s="503"/>
      <c r="I170" s="503"/>
      <c r="J170" s="503"/>
      <c r="K170" s="503"/>
      <c r="L170" s="503"/>
      <c r="M170" s="503"/>
      <c r="N170" s="503"/>
      <c r="O170" s="503"/>
      <c r="P170" s="503"/>
      <c r="Q170" s="503"/>
      <c r="R170" s="503"/>
      <c r="S170" s="503"/>
      <c r="T170" s="503"/>
      <c r="U170" s="503"/>
      <c r="V170" s="503"/>
      <c r="W170" s="503"/>
      <c r="X170" s="503"/>
      <c r="Y170" s="503"/>
      <c r="Z170" s="503"/>
      <c r="AA170" s="503"/>
      <c r="AB170" s="503"/>
    </row>
    <row r="171" spans="2:28" ht="12.75" hidden="1" customHeight="1">
      <c r="B171" s="503"/>
      <c r="C171" s="503"/>
      <c r="D171" s="503"/>
      <c r="E171" s="503"/>
      <c r="F171" s="503"/>
      <c r="G171" s="503"/>
      <c r="H171" s="503"/>
      <c r="I171" s="503"/>
      <c r="J171" s="503"/>
      <c r="K171" s="503"/>
      <c r="L171" s="503"/>
      <c r="M171" s="503"/>
      <c r="N171" s="503"/>
      <c r="O171" s="503"/>
      <c r="P171" s="503"/>
      <c r="Q171" s="503"/>
      <c r="R171" s="503"/>
      <c r="S171" s="503"/>
      <c r="T171" s="503"/>
      <c r="U171" s="503"/>
      <c r="V171" s="503"/>
      <c r="W171" s="503"/>
      <c r="X171" s="503"/>
      <c r="Y171" s="503"/>
      <c r="Z171" s="503"/>
      <c r="AA171" s="503"/>
      <c r="AB171" s="503"/>
    </row>
    <row r="172" spans="2:28" ht="12.75" hidden="1" customHeight="1">
      <c r="B172" s="503"/>
      <c r="C172" s="503"/>
      <c r="D172" s="503"/>
      <c r="E172" s="503"/>
      <c r="F172" s="503"/>
      <c r="G172" s="503"/>
      <c r="H172" s="503"/>
      <c r="I172" s="503"/>
      <c r="J172" s="503"/>
      <c r="K172" s="503"/>
      <c r="L172" s="503"/>
      <c r="M172" s="503"/>
      <c r="N172" s="503"/>
      <c r="O172" s="503"/>
      <c r="P172" s="503"/>
      <c r="Q172" s="503"/>
      <c r="R172" s="503"/>
      <c r="S172" s="503"/>
      <c r="T172" s="503"/>
      <c r="U172" s="503"/>
      <c r="V172" s="503"/>
      <c r="W172" s="503"/>
      <c r="X172" s="503"/>
      <c r="Y172" s="503"/>
      <c r="Z172" s="503"/>
      <c r="AA172" s="503"/>
      <c r="AB172" s="503"/>
    </row>
    <row r="173" spans="2:28" ht="12.75" hidden="1" customHeight="1">
      <c r="B173" s="503"/>
      <c r="C173" s="503"/>
      <c r="D173" s="503"/>
      <c r="E173" s="503"/>
      <c r="F173" s="503"/>
      <c r="G173" s="503"/>
      <c r="H173" s="503"/>
      <c r="I173" s="503"/>
      <c r="J173" s="503"/>
      <c r="K173" s="503"/>
      <c r="L173" s="503"/>
      <c r="M173" s="503"/>
      <c r="N173" s="503"/>
      <c r="O173" s="503"/>
      <c r="P173" s="503"/>
      <c r="Q173" s="503"/>
      <c r="R173" s="503"/>
      <c r="S173" s="503"/>
      <c r="T173" s="503"/>
      <c r="U173" s="503"/>
      <c r="V173" s="503"/>
      <c r="W173" s="503"/>
      <c r="X173" s="503"/>
      <c r="Y173" s="503"/>
      <c r="Z173" s="503"/>
      <c r="AA173" s="503"/>
      <c r="AB173" s="503"/>
    </row>
    <row r="174" spans="2:28" ht="12.75" hidden="1" customHeight="1">
      <c r="B174" s="503"/>
      <c r="C174" s="503"/>
      <c r="D174" s="503"/>
      <c r="E174" s="503"/>
      <c r="F174" s="503"/>
      <c r="G174" s="503"/>
      <c r="H174" s="503"/>
      <c r="I174" s="503"/>
      <c r="J174" s="503"/>
      <c r="K174" s="503"/>
      <c r="L174" s="503"/>
      <c r="M174" s="503"/>
      <c r="N174" s="503"/>
      <c r="O174" s="503"/>
      <c r="P174" s="503"/>
      <c r="Q174" s="503"/>
      <c r="R174" s="503"/>
      <c r="S174" s="503"/>
      <c r="T174" s="503"/>
      <c r="U174" s="503"/>
      <c r="V174" s="503"/>
      <c r="W174" s="503"/>
      <c r="X174" s="503"/>
      <c r="Y174" s="503"/>
      <c r="Z174" s="503"/>
      <c r="AA174" s="503"/>
      <c r="AB174" s="503"/>
    </row>
    <row r="175" spans="2:28" ht="12.75" hidden="1" customHeight="1">
      <c r="B175" s="503"/>
      <c r="C175" s="503"/>
      <c r="D175" s="503"/>
      <c r="E175" s="503"/>
      <c r="F175" s="503"/>
      <c r="G175" s="503"/>
      <c r="H175" s="503"/>
      <c r="I175" s="503"/>
      <c r="J175" s="503"/>
      <c r="K175" s="503"/>
      <c r="L175" s="503"/>
      <c r="M175" s="503"/>
      <c r="N175" s="503"/>
      <c r="O175" s="503"/>
      <c r="P175" s="503"/>
      <c r="Q175" s="503"/>
      <c r="R175" s="503"/>
      <c r="S175" s="503"/>
      <c r="T175" s="503"/>
      <c r="U175" s="503"/>
      <c r="V175" s="503"/>
      <c r="W175" s="503"/>
      <c r="X175" s="503"/>
      <c r="Y175" s="503"/>
      <c r="Z175" s="503"/>
      <c r="AA175" s="503"/>
      <c r="AB175" s="503"/>
    </row>
    <row r="176" spans="2:28" ht="12.75" hidden="1" customHeight="1">
      <c r="B176" s="503"/>
      <c r="C176" s="503"/>
      <c r="D176" s="503"/>
      <c r="E176" s="503"/>
      <c r="F176" s="503"/>
      <c r="G176" s="503"/>
      <c r="H176" s="503"/>
      <c r="I176" s="503"/>
      <c r="J176" s="503"/>
      <c r="K176" s="503"/>
      <c r="L176" s="503"/>
      <c r="M176" s="503"/>
      <c r="N176" s="503"/>
      <c r="O176" s="503"/>
      <c r="P176" s="503"/>
      <c r="Q176" s="503"/>
      <c r="R176" s="503"/>
      <c r="S176" s="503"/>
      <c r="T176" s="503"/>
      <c r="U176" s="503"/>
      <c r="V176" s="503"/>
      <c r="W176" s="503"/>
      <c r="X176" s="503"/>
      <c r="Y176" s="503"/>
      <c r="Z176" s="503"/>
      <c r="AA176" s="503"/>
      <c r="AB176" s="503"/>
    </row>
    <row r="177" spans="2:28" ht="12.75" hidden="1" customHeight="1">
      <c r="B177" s="503"/>
      <c r="C177" s="503"/>
      <c r="D177" s="503"/>
      <c r="E177" s="503"/>
      <c r="F177" s="503"/>
      <c r="G177" s="503"/>
      <c r="H177" s="503"/>
      <c r="I177" s="503"/>
      <c r="J177" s="503"/>
      <c r="K177" s="503"/>
      <c r="L177" s="503"/>
      <c r="M177" s="503"/>
      <c r="N177" s="503"/>
      <c r="O177" s="503"/>
      <c r="P177" s="503"/>
      <c r="Q177" s="503"/>
      <c r="R177" s="503"/>
      <c r="S177" s="503"/>
      <c r="T177" s="503"/>
      <c r="U177" s="503"/>
      <c r="V177" s="503"/>
      <c r="W177" s="503"/>
      <c r="X177" s="503"/>
      <c r="Y177" s="503"/>
      <c r="Z177" s="503"/>
      <c r="AA177" s="503"/>
      <c r="AB177" s="503"/>
    </row>
    <row r="178" spans="2:28" ht="12.75" hidden="1" customHeight="1">
      <c r="B178" s="503"/>
      <c r="C178" s="503"/>
      <c r="D178" s="503"/>
      <c r="E178" s="503"/>
      <c r="F178" s="503"/>
      <c r="G178" s="503"/>
      <c r="H178" s="503"/>
      <c r="I178" s="503"/>
      <c r="J178" s="503"/>
      <c r="K178" s="503"/>
      <c r="L178" s="503"/>
      <c r="M178" s="503"/>
      <c r="N178" s="503"/>
      <c r="O178" s="503"/>
      <c r="P178" s="503"/>
      <c r="Q178" s="503"/>
      <c r="R178" s="503"/>
      <c r="S178" s="503"/>
      <c r="T178" s="503"/>
      <c r="U178" s="503"/>
      <c r="V178" s="503"/>
      <c r="W178" s="503"/>
      <c r="X178" s="503"/>
      <c r="Y178" s="503"/>
      <c r="Z178" s="503"/>
      <c r="AA178" s="503"/>
      <c r="AB178" s="503"/>
    </row>
    <row r="179" spans="2:28" ht="12.75" hidden="1" customHeight="1">
      <c r="B179" s="503"/>
      <c r="C179" s="503"/>
      <c r="D179" s="503"/>
      <c r="E179" s="503"/>
      <c r="F179" s="503"/>
      <c r="G179" s="503"/>
      <c r="H179" s="503"/>
      <c r="I179" s="503"/>
      <c r="J179" s="503"/>
      <c r="K179" s="503"/>
      <c r="L179" s="503"/>
      <c r="M179" s="503"/>
      <c r="N179" s="503"/>
      <c r="O179" s="503"/>
      <c r="P179" s="503"/>
      <c r="Q179" s="503"/>
      <c r="R179" s="503"/>
      <c r="S179" s="503"/>
      <c r="T179" s="503"/>
      <c r="U179" s="503"/>
      <c r="V179" s="503"/>
      <c r="W179" s="503"/>
      <c r="X179" s="503"/>
      <c r="Y179" s="503"/>
      <c r="Z179" s="503"/>
      <c r="AA179" s="503"/>
      <c r="AB179" s="503"/>
    </row>
    <row r="180" spans="2:28" ht="12.75" hidden="1" customHeight="1">
      <c r="B180" s="503"/>
      <c r="C180" s="503"/>
      <c r="D180" s="503"/>
      <c r="E180" s="503"/>
      <c r="F180" s="503"/>
      <c r="G180" s="503"/>
      <c r="H180" s="503"/>
      <c r="I180" s="503"/>
      <c r="J180" s="503"/>
      <c r="K180" s="503"/>
      <c r="L180" s="503"/>
      <c r="M180" s="503"/>
      <c r="N180" s="503"/>
      <c r="O180" s="503"/>
      <c r="P180" s="503"/>
      <c r="Q180" s="503"/>
      <c r="R180" s="503"/>
      <c r="S180" s="503"/>
      <c r="T180" s="503"/>
      <c r="U180" s="503"/>
      <c r="V180" s="503"/>
      <c r="W180" s="503"/>
      <c r="X180" s="503"/>
      <c r="Y180" s="503"/>
      <c r="Z180" s="503"/>
      <c r="AA180" s="503"/>
      <c r="AB180" s="503"/>
    </row>
    <row r="181" spans="2:28" ht="12.75" hidden="1" customHeight="1">
      <c r="B181" s="503"/>
      <c r="C181" s="503"/>
      <c r="D181" s="503"/>
      <c r="E181" s="503"/>
      <c r="F181" s="503"/>
      <c r="G181" s="503"/>
      <c r="H181" s="503"/>
      <c r="I181" s="503"/>
      <c r="J181" s="503"/>
      <c r="K181" s="503"/>
      <c r="L181" s="503"/>
      <c r="M181" s="503"/>
      <c r="N181" s="503"/>
      <c r="O181" s="503"/>
      <c r="P181" s="503"/>
      <c r="Q181" s="503"/>
      <c r="R181" s="503"/>
      <c r="S181" s="503"/>
      <c r="T181" s="503"/>
      <c r="U181" s="503"/>
      <c r="V181" s="503"/>
      <c r="W181" s="503"/>
      <c r="X181" s="503"/>
      <c r="Y181" s="503"/>
      <c r="Z181" s="503"/>
      <c r="AA181" s="503"/>
      <c r="AB181" s="503"/>
    </row>
    <row r="182" spans="2:28" ht="12.75" hidden="1" customHeight="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row>
    <row r="183" spans="2:28" ht="12.75" hidden="1" customHeight="1">
      <c r="B183" s="503"/>
      <c r="C183" s="503"/>
      <c r="D183" s="503"/>
      <c r="E183" s="503"/>
      <c r="F183" s="503"/>
      <c r="G183" s="503"/>
      <c r="H183" s="503"/>
      <c r="I183" s="503"/>
      <c r="J183" s="503"/>
      <c r="K183" s="503"/>
      <c r="L183" s="503"/>
      <c r="M183" s="503"/>
      <c r="N183" s="503"/>
      <c r="O183" s="503"/>
      <c r="P183" s="503"/>
      <c r="Q183" s="503"/>
      <c r="R183" s="503"/>
      <c r="S183" s="503"/>
      <c r="T183" s="503"/>
      <c r="U183" s="503"/>
      <c r="V183" s="503"/>
      <c r="W183" s="503"/>
      <c r="X183" s="503"/>
      <c r="Y183" s="503"/>
      <c r="Z183" s="503"/>
      <c r="AA183" s="503"/>
      <c r="AB183" s="503"/>
    </row>
    <row r="184" spans="2:28" ht="12.75" hidden="1" customHeight="1">
      <c r="B184" s="503"/>
      <c r="C184" s="503"/>
      <c r="D184" s="503"/>
      <c r="E184" s="503"/>
      <c r="F184" s="503"/>
      <c r="G184" s="503"/>
      <c r="H184" s="503"/>
      <c r="I184" s="503"/>
      <c r="J184" s="503"/>
      <c r="K184" s="503"/>
      <c r="L184" s="503"/>
      <c r="M184" s="503"/>
      <c r="N184" s="503"/>
      <c r="O184" s="503"/>
      <c r="P184" s="503"/>
      <c r="Q184" s="503"/>
      <c r="R184" s="503"/>
      <c r="S184" s="503"/>
      <c r="T184" s="503"/>
      <c r="U184" s="503"/>
      <c r="V184" s="503"/>
      <c r="W184" s="503"/>
      <c r="X184" s="503"/>
      <c r="Y184" s="503"/>
      <c r="Z184" s="503"/>
      <c r="AA184" s="503"/>
      <c r="AB184" s="503"/>
    </row>
    <row r="185" spans="2:28" ht="12.75" hidden="1" customHeight="1">
      <c r="B185" s="503"/>
      <c r="C185" s="503"/>
      <c r="D185" s="503"/>
      <c r="E185" s="503"/>
      <c r="F185" s="503"/>
      <c r="G185" s="503"/>
      <c r="H185" s="503"/>
      <c r="I185" s="503"/>
      <c r="J185" s="503"/>
      <c r="K185" s="503"/>
      <c r="L185" s="503"/>
      <c r="M185" s="503"/>
      <c r="N185" s="503"/>
      <c r="O185" s="503"/>
      <c r="P185" s="503"/>
      <c r="Q185" s="503"/>
      <c r="R185" s="503"/>
      <c r="S185" s="503"/>
      <c r="T185" s="503"/>
      <c r="U185" s="503"/>
      <c r="V185" s="503"/>
      <c r="W185" s="503"/>
      <c r="X185" s="503"/>
      <c r="Y185" s="503"/>
      <c r="Z185" s="503"/>
      <c r="AA185" s="503"/>
      <c r="AB185" s="503"/>
    </row>
    <row r="186" spans="2:28" ht="12.75" hidden="1" customHeight="1">
      <c r="B186" s="503"/>
      <c r="C186" s="503"/>
      <c r="D186" s="503"/>
      <c r="E186" s="503"/>
      <c r="F186" s="503"/>
      <c r="G186" s="503"/>
      <c r="H186" s="503"/>
      <c r="I186" s="503"/>
      <c r="J186" s="503"/>
      <c r="K186" s="503"/>
      <c r="L186" s="503"/>
      <c r="M186" s="503"/>
      <c r="N186" s="503"/>
      <c r="O186" s="503"/>
      <c r="P186" s="503"/>
      <c r="Q186" s="503"/>
      <c r="R186" s="503"/>
      <c r="S186" s="503"/>
      <c r="T186" s="503"/>
      <c r="U186" s="503"/>
      <c r="V186" s="503"/>
      <c r="W186" s="503"/>
      <c r="X186" s="503"/>
      <c r="Y186" s="503"/>
      <c r="Z186" s="503"/>
      <c r="AA186" s="503"/>
      <c r="AB186" s="503"/>
    </row>
    <row r="187" spans="2:28" ht="12.75" hidden="1" customHeight="1">
      <c r="B187" s="503"/>
      <c r="C187" s="503"/>
      <c r="D187" s="503"/>
      <c r="E187" s="503"/>
      <c r="F187" s="503"/>
      <c r="G187" s="503"/>
      <c r="H187" s="503"/>
      <c r="I187" s="503"/>
      <c r="J187" s="503"/>
      <c r="K187" s="503"/>
      <c r="L187" s="503"/>
      <c r="M187" s="503"/>
      <c r="N187" s="503"/>
      <c r="O187" s="503"/>
      <c r="P187" s="503"/>
      <c r="Q187" s="503"/>
      <c r="R187" s="503"/>
      <c r="S187" s="503"/>
      <c r="T187" s="503"/>
      <c r="U187" s="503"/>
      <c r="V187" s="503"/>
      <c r="W187" s="503"/>
      <c r="X187" s="503"/>
      <c r="Y187" s="503"/>
      <c r="Z187" s="503"/>
      <c r="AA187" s="503"/>
      <c r="AB187" s="503"/>
    </row>
    <row r="188" spans="2:28" ht="12.75" hidden="1" customHeight="1">
      <c r="B188" s="503"/>
      <c r="C188" s="503"/>
      <c r="D188" s="503"/>
      <c r="E188" s="503"/>
      <c r="F188" s="503"/>
      <c r="G188" s="503"/>
      <c r="H188" s="503"/>
      <c r="I188" s="503"/>
      <c r="J188" s="503"/>
      <c r="K188" s="503"/>
      <c r="L188" s="503"/>
      <c r="M188" s="503"/>
      <c r="N188" s="503"/>
      <c r="O188" s="503"/>
      <c r="P188" s="503"/>
      <c r="Q188" s="503"/>
      <c r="R188" s="503"/>
      <c r="S188" s="503"/>
      <c r="T188" s="503"/>
      <c r="U188" s="503"/>
      <c r="V188" s="503"/>
      <c r="W188" s="503"/>
      <c r="X188" s="503"/>
      <c r="Y188" s="503"/>
      <c r="Z188" s="503"/>
      <c r="AA188" s="503"/>
      <c r="AB188" s="503"/>
    </row>
    <row r="189" spans="2:28" ht="12.75" hidden="1" customHeight="1">
      <c r="B189" s="503"/>
      <c r="C189" s="503"/>
      <c r="D189" s="503"/>
      <c r="E189" s="503"/>
      <c r="F189" s="503"/>
      <c r="G189" s="503"/>
      <c r="H189" s="503"/>
      <c r="I189" s="503"/>
      <c r="J189" s="503"/>
      <c r="K189" s="503"/>
      <c r="L189" s="503"/>
      <c r="M189" s="503"/>
      <c r="N189" s="503"/>
      <c r="O189" s="503"/>
      <c r="P189" s="503"/>
      <c r="Q189" s="503"/>
      <c r="R189" s="503"/>
      <c r="S189" s="503"/>
      <c r="T189" s="503"/>
      <c r="U189" s="503"/>
      <c r="V189" s="503"/>
      <c r="W189" s="503"/>
      <c r="X189" s="503"/>
      <c r="Y189" s="503"/>
      <c r="Z189" s="503"/>
      <c r="AA189" s="503"/>
      <c r="AB189" s="503"/>
    </row>
    <row r="190" spans="2:28" ht="12.75" hidden="1" customHeight="1">
      <c r="B190" s="503"/>
      <c r="C190" s="503"/>
      <c r="D190" s="503"/>
      <c r="E190" s="503"/>
      <c r="F190" s="503"/>
      <c r="G190" s="503"/>
      <c r="H190" s="503"/>
      <c r="I190" s="503"/>
      <c r="J190" s="503"/>
      <c r="K190" s="503"/>
      <c r="L190" s="503"/>
      <c r="M190" s="503"/>
      <c r="N190" s="503"/>
      <c r="O190" s="503"/>
      <c r="P190" s="503"/>
      <c r="Q190" s="503"/>
      <c r="R190" s="503"/>
      <c r="S190" s="503"/>
      <c r="T190" s="503"/>
      <c r="U190" s="503"/>
      <c r="V190" s="503"/>
      <c r="W190" s="503"/>
      <c r="X190" s="503"/>
      <c r="Y190" s="503"/>
      <c r="Z190" s="503"/>
      <c r="AA190" s="503"/>
      <c r="AB190" s="503"/>
    </row>
    <row r="191" spans="2:28" ht="12.75" hidden="1" customHeight="1">
      <c r="B191" s="503"/>
      <c r="C191" s="503"/>
      <c r="D191" s="503"/>
      <c r="E191" s="503"/>
      <c r="F191" s="503"/>
      <c r="G191" s="503"/>
      <c r="H191" s="503"/>
      <c r="I191" s="503"/>
      <c r="J191" s="503"/>
      <c r="K191" s="503"/>
      <c r="L191" s="503"/>
      <c r="M191" s="503"/>
      <c r="N191" s="503"/>
      <c r="O191" s="503"/>
      <c r="P191" s="503"/>
      <c r="Q191" s="503"/>
      <c r="R191" s="503"/>
      <c r="S191" s="503"/>
      <c r="T191" s="503"/>
      <c r="U191" s="503"/>
      <c r="V191" s="503"/>
      <c r="W191" s="503"/>
      <c r="X191" s="503"/>
      <c r="Y191" s="503"/>
      <c r="Z191" s="503"/>
      <c r="AA191" s="503"/>
      <c r="AB191" s="503"/>
    </row>
    <row r="192" spans="2:28" ht="12.75" hidden="1" customHeight="1">
      <c r="B192" s="503"/>
      <c r="C192" s="503"/>
      <c r="D192" s="503"/>
      <c r="E192" s="503"/>
      <c r="F192" s="503"/>
      <c r="G192" s="503"/>
      <c r="H192" s="503"/>
      <c r="I192" s="503"/>
      <c r="J192" s="503"/>
      <c r="K192" s="503"/>
      <c r="L192" s="503"/>
      <c r="M192" s="503"/>
      <c r="N192" s="503"/>
      <c r="O192" s="503"/>
      <c r="P192" s="503"/>
      <c r="Q192" s="503"/>
      <c r="R192" s="503"/>
      <c r="S192" s="503"/>
      <c r="T192" s="503"/>
      <c r="U192" s="503"/>
      <c r="V192" s="503"/>
      <c r="W192" s="503"/>
      <c r="X192" s="503"/>
      <c r="Y192" s="503"/>
      <c r="Z192" s="503"/>
      <c r="AA192" s="503"/>
      <c r="AB192" s="503"/>
    </row>
    <row r="193" spans="2:28" ht="12.75" hidden="1" customHeight="1">
      <c r="B193" s="503"/>
      <c r="C193" s="503"/>
      <c r="D193" s="503"/>
      <c r="E193" s="503"/>
      <c r="F193" s="503"/>
      <c r="G193" s="503"/>
      <c r="H193" s="503"/>
      <c r="I193" s="503"/>
      <c r="J193" s="503"/>
      <c r="K193" s="503"/>
      <c r="L193" s="503"/>
      <c r="M193" s="503"/>
      <c r="N193" s="503"/>
      <c r="O193" s="503"/>
      <c r="P193" s="503"/>
      <c r="Q193" s="503"/>
      <c r="R193" s="503"/>
      <c r="S193" s="503"/>
      <c r="T193" s="503"/>
      <c r="U193" s="503"/>
      <c r="V193" s="503"/>
      <c r="W193" s="503"/>
      <c r="X193" s="503"/>
      <c r="Y193" s="503"/>
      <c r="Z193" s="503"/>
      <c r="AA193" s="503"/>
      <c r="AB193" s="503"/>
    </row>
    <row r="194" spans="2:28" ht="12.75" hidden="1" customHeight="1">
      <c r="B194" s="503"/>
      <c r="C194" s="503"/>
      <c r="D194" s="503"/>
      <c r="E194" s="503"/>
      <c r="F194" s="503"/>
      <c r="G194" s="503"/>
      <c r="H194" s="503"/>
      <c r="I194" s="503"/>
      <c r="J194" s="503"/>
      <c r="K194" s="503"/>
      <c r="L194" s="503"/>
      <c r="M194" s="503"/>
      <c r="N194" s="503"/>
      <c r="O194" s="503"/>
      <c r="P194" s="503"/>
      <c r="Q194" s="503"/>
      <c r="R194" s="503"/>
      <c r="S194" s="503"/>
      <c r="T194" s="503"/>
      <c r="U194" s="503"/>
      <c r="V194" s="503"/>
      <c r="W194" s="503"/>
      <c r="X194" s="503"/>
      <c r="Y194" s="503"/>
      <c r="Z194" s="503"/>
      <c r="AA194" s="503"/>
      <c r="AB194" s="503"/>
    </row>
    <row r="195" spans="2:28" ht="12.75" hidden="1" customHeight="1">
      <c r="B195" s="503"/>
      <c r="C195" s="503"/>
      <c r="D195" s="503"/>
      <c r="E195" s="503"/>
      <c r="F195" s="503"/>
      <c r="G195" s="503"/>
      <c r="H195" s="503"/>
      <c r="I195" s="503"/>
      <c r="J195" s="503"/>
      <c r="K195" s="503"/>
      <c r="L195" s="503"/>
      <c r="M195" s="503"/>
      <c r="N195" s="503"/>
      <c r="O195" s="503"/>
      <c r="P195" s="503"/>
      <c r="Q195" s="503"/>
      <c r="R195" s="503"/>
      <c r="S195" s="503"/>
      <c r="T195" s="503"/>
      <c r="U195" s="503"/>
      <c r="V195" s="503"/>
      <c r="W195" s="503"/>
      <c r="X195" s="503"/>
      <c r="Y195" s="503"/>
      <c r="Z195" s="503"/>
      <c r="AA195" s="503"/>
      <c r="AB195" s="503"/>
    </row>
    <row r="196" spans="2:28" ht="12.75" hidden="1" customHeight="1">
      <c r="B196" s="503"/>
      <c r="C196" s="503"/>
      <c r="D196" s="503"/>
      <c r="E196" s="503"/>
      <c r="F196" s="503"/>
      <c r="G196" s="503"/>
      <c r="H196" s="503"/>
      <c r="I196" s="503"/>
      <c r="J196" s="503"/>
      <c r="K196" s="503"/>
      <c r="L196" s="503"/>
      <c r="M196" s="503"/>
      <c r="N196" s="503"/>
      <c r="O196" s="503"/>
      <c r="P196" s="503"/>
      <c r="Q196" s="503"/>
      <c r="R196" s="503"/>
      <c r="S196" s="503"/>
      <c r="T196" s="503"/>
      <c r="U196" s="503"/>
      <c r="V196" s="503"/>
      <c r="W196" s="503"/>
      <c r="X196" s="503"/>
      <c r="Y196" s="503"/>
      <c r="Z196" s="503"/>
      <c r="AA196" s="503"/>
      <c r="AB196" s="503"/>
    </row>
    <row r="197" spans="2:28" ht="12.75" hidden="1" customHeight="1">
      <c r="B197" s="503"/>
      <c r="C197" s="503"/>
      <c r="D197" s="503"/>
      <c r="E197" s="503"/>
      <c r="F197" s="503"/>
      <c r="G197" s="503"/>
      <c r="H197" s="503"/>
      <c r="I197" s="503"/>
      <c r="J197" s="503"/>
      <c r="K197" s="503"/>
      <c r="L197" s="503"/>
      <c r="M197" s="503"/>
      <c r="N197" s="503"/>
      <c r="O197" s="503"/>
      <c r="P197" s="503"/>
      <c r="Q197" s="503"/>
      <c r="R197" s="503"/>
      <c r="S197" s="503"/>
      <c r="T197" s="503"/>
      <c r="U197" s="503"/>
      <c r="V197" s="503"/>
      <c r="W197" s="503"/>
      <c r="X197" s="503"/>
      <c r="Y197" s="503"/>
      <c r="Z197" s="503"/>
      <c r="AA197" s="503"/>
      <c r="AB197" s="503"/>
    </row>
    <row r="198" spans="2:28" ht="12.75" hidden="1" customHeight="1">
      <c r="B198" s="503"/>
      <c r="C198" s="503"/>
      <c r="D198" s="503"/>
      <c r="E198" s="503"/>
      <c r="F198" s="503"/>
      <c r="G198" s="503"/>
      <c r="H198" s="503"/>
      <c r="I198" s="503"/>
      <c r="J198" s="503"/>
      <c r="K198" s="503"/>
      <c r="L198" s="503"/>
      <c r="M198" s="503"/>
      <c r="N198" s="503"/>
      <c r="O198" s="503"/>
      <c r="P198" s="503"/>
      <c r="Q198" s="503"/>
      <c r="R198" s="503"/>
      <c r="S198" s="503"/>
      <c r="T198" s="503"/>
      <c r="U198" s="503"/>
      <c r="V198" s="503"/>
      <c r="W198" s="503"/>
      <c r="X198" s="503"/>
      <c r="Y198" s="503"/>
      <c r="Z198" s="503"/>
      <c r="AA198" s="503"/>
      <c r="AB198" s="503"/>
    </row>
    <row r="199" spans="2:28" ht="12.75" hidden="1" customHeight="1">
      <c r="B199" s="503"/>
      <c r="C199" s="503"/>
      <c r="D199" s="503"/>
      <c r="E199" s="503"/>
      <c r="F199" s="503"/>
      <c r="G199" s="503"/>
      <c r="H199" s="503"/>
      <c r="I199" s="503"/>
      <c r="J199" s="503"/>
      <c r="K199" s="503"/>
      <c r="L199" s="503"/>
      <c r="M199" s="503"/>
      <c r="N199" s="503"/>
      <c r="O199" s="503"/>
      <c r="P199" s="503"/>
      <c r="Q199" s="503"/>
      <c r="R199" s="503"/>
      <c r="S199" s="503"/>
      <c r="T199" s="503"/>
      <c r="U199" s="503"/>
      <c r="V199" s="503"/>
      <c r="W199" s="503"/>
      <c r="X199" s="503"/>
      <c r="Y199" s="503"/>
      <c r="Z199" s="503"/>
      <c r="AA199" s="503"/>
      <c r="AB199" s="503"/>
    </row>
    <row r="200" spans="2:28" ht="12.75" hidden="1" customHeight="1">
      <c r="B200" s="503"/>
      <c r="C200" s="503"/>
      <c r="D200" s="503"/>
      <c r="E200" s="503"/>
      <c r="F200" s="503"/>
      <c r="G200" s="503"/>
      <c r="H200" s="503"/>
      <c r="I200" s="503"/>
      <c r="J200" s="503"/>
      <c r="K200" s="503"/>
      <c r="L200" s="503"/>
      <c r="M200" s="503"/>
      <c r="N200" s="503"/>
      <c r="O200" s="503"/>
      <c r="P200" s="503"/>
      <c r="Q200" s="503"/>
      <c r="R200" s="503"/>
      <c r="S200" s="503"/>
      <c r="T200" s="503"/>
      <c r="U200" s="503"/>
      <c r="V200" s="503"/>
      <c r="W200" s="503"/>
      <c r="X200" s="503"/>
      <c r="Y200" s="503"/>
      <c r="Z200" s="503"/>
      <c r="AA200" s="503"/>
      <c r="AB200" s="503"/>
    </row>
    <row r="201" spans="2:28" ht="12.75" hidden="1" customHeight="1">
      <c r="B201" s="503"/>
      <c r="C201" s="503"/>
      <c r="D201" s="503"/>
      <c r="E201" s="503"/>
      <c r="F201" s="503"/>
      <c r="G201" s="503"/>
      <c r="H201" s="503"/>
      <c r="I201" s="503"/>
      <c r="J201" s="503"/>
      <c r="K201" s="503"/>
      <c r="L201" s="503"/>
      <c r="M201" s="503"/>
      <c r="N201" s="503"/>
      <c r="O201" s="503"/>
      <c r="P201" s="503"/>
      <c r="Q201" s="503"/>
      <c r="R201" s="503"/>
      <c r="S201" s="503"/>
      <c r="T201" s="503"/>
      <c r="U201" s="503"/>
      <c r="V201" s="503"/>
      <c r="W201" s="503"/>
      <c r="X201" s="503"/>
      <c r="Y201" s="503"/>
      <c r="Z201" s="503"/>
      <c r="AA201" s="503"/>
      <c r="AB201" s="503"/>
    </row>
    <row r="202" spans="2:28" ht="12.75" hidden="1" customHeight="1">
      <c r="B202" s="503"/>
      <c r="C202" s="503"/>
      <c r="D202" s="503"/>
      <c r="E202" s="503"/>
      <c r="F202" s="503"/>
      <c r="G202" s="503"/>
      <c r="H202" s="503"/>
      <c r="I202" s="503"/>
      <c r="J202" s="503"/>
      <c r="K202" s="503"/>
      <c r="L202" s="503"/>
      <c r="M202" s="503"/>
      <c r="N202" s="503"/>
      <c r="O202" s="503"/>
      <c r="P202" s="503"/>
      <c r="Q202" s="503"/>
      <c r="R202" s="503"/>
      <c r="S202" s="503"/>
      <c r="T202" s="503"/>
      <c r="U202" s="503"/>
      <c r="V202" s="503"/>
      <c r="W202" s="503"/>
      <c r="X202" s="503"/>
      <c r="Y202" s="503"/>
      <c r="Z202" s="503"/>
      <c r="AA202" s="503"/>
      <c r="AB202" s="503"/>
    </row>
    <row r="203" spans="2:28" ht="12.75" hidden="1" customHeight="1">
      <c r="B203" s="503"/>
      <c r="C203" s="503"/>
      <c r="D203" s="503"/>
      <c r="E203" s="503"/>
      <c r="F203" s="503"/>
      <c r="G203" s="503"/>
      <c r="H203" s="503"/>
      <c r="I203" s="503"/>
      <c r="J203" s="503"/>
      <c r="K203" s="503"/>
      <c r="L203" s="503"/>
      <c r="M203" s="503"/>
      <c r="N203" s="503"/>
      <c r="O203" s="503"/>
      <c r="P203" s="503"/>
      <c r="Q203" s="503"/>
      <c r="R203" s="503"/>
      <c r="S203" s="503"/>
      <c r="T203" s="503"/>
      <c r="U203" s="503"/>
      <c r="V203" s="503"/>
      <c r="W203" s="503"/>
      <c r="X203" s="503"/>
      <c r="Y203" s="503"/>
      <c r="Z203" s="503"/>
      <c r="AA203" s="503"/>
      <c r="AB203" s="503"/>
    </row>
    <row r="204" spans="2:28" ht="12.75" hidden="1" customHeight="1">
      <c r="B204" s="503"/>
      <c r="C204" s="503"/>
      <c r="D204" s="503"/>
      <c r="E204" s="503"/>
      <c r="F204" s="503"/>
      <c r="G204" s="503"/>
      <c r="H204" s="503"/>
      <c r="I204" s="503"/>
      <c r="J204" s="503"/>
      <c r="K204" s="503"/>
      <c r="L204" s="503"/>
      <c r="M204" s="503"/>
      <c r="N204" s="503"/>
      <c r="O204" s="503"/>
      <c r="P204" s="503"/>
      <c r="Q204" s="503"/>
      <c r="R204" s="503"/>
      <c r="S204" s="503"/>
      <c r="T204" s="503"/>
      <c r="U204" s="503"/>
      <c r="V204" s="503"/>
      <c r="W204" s="503"/>
      <c r="X204" s="503"/>
      <c r="Y204" s="503"/>
      <c r="Z204" s="503"/>
      <c r="AA204" s="503"/>
      <c r="AB204" s="503"/>
    </row>
    <row r="205" spans="2:28" ht="12.75" hidden="1" customHeight="1">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row>
    <row r="206" spans="2:28" ht="12.75" hidden="1" customHeight="1">
      <c r="B206" s="503"/>
      <c r="C206" s="503"/>
      <c r="D206" s="503"/>
      <c r="E206" s="503"/>
      <c r="F206" s="503"/>
      <c r="G206" s="503"/>
      <c r="H206" s="503"/>
      <c r="I206" s="503"/>
      <c r="J206" s="503"/>
      <c r="K206" s="503"/>
      <c r="L206" s="503"/>
      <c r="M206" s="503"/>
      <c r="N206" s="503"/>
      <c r="O206" s="503"/>
      <c r="P206" s="503"/>
      <c r="Q206" s="503"/>
      <c r="R206" s="503"/>
      <c r="S206" s="503"/>
      <c r="T206" s="503"/>
      <c r="U206" s="503"/>
      <c r="V206" s="503"/>
      <c r="W206" s="503"/>
      <c r="X206" s="503"/>
      <c r="Y206" s="503"/>
      <c r="Z206" s="503"/>
      <c r="AA206" s="503"/>
      <c r="AB206" s="503"/>
    </row>
    <row r="207" spans="2:28" ht="12.75" hidden="1" customHeight="1">
      <c r="B207" s="503"/>
      <c r="C207" s="503"/>
      <c r="D207" s="503"/>
      <c r="E207" s="503"/>
      <c r="F207" s="503"/>
      <c r="G207" s="503"/>
      <c r="H207" s="503"/>
      <c r="I207" s="503"/>
      <c r="J207" s="503"/>
      <c r="K207" s="503"/>
      <c r="L207" s="503"/>
      <c r="M207" s="503"/>
      <c r="N207" s="503"/>
      <c r="O207" s="503"/>
      <c r="P207" s="503"/>
      <c r="Q207" s="503"/>
      <c r="R207" s="503"/>
      <c r="S207" s="503"/>
      <c r="T207" s="503"/>
      <c r="U207" s="503"/>
      <c r="V207" s="503"/>
      <c r="W207" s="503"/>
      <c r="X207" s="503"/>
      <c r="Y207" s="503"/>
      <c r="Z207" s="503"/>
      <c r="AA207" s="503"/>
      <c r="AB207" s="503"/>
    </row>
    <row r="208" spans="2:28" ht="12.75" hidden="1" customHeight="1">
      <c r="B208" s="503"/>
      <c r="C208" s="503"/>
      <c r="D208" s="503"/>
      <c r="E208" s="503"/>
      <c r="F208" s="503"/>
      <c r="G208" s="503"/>
      <c r="H208" s="503"/>
      <c r="I208" s="503"/>
      <c r="J208" s="503"/>
      <c r="K208" s="503"/>
      <c r="L208" s="503"/>
      <c r="M208" s="503"/>
      <c r="N208" s="503"/>
      <c r="O208" s="503"/>
      <c r="P208" s="503"/>
      <c r="Q208" s="503"/>
      <c r="R208" s="503"/>
      <c r="S208" s="503"/>
      <c r="T208" s="503"/>
      <c r="U208" s="503"/>
      <c r="V208" s="503"/>
      <c r="W208" s="503"/>
      <c r="X208" s="503"/>
      <c r="Y208" s="503"/>
      <c r="Z208" s="503"/>
      <c r="AA208" s="503"/>
      <c r="AB208" s="503"/>
    </row>
    <row r="209" spans="2:28" ht="12.75" hidden="1" customHeight="1">
      <c r="B209" s="503"/>
      <c r="C209" s="503"/>
      <c r="D209" s="503"/>
      <c r="E209" s="503"/>
      <c r="F209" s="503"/>
      <c r="G209" s="503"/>
      <c r="H209" s="503"/>
      <c r="I209" s="503"/>
      <c r="J209" s="503"/>
      <c r="K209" s="503"/>
      <c r="L209" s="503"/>
      <c r="M209" s="503"/>
      <c r="N209" s="503"/>
      <c r="O209" s="503"/>
      <c r="P209" s="503"/>
      <c r="Q209" s="503"/>
      <c r="R209" s="503"/>
      <c r="S209" s="503"/>
      <c r="T209" s="503"/>
      <c r="U209" s="503"/>
      <c r="V209" s="503"/>
      <c r="W209" s="503"/>
      <c r="X209" s="503"/>
      <c r="Y209" s="503"/>
      <c r="Z209" s="503"/>
      <c r="AA209" s="503"/>
      <c r="AB209" s="503"/>
    </row>
    <row r="210" spans="2:28" ht="12.75" hidden="1" customHeight="1">
      <c r="B210" s="503"/>
      <c r="C210" s="503"/>
      <c r="D210" s="503"/>
      <c r="E210" s="503"/>
      <c r="F210" s="503"/>
      <c r="G210" s="503"/>
      <c r="H210" s="503"/>
      <c r="I210" s="503"/>
      <c r="J210" s="503"/>
      <c r="K210" s="503"/>
      <c r="L210" s="503"/>
      <c r="M210" s="503"/>
      <c r="N210" s="503"/>
      <c r="O210" s="503"/>
      <c r="P210" s="503"/>
      <c r="Q210" s="503"/>
      <c r="R210" s="503"/>
      <c r="S210" s="503"/>
      <c r="T210" s="503"/>
      <c r="U210" s="503"/>
      <c r="V210" s="503"/>
      <c r="W210" s="503"/>
      <c r="X210" s="503"/>
      <c r="Y210" s="503"/>
      <c r="Z210" s="503"/>
      <c r="AA210" s="503"/>
      <c r="AB210" s="503"/>
    </row>
    <row r="211" spans="2:28" ht="12.75" hidden="1" customHeight="1">
      <c r="B211" s="503"/>
      <c r="C211" s="503"/>
      <c r="D211" s="503"/>
      <c r="E211" s="503"/>
      <c r="F211" s="503"/>
      <c r="G211" s="503"/>
      <c r="H211" s="503"/>
      <c r="I211" s="503"/>
      <c r="J211" s="503"/>
      <c r="K211" s="503"/>
      <c r="L211" s="503"/>
      <c r="M211" s="503"/>
      <c r="N211" s="503"/>
      <c r="O211" s="503"/>
      <c r="P211" s="503"/>
      <c r="Q211" s="503"/>
      <c r="R211" s="503"/>
      <c r="S211" s="503"/>
      <c r="T211" s="503"/>
      <c r="U211" s="503"/>
      <c r="V211" s="503"/>
      <c r="W211" s="503"/>
      <c r="X211" s="503"/>
      <c r="Y211" s="503"/>
      <c r="Z211" s="503"/>
      <c r="AA211" s="503"/>
      <c r="AB211" s="503"/>
    </row>
    <row r="212" spans="2:28" ht="12.75" hidden="1" customHeight="1">
      <c r="B212" s="503"/>
      <c r="C212" s="503"/>
      <c r="D212" s="503"/>
      <c r="E212" s="503"/>
      <c r="F212" s="503"/>
      <c r="G212" s="503"/>
      <c r="H212" s="503"/>
      <c r="I212" s="503"/>
      <c r="J212" s="503"/>
      <c r="K212" s="503"/>
      <c r="L212" s="503"/>
      <c r="M212" s="503"/>
      <c r="N212" s="503"/>
      <c r="O212" s="503"/>
      <c r="P212" s="503"/>
      <c r="Q212" s="503"/>
      <c r="R212" s="503"/>
      <c r="S212" s="503"/>
      <c r="T212" s="503"/>
      <c r="U212" s="503"/>
      <c r="V212" s="503"/>
      <c r="W212" s="503"/>
      <c r="X212" s="503"/>
      <c r="Y212" s="503"/>
      <c r="Z212" s="503"/>
      <c r="AA212" s="503"/>
      <c r="AB212" s="503"/>
    </row>
    <row r="213" spans="2:28" ht="12.75" hidden="1" customHeight="1">
      <c r="B213" s="503"/>
      <c r="C213" s="503"/>
      <c r="D213" s="503"/>
      <c r="E213" s="503"/>
      <c r="F213" s="503"/>
      <c r="G213" s="503"/>
      <c r="H213" s="503"/>
      <c r="I213" s="503"/>
      <c r="J213" s="503"/>
      <c r="K213" s="503"/>
      <c r="L213" s="503"/>
      <c r="M213" s="503"/>
      <c r="N213" s="503"/>
      <c r="O213" s="503"/>
      <c r="P213" s="503"/>
      <c r="Q213" s="503"/>
      <c r="R213" s="503"/>
      <c r="S213" s="503"/>
      <c r="T213" s="503"/>
      <c r="U213" s="503"/>
      <c r="V213" s="503"/>
      <c r="W213" s="503"/>
      <c r="X213" s="503"/>
      <c r="Y213" s="503"/>
      <c r="Z213" s="503"/>
      <c r="AA213" s="503"/>
      <c r="AB213" s="503"/>
    </row>
    <row r="214" spans="2:28" ht="12.75" hidden="1" customHeight="1">
      <c r="B214" s="503"/>
      <c r="C214" s="503"/>
      <c r="D214" s="503"/>
      <c r="E214" s="503"/>
      <c r="F214" s="503"/>
      <c r="G214" s="503"/>
      <c r="H214" s="503"/>
      <c r="I214" s="503"/>
      <c r="J214" s="503"/>
      <c r="K214" s="503"/>
      <c r="L214" s="503"/>
      <c r="M214" s="503"/>
      <c r="N214" s="503"/>
      <c r="O214" s="503"/>
      <c r="P214" s="503"/>
      <c r="Q214" s="503"/>
      <c r="R214" s="503"/>
      <c r="S214" s="503"/>
      <c r="T214" s="503"/>
      <c r="U214" s="503"/>
      <c r="V214" s="503"/>
      <c r="W214" s="503"/>
      <c r="X214" s="503"/>
      <c r="Y214" s="503"/>
      <c r="Z214" s="503"/>
      <c r="AA214" s="503"/>
      <c r="AB214" s="503"/>
    </row>
    <row r="215" spans="2:28" ht="12.75" hidden="1" customHeight="1">
      <c r="B215" s="503"/>
      <c r="C215" s="503"/>
      <c r="D215" s="503"/>
      <c r="E215" s="503"/>
      <c r="F215" s="503"/>
      <c r="G215" s="503"/>
      <c r="H215" s="503"/>
      <c r="I215" s="503"/>
      <c r="J215" s="503"/>
      <c r="K215" s="503"/>
      <c r="L215" s="503"/>
      <c r="M215" s="503"/>
      <c r="N215" s="503"/>
      <c r="O215" s="503"/>
      <c r="P215" s="503"/>
      <c r="Q215" s="503"/>
      <c r="R215" s="503"/>
      <c r="S215" s="503"/>
      <c r="T215" s="503"/>
      <c r="U215" s="503"/>
      <c r="V215" s="503"/>
      <c r="W215" s="503"/>
      <c r="X215" s="503"/>
      <c r="Y215" s="503"/>
      <c r="Z215" s="503"/>
      <c r="AA215" s="503"/>
      <c r="AB215" s="503"/>
    </row>
    <row r="216" spans="2:28" ht="12.75" hidden="1" customHeight="1">
      <c r="B216" s="503"/>
      <c r="C216" s="503"/>
      <c r="D216" s="503"/>
      <c r="E216" s="503"/>
      <c r="F216" s="503"/>
      <c r="G216" s="503"/>
      <c r="H216" s="503"/>
      <c r="I216" s="503"/>
      <c r="J216" s="503"/>
      <c r="K216" s="503"/>
      <c r="L216" s="503"/>
      <c r="M216" s="503"/>
      <c r="N216" s="503"/>
      <c r="O216" s="503"/>
      <c r="P216" s="503"/>
      <c r="Q216" s="503"/>
      <c r="R216" s="503"/>
      <c r="S216" s="503"/>
      <c r="T216" s="503"/>
      <c r="U216" s="503"/>
      <c r="V216" s="503"/>
      <c r="W216" s="503"/>
      <c r="X216" s="503"/>
      <c r="Y216" s="503"/>
      <c r="Z216" s="503"/>
      <c r="AA216" s="503"/>
      <c r="AB216" s="503"/>
    </row>
    <row r="217" spans="2:28" ht="12.75" hidden="1" customHeight="1">
      <c r="B217" s="503"/>
      <c r="C217" s="503"/>
      <c r="D217" s="503"/>
      <c r="E217" s="503"/>
      <c r="F217" s="503"/>
      <c r="G217" s="503"/>
      <c r="H217" s="503"/>
      <c r="I217" s="503"/>
      <c r="J217" s="503"/>
      <c r="K217" s="503"/>
      <c r="L217" s="503"/>
      <c r="M217" s="503"/>
      <c r="N217" s="503"/>
      <c r="O217" s="503"/>
      <c r="P217" s="503"/>
      <c r="Q217" s="503"/>
      <c r="R217" s="503"/>
      <c r="S217" s="503"/>
      <c r="T217" s="503"/>
      <c r="U217" s="503"/>
      <c r="V217" s="503"/>
      <c r="W217" s="503"/>
      <c r="X217" s="503"/>
      <c r="Y217" s="503"/>
      <c r="Z217" s="503"/>
      <c r="AA217" s="503"/>
      <c r="AB217" s="503"/>
    </row>
    <row r="218" spans="2:28" ht="12.75" hidden="1" customHeight="1">
      <c r="B218" s="503"/>
      <c r="C218" s="503"/>
      <c r="D218" s="503"/>
      <c r="E218" s="503"/>
      <c r="F218" s="503"/>
      <c r="G218" s="503"/>
      <c r="H218" s="503"/>
      <c r="I218" s="503"/>
      <c r="J218" s="503"/>
      <c r="K218" s="503"/>
      <c r="L218" s="503"/>
      <c r="M218" s="503"/>
      <c r="N218" s="503"/>
      <c r="O218" s="503"/>
      <c r="P218" s="503"/>
      <c r="Q218" s="503"/>
      <c r="R218" s="503"/>
      <c r="S218" s="503"/>
      <c r="T218" s="503"/>
      <c r="U218" s="503"/>
      <c r="V218" s="503"/>
      <c r="W218" s="503"/>
      <c r="X218" s="503"/>
      <c r="Y218" s="503"/>
      <c r="Z218" s="503"/>
      <c r="AA218" s="503"/>
      <c r="AB218" s="503"/>
    </row>
    <row r="219" spans="2:28" ht="12.75" hidden="1" customHeight="1">
      <c r="B219" s="503"/>
      <c r="C219" s="503"/>
      <c r="D219" s="503"/>
      <c r="E219" s="503"/>
      <c r="F219" s="503"/>
      <c r="G219" s="503"/>
      <c r="H219" s="503"/>
      <c r="I219" s="503"/>
      <c r="J219" s="503"/>
      <c r="K219" s="503"/>
      <c r="L219" s="503"/>
      <c r="M219" s="503"/>
      <c r="N219" s="503"/>
      <c r="O219" s="503"/>
      <c r="P219" s="503"/>
      <c r="Q219" s="503"/>
      <c r="R219" s="503"/>
      <c r="S219" s="503"/>
      <c r="T219" s="503"/>
      <c r="U219" s="503"/>
      <c r="V219" s="503"/>
      <c r="W219" s="503"/>
      <c r="X219" s="503"/>
      <c r="Y219" s="503"/>
      <c r="Z219" s="503"/>
      <c r="AA219" s="503"/>
      <c r="AB219" s="503"/>
    </row>
    <row r="220" spans="2:28" ht="12.75" hidden="1" customHeight="1">
      <c r="B220" s="503"/>
      <c r="C220" s="503"/>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row>
    <row r="221" spans="2:28" ht="12.75" hidden="1" customHeight="1">
      <c r="B221" s="503"/>
      <c r="C221" s="503"/>
      <c r="D221" s="503"/>
      <c r="E221" s="503"/>
      <c r="F221" s="503"/>
      <c r="G221" s="503"/>
      <c r="H221" s="503"/>
      <c r="I221" s="503"/>
      <c r="J221" s="503"/>
      <c r="K221" s="503"/>
      <c r="L221" s="503"/>
      <c r="M221" s="503"/>
      <c r="N221" s="503"/>
      <c r="O221" s="503"/>
      <c r="P221" s="503"/>
      <c r="Q221" s="503"/>
      <c r="R221" s="503"/>
      <c r="S221" s="503"/>
      <c r="T221" s="503"/>
      <c r="U221" s="503"/>
      <c r="V221" s="503"/>
      <c r="W221" s="503"/>
      <c r="X221" s="503"/>
      <c r="Y221" s="503"/>
      <c r="Z221" s="503"/>
      <c r="AA221" s="503"/>
      <c r="AB221" s="503"/>
    </row>
    <row r="222" spans="2:28" ht="12.75" hidden="1" customHeight="1">
      <c r="B222" s="503"/>
      <c r="C222" s="503"/>
      <c r="D222" s="503"/>
      <c r="E222" s="503"/>
      <c r="F222" s="503"/>
      <c r="G222" s="503"/>
      <c r="H222" s="503"/>
      <c r="I222" s="503"/>
      <c r="J222" s="503"/>
      <c r="K222" s="503"/>
      <c r="L222" s="503"/>
      <c r="M222" s="503"/>
      <c r="N222" s="503"/>
      <c r="O222" s="503"/>
      <c r="P222" s="503"/>
      <c r="Q222" s="503"/>
      <c r="R222" s="503"/>
      <c r="S222" s="503"/>
      <c r="T222" s="503"/>
      <c r="U222" s="503"/>
      <c r="V222" s="503"/>
      <c r="W222" s="503"/>
      <c r="X222" s="503"/>
      <c r="Y222" s="503"/>
      <c r="Z222" s="503"/>
      <c r="AA222" s="503"/>
      <c r="AB222" s="503"/>
    </row>
    <row r="223" spans="2:28" ht="12.75" hidden="1" customHeight="1">
      <c r="B223" s="503"/>
      <c r="C223" s="503"/>
      <c r="D223" s="503"/>
      <c r="E223" s="503"/>
      <c r="F223" s="503"/>
      <c r="G223" s="503"/>
      <c r="H223" s="503"/>
      <c r="I223" s="503"/>
      <c r="J223" s="503"/>
      <c r="K223" s="503"/>
      <c r="L223" s="503"/>
      <c r="M223" s="503"/>
      <c r="N223" s="503"/>
      <c r="O223" s="503"/>
      <c r="P223" s="503"/>
      <c r="Q223" s="503"/>
      <c r="R223" s="503"/>
      <c r="S223" s="503"/>
      <c r="T223" s="503"/>
      <c r="U223" s="503"/>
      <c r="V223" s="503"/>
      <c r="W223" s="503"/>
      <c r="X223" s="503"/>
      <c r="Y223" s="503"/>
      <c r="Z223" s="503"/>
      <c r="AA223" s="503"/>
      <c r="AB223" s="503"/>
    </row>
    <row r="224" spans="2:28" ht="12.75" hidden="1" customHeight="1">
      <c r="B224" s="503"/>
      <c r="C224" s="503"/>
      <c r="D224" s="503"/>
      <c r="E224" s="503"/>
      <c r="F224" s="503"/>
      <c r="G224" s="503"/>
      <c r="H224" s="503"/>
      <c r="I224" s="503"/>
      <c r="J224" s="503"/>
      <c r="K224" s="503"/>
      <c r="L224" s="503"/>
      <c r="M224" s="503"/>
      <c r="N224" s="503"/>
      <c r="O224" s="503"/>
      <c r="P224" s="503"/>
      <c r="Q224" s="503"/>
      <c r="R224" s="503"/>
      <c r="S224" s="503"/>
      <c r="T224" s="503"/>
      <c r="U224" s="503"/>
      <c r="V224" s="503"/>
      <c r="W224" s="503"/>
      <c r="X224" s="503"/>
      <c r="Y224" s="503"/>
      <c r="Z224" s="503"/>
      <c r="AA224" s="503"/>
      <c r="AB224" s="503"/>
    </row>
    <row r="225" spans="2:28" ht="12.75" hidden="1" customHeight="1">
      <c r="B225" s="503"/>
      <c r="C225" s="503"/>
      <c r="D225" s="503"/>
      <c r="E225" s="503"/>
      <c r="F225" s="503"/>
      <c r="G225" s="503"/>
      <c r="H225" s="503"/>
      <c r="I225" s="503"/>
      <c r="J225" s="503"/>
      <c r="K225" s="503"/>
      <c r="L225" s="503"/>
      <c r="M225" s="503"/>
      <c r="N225" s="503"/>
      <c r="O225" s="503"/>
      <c r="P225" s="503"/>
      <c r="Q225" s="503"/>
      <c r="R225" s="503"/>
      <c r="S225" s="503"/>
      <c r="T225" s="503"/>
      <c r="U225" s="503"/>
      <c r="V225" s="503"/>
      <c r="W225" s="503"/>
      <c r="X225" s="503"/>
      <c r="Y225" s="503"/>
      <c r="Z225" s="503"/>
      <c r="AA225" s="503"/>
      <c r="AB225" s="503"/>
    </row>
    <row r="226" spans="2:28" ht="12.75" hidden="1" customHeight="1">
      <c r="B226" s="503"/>
      <c r="C226" s="503"/>
      <c r="D226" s="503"/>
      <c r="E226" s="503"/>
      <c r="F226" s="503"/>
      <c r="G226" s="503"/>
      <c r="H226" s="503"/>
      <c r="I226" s="503"/>
      <c r="J226" s="503"/>
      <c r="K226" s="503"/>
      <c r="L226" s="503"/>
      <c r="M226" s="503"/>
      <c r="N226" s="503"/>
      <c r="O226" s="503"/>
      <c r="P226" s="503"/>
      <c r="Q226" s="503"/>
      <c r="R226" s="503"/>
      <c r="S226" s="503"/>
      <c r="T226" s="503"/>
      <c r="U226" s="503"/>
      <c r="V226" s="503"/>
      <c r="W226" s="503"/>
      <c r="X226" s="503"/>
      <c r="Y226" s="503"/>
      <c r="Z226" s="503"/>
      <c r="AA226" s="503"/>
      <c r="AB226" s="503"/>
    </row>
    <row r="227" spans="2:28" ht="12.75" hidden="1" customHeight="1">
      <c r="B227" s="503"/>
      <c r="C227" s="503"/>
      <c r="D227" s="503"/>
      <c r="E227" s="503"/>
      <c r="F227" s="503"/>
      <c r="G227" s="503"/>
      <c r="H227" s="503"/>
      <c r="I227" s="503"/>
      <c r="J227" s="503"/>
      <c r="K227" s="503"/>
      <c r="L227" s="503"/>
      <c r="M227" s="503"/>
      <c r="N227" s="503"/>
      <c r="O227" s="503"/>
      <c r="P227" s="503"/>
      <c r="Q227" s="503"/>
      <c r="R227" s="503"/>
      <c r="S227" s="503"/>
      <c r="T227" s="503"/>
      <c r="U227" s="503"/>
      <c r="V227" s="503"/>
      <c r="W227" s="503"/>
      <c r="X227" s="503"/>
      <c r="Y227" s="503"/>
      <c r="Z227" s="503"/>
      <c r="AA227" s="503"/>
      <c r="AB227" s="503"/>
    </row>
    <row r="228" spans="2:28" ht="12.75" hidden="1" customHeight="1">
      <c r="B228" s="503"/>
      <c r="C228" s="503"/>
      <c r="D228" s="503"/>
      <c r="E228" s="503"/>
      <c r="F228" s="503"/>
      <c r="G228" s="503"/>
      <c r="H228" s="503"/>
      <c r="I228" s="503"/>
      <c r="J228" s="503"/>
      <c r="K228" s="503"/>
      <c r="L228" s="503"/>
      <c r="M228" s="503"/>
      <c r="N228" s="503"/>
      <c r="O228" s="503"/>
      <c r="P228" s="503"/>
      <c r="Q228" s="503"/>
      <c r="R228" s="503"/>
      <c r="S228" s="503"/>
      <c r="T228" s="503"/>
      <c r="U228" s="503"/>
      <c r="V228" s="503"/>
      <c r="W228" s="503"/>
      <c r="X228" s="503"/>
      <c r="Y228" s="503"/>
      <c r="Z228" s="503"/>
      <c r="AA228" s="503"/>
      <c r="AB228" s="503"/>
    </row>
    <row r="229" spans="2:28" ht="12.75" hidden="1" customHeight="1">
      <c r="B229" s="503"/>
      <c r="C229" s="503"/>
      <c r="D229" s="503"/>
      <c r="E229" s="503"/>
      <c r="F229" s="503"/>
      <c r="G229" s="503"/>
      <c r="H229" s="503"/>
      <c r="I229" s="503"/>
      <c r="J229" s="503"/>
      <c r="K229" s="503"/>
      <c r="L229" s="503"/>
      <c r="M229" s="503"/>
      <c r="N229" s="503"/>
      <c r="O229" s="503"/>
      <c r="P229" s="503"/>
      <c r="Q229" s="503"/>
      <c r="R229" s="503"/>
      <c r="S229" s="503"/>
      <c r="T229" s="503"/>
      <c r="U229" s="503"/>
      <c r="V229" s="503"/>
      <c r="W229" s="503"/>
      <c r="X229" s="503"/>
      <c r="Y229" s="503"/>
      <c r="Z229" s="503"/>
      <c r="AA229" s="503"/>
      <c r="AB229" s="503"/>
    </row>
    <row r="230" spans="2:28" ht="12.75" hidden="1" customHeight="1">
      <c r="B230" s="503"/>
      <c r="C230" s="503"/>
      <c r="D230" s="503"/>
      <c r="E230" s="503"/>
      <c r="F230" s="503"/>
      <c r="G230" s="503"/>
      <c r="H230" s="503"/>
      <c r="I230" s="503"/>
      <c r="J230" s="503"/>
      <c r="K230" s="503"/>
      <c r="L230" s="503"/>
      <c r="M230" s="503"/>
      <c r="N230" s="503"/>
      <c r="O230" s="503"/>
      <c r="P230" s="503"/>
      <c r="Q230" s="503"/>
      <c r="R230" s="503"/>
      <c r="S230" s="503"/>
      <c r="T230" s="503"/>
      <c r="U230" s="503"/>
      <c r="V230" s="503"/>
      <c r="W230" s="503"/>
      <c r="X230" s="503"/>
      <c r="Y230" s="503"/>
      <c r="Z230" s="503"/>
      <c r="AA230" s="503"/>
      <c r="AB230" s="503"/>
    </row>
    <row r="231" spans="2:28" ht="12.75" hidden="1" customHeight="1">
      <c r="B231" s="503"/>
      <c r="C231" s="503"/>
      <c r="D231" s="503"/>
      <c r="E231" s="503"/>
      <c r="F231" s="503"/>
      <c r="G231" s="503"/>
      <c r="H231" s="503"/>
      <c r="I231" s="503"/>
      <c r="J231" s="503"/>
      <c r="K231" s="503"/>
      <c r="L231" s="503"/>
      <c r="M231" s="503"/>
      <c r="N231" s="503"/>
      <c r="O231" s="503"/>
      <c r="P231" s="503"/>
      <c r="Q231" s="503"/>
      <c r="R231" s="503"/>
      <c r="S231" s="503"/>
      <c r="T231" s="503"/>
      <c r="U231" s="503"/>
      <c r="V231" s="503"/>
      <c r="W231" s="503"/>
      <c r="X231" s="503"/>
      <c r="Y231" s="503"/>
      <c r="Z231" s="503"/>
      <c r="AA231" s="503"/>
      <c r="AB231" s="503"/>
    </row>
    <row r="232" spans="2:28" ht="12.75" hidden="1" customHeight="1">
      <c r="B232" s="503"/>
      <c r="C232" s="503"/>
      <c r="D232" s="503"/>
      <c r="E232" s="503"/>
      <c r="F232" s="503"/>
      <c r="G232" s="503"/>
      <c r="H232" s="503"/>
      <c r="I232" s="503"/>
      <c r="J232" s="503"/>
      <c r="K232" s="503"/>
      <c r="L232" s="503"/>
      <c r="M232" s="503"/>
      <c r="N232" s="503"/>
      <c r="O232" s="503"/>
      <c r="P232" s="503"/>
      <c r="Q232" s="503"/>
      <c r="R232" s="503"/>
      <c r="S232" s="503"/>
      <c r="T232" s="503"/>
      <c r="U232" s="503"/>
      <c r="V232" s="503"/>
      <c r="W232" s="503"/>
      <c r="X232" s="503"/>
      <c r="Y232" s="503"/>
      <c r="Z232" s="503"/>
      <c r="AA232" s="503"/>
      <c r="AB232" s="503"/>
    </row>
    <row r="233" spans="2:28" ht="12.75" hidden="1" customHeight="1">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row>
    <row r="234" spans="2:28" ht="12.75" hidden="1" customHeight="1">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row>
    <row r="235" spans="2:28" ht="12.75" hidden="1" customHeight="1">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row>
    <row r="236" spans="2:28" ht="12.75" hidden="1" customHeight="1">
      <c r="B236" s="503"/>
      <c r="C236" s="503"/>
      <c r="D236" s="503"/>
      <c r="E236" s="503"/>
      <c r="F236" s="503"/>
      <c r="G236" s="503"/>
      <c r="H236" s="503"/>
      <c r="I236" s="503"/>
      <c r="J236" s="503"/>
      <c r="K236" s="503"/>
      <c r="L236" s="503"/>
      <c r="M236" s="503"/>
      <c r="N236" s="503"/>
      <c r="O236" s="503"/>
      <c r="P236" s="503"/>
      <c r="Q236" s="503"/>
      <c r="R236" s="503"/>
      <c r="S236" s="503"/>
      <c r="T236" s="503"/>
      <c r="U236" s="503"/>
      <c r="V236" s="503"/>
      <c r="W236" s="503"/>
      <c r="X236" s="503"/>
      <c r="Y236" s="503"/>
      <c r="Z236" s="503"/>
      <c r="AA236" s="503"/>
      <c r="AB236" s="503"/>
    </row>
    <row r="237" spans="2:28" ht="12.75" hidden="1" customHeight="1">
      <c r="B237" s="503"/>
      <c r="C237" s="503"/>
      <c r="D237" s="503"/>
      <c r="E237" s="503"/>
      <c r="F237" s="503"/>
      <c r="G237" s="503"/>
      <c r="H237" s="503"/>
      <c r="I237" s="503"/>
      <c r="J237" s="503"/>
      <c r="K237" s="503"/>
      <c r="L237" s="503"/>
      <c r="M237" s="503"/>
      <c r="N237" s="503"/>
      <c r="O237" s="503"/>
      <c r="P237" s="503"/>
      <c r="Q237" s="503"/>
      <c r="R237" s="503"/>
      <c r="S237" s="503"/>
      <c r="T237" s="503"/>
      <c r="U237" s="503"/>
      <c r="V237" s="503"/>
      <c r="W237" s="503"/>
      <c r="X237" s="503"/>
      <c r="Y237" s="503"/>
      <c r="Z237" s="503"/>
      <c r="AA237" s="503"/>
      <c r="AB237" s="503"/>
    </row>
    <row r="238" spans="2:28" ht="12.75" hidden="1" customHeight="1">
      <c r="B238" s="503"/>
      <c r="C238" s="503"/>
      <c r="D238" s="503"/>
      <c r="E238" s="503"/>
      <c r="F238" s="503"/>
      <c r="G238" s="503"/>
      <c r="H238" s="503"/>
      <c r="I238" s="503"/>
      <c r="J238" s="503"/>
      <c r="K238" s="503"/>
      <c r="L238" s="503"/>
      <c r="M238" s="503"/>
      <c r="N238" s="503"/>
      <c r="O238" s="503"/>
      <c r="P238" s="503"/>
      <c r="Q238" s="503"/>
      <c r="R238" s="503"/>
      <c r="S238" s="503"/>
      <c r="T238" s="503"/>
      <c r="U238" s="503"/>
      <c r="V238" s="503"/>
      <c r="W238" s="503"/>
      <c r="X238" s="503"/>
      <c r="Y238" s="503"/>
      <c r="Z238" s="503"/>
      <c r="AA238" s="503"/>
      <c r="AB238" s="503"/>
    </row>
    <row r="239" spans="2:28" ht="12.75" hidden="1" customHeight="1">
      <c r="B239" s="503"/>
      <c r="C239" s="503"/>
      <c r="D239" s="503"/>
      <c r="E239" s="503"/>
      <c r="F239" s="503"/>
      <c r="G239" s="503"/>
      <c r="H239" s="503"/>
      <c r="I239" s="503"/>
      <c r="J239" s="503"/>
      <c r="K239" s="503"/>
      <c r="L239" s="503"/>
      <c r="M239" s="503"/>
      <c r="N239" s="503"/>
      <c r="O239" s="503"/>
      <c r="P239" s="503"/>
      <c r="Q239" s="503"/>
      <c r="R239" s="503"/>
      <c r="S239" s="503"/>
      <c r="T239" s="503"/>
      <c r="U239" s="503"/>
      <c r="V239" s="503"/>
      <c r="W239" s="503"/>
      <c r="X239" s="503"/>
      <c r="Y239" s="503"/>
      <c r="Z239" s="503"/>
      <c r="AA239" s="503"/>
      <c r="AB239" s="503"/>
    </row>
    <row r="240" spans="2:28" ht="12.75" hidden="1" customHeight="1">
      <c r="B240" s="503"/>
      <c r="C240" s="503"/>
      <c r="D240" s="503"/>
      <c r="E240" s="503"/>
      <c r="F240" s="503"/>
      <c r="G240" s="503"/>
      <c r="H240" s="503"/>
      <c r="I240" s="503"/>
      <c r="J240" s="503"/>
      <c r="K240" s="503"/>
      <c r="L240" s="503"/>
      <c r="M240" s="503"/>
      <c r="N240" s="503"/>
      <c r="O240" s="503"/>
      <c r="P240" s="503"/>
      <c r="Q240" s="503"/>
      <c r="R240" s="503"/>
      <c r="S240" s="503"/>
      <c r="T240" s="503"/>
      <c r="U240" s="503"/>
      <c r="V240" s="503"/>
      <c r="W240" s="503"/>
      <c r="X240" s="503"/>
      <c r="Y240" s="503"/>
      <c r="Z240" s="503"/>
      <c r="AA240" s="503"/>
      <c r="AB240" s="503"/>
    </row>
    <row r="241" spans="2:28" ht="12.75" hidden="1" customHeight="1">
      <c r="B241" s="503"/>
      <c r="C241" s="503"/>
      <c r="D241" s="503"/>
      <c r="E241" s="503"/>
      <c r="F241" s="503"/>
      <c r="G241" s="503"/>
      <c r="H241" s="503"/>
      <c r="I241" s="503"/>
      <c r="J241" s="503"/>
      <c r="K241" s="503"/>
      <c r="L241" s="503"/>
      <c r="M241" s="503"/>
      <c r="N241" s="503"/>
      <c r="O241" s="503"/>
      <c r="P241" s="503"/>
      <c r="Q241" s="503"/>
      <c r="R241" s="503"/>
      <c r="S241" s="503"/>
      <c r="T241" s="503"/>
      <c r="U241" s="503"/>
      <c r="V241" s="503"/>
      <c r="W241" s="503"/>
      <c r="X241" s="503"/>
      <c r="Y241" s="503"/>
      <c r="Z241" s="503"/>
      <c r="AA241" s="503"/>
      <c r="AB241" s="503"/>
    </row>
    <row r="242" spans="2:28" ht="12.75" hidden="1" customHeight="1">
      <c r="B242" s="503"/>
      <c r="C242" s="503"/>
      <c r="D242" s="503"/>
      <c r="E242" s="503"/>
      <c r="F242" s="503"/>
      <c r="G242" s="503"/>
      <c r="H242" s="503"/>
      <c r="I242" s="503"/>
      <c r="J242" s="503"/>
      <c r="K242" s="503"/>
      <c r="L242" s="503"/>
      <c r="M242" s="503"/>
      <c r="N242" s="503"/>
      <c r="O242" s="503"/>
      <c r="P242" s="503"/>
      <c r="Q242" s="503"/>
      <c r="R242" s="503"/>
      <c r="S242" s="503"/>
      <c r="T242" s="503"/>
      <c r="U242" s="503"/>
      <c r="V242" s="503"/>
      <c r="W242" s="503"/>
      <c r="X242" s="503"/>
      <c r="Y242" s="503"/>
      <c r="Z242" s="503"/>
      <c r="AA242" s="503"/>
      <c r="AB242" s="503"/>
    </row>
    <row r="243" spans="2:28" ht="12.75" hidden="1" customHeight="1">
      <c r="B243" s="503"/>
      <c r="C243" s="503"/>
      <c r="D243" s="503"/>
      <c r="E243" s="503"/>
      <c r="F243" s="503"/>
      <c r="G243" s="503"/>
      <c r="H243" s="503"/>
      <c r="I243" s="503"/>
      <c r="J243" s="503"/>
      <c r="K243" s="503"/>
      <c r="L243" s="503"/>
      <c r="M243" s="503"/>
      <c r="N243" s="503"/>
      <c r="O243" s="503"/>
      <c r="P243" s="503"/>
      <c r="Q243" s="503"/>
      <c r="R243" s="503"/>
      <c r="S243" s="503"/>
      <c r="T243" s="503"/>
      <c r="U243" s="503"/>
      <c r="V243" s="503"/>
      <c r="W243" s="503"/>
      <c r="X243" s="503"/>
      <c r="Y243" s="503"/>
      <c r="Z243" s="503"/>
      <c r="AA243" s="503"/>
      <c r="AB243" s="503"/>
    </row>
    <row r="244" spans="2:28" ht="12.75" hidden="1" customHeight="1">
      <c r="B244" s="503"/>
      <c r="C244" s="503"/>
      <c r="D244" s="503"/>
      <c r="E244" s="503"/>
      <c r="F244" s="503"/>
      <c r="G244" s="503"/>
      <c r="H244" s="503"/>
      <c r="I244" s="503"/>
      <c r="J244" s="503"/>
      <c r="K244" s="503"/>
      <c r="L244" s="503"/>
      <c r="M244" s="503"/>
      <c r="N244" s="503"/>
      <c r="O244" s="503"/>
      <c r="P244" s="503"/>
      <c r="Q244" s="503"/>
      <c r="R244" s="503"/>
      <c r="S244" s="503"/>
      <c r="T244" s="503"/>
      <c r="U244" s="503"/>
      <c r="V244" s="503"/>
      <c r="W244" s="503"/>
      <c r="X244" s="503"/>
      <c r="Y244" s="503"/>
      <c r="Z244" s="503"/>
      <c r="AA244" s="503"/>
      <c r="AB244" s="503"/>
    </row>
    <row r="245" spans="2:28" ht="12.75" hidden="1" customHeight="1">
      <c r="B245" s="503"/>
      <c r="C245" s="503"/>
      <c r="D245" s="503"/>
      <c r="E245" s="503"/>
      <c r="F245" s="503"/>
      <c r="G245" s="503"/>
      <c r="H245" s="503"/>
      <c r="I245" s="503"/>
      <c r="J245" s="503"/>
      <c r="K245" s="503"/>
      <c r="L245" s="503"/>
      <c r="M245" s="503"/>
      <c r="N245" s="503"/>
      <c r="O245" s="503"/>
      <c r="P245" s="503"/>
      <c r="Q245" s="503"/>
      <c r="R245" s="503"/>
      <c r="S245" s="503"/>
      <c r="T245" s="503"/>
      <c r="U245" s="503"/>
      <c r="V245" s="503"/>
      <c r="W245" s="503"/>
      <c r="X245" s="503"/>
      <c r="Y245" s="503"/>
      <c r="Z245" s="503"/>
      <c r="AA245" s="503"/>
      <c r="AB245" s="503"/>
    </row>
    <row r="246" spans="2:28" ht="12.75" hidden="1" customHeight="1">
      <c r="B246" s="503"/>
      <c r="C246" s="503"/>
      <c r="D246" s="503"/>
      <c r="E246" s="503"/>
      <c r="F246" s="503"/>
      <c r="G246" s="503"/>
      <c r="H246" s="503"/>
      <c r="I246" s="503"/>
      <c r="J246" s="503"/>
      <c r="K246" s="503"/>
      <c r="L246" s="503"/>
      <c r="M246" s="503"/>
      <c r="N246" s="503"/>
      <c r="O246" s="503"/>
      <c r="P246" s="503"/>
      <c r="Q246" s="503"/>
      <c r="R246" s="503"/>
      <c r="S246" s="503"/>
      <c r="T246" s="503"/>
      <c r="U246" s="503"/>
      <c r="V246" s="503"/>
      <c r="W246" s="503"/>
      <c r="X246" s="503"/>
      <c r="Y246" s="503"/>
      <c r="Z246" s="503"/>
      <c r="AA246" s="503"/>
      <c r="AB246" s="503"/>
    </row>
    <row r="247" spans="2:28" ht="12.75" hidden="1" customHeight="1">
      <c r="B247" s="503"/>
      <c r="C247" s="503"/>
      <c r="D247" s="503"/>
      <c r="E247" s="503"/>
      <c r="F247" s="503"/>
      <c r="G247" s="503"/>
      <c r="H247" s="503"/>
      <c r="I247" s="503"/>
      <c r="J247" s="503"/>
      <c r="K247" s="503"/>
      <c r="L247" s="503"/>
      <c r="M247" s="503"/>
      <c r="N247" s="503"/>
      <c r="O247" s="503"/>
      <c r="P247" s="503"/>
      <c r="Q247" s="503"/>
      <c r="R247" s="503"/>
      <c r="S247" s="503"/>
      <c r="T247" s="503"/>
      <c r="U247" s="503"/>
      <c r="V247" s="503"/>
      <c r="W247" s="503"/>
      <c r="X247" s="503"/>
      <c r="Y247" s="503"/>
      <c r="Z247" s="503"/>
      <c r="AA247" s="503"/>
      <c r="AB247" s="503"/>
    </row>
    <row r="248" spans="2:28" ht="12.75" hidden="1" customHeight="1">
      <c r="B248" s="503"/>
      <c r="C248" s="503"/>
      <c r="D248" s="503"/>
      <c r="E248" s="503"/>
      <c r="F248" s="503"/>
      <c r="G248" s="503"/>
      <c r="H248" s="503"/>
      <c r="I248" s="503"/>
      <c r="J248" s="503"/>
      <c r="K248" s="503"/>
      <c r="L248" s="503"/>
      <c r="M248" s="503"/>
      <c r="N248" s="503"/>
      <c r="O248" s="503"/>
      <c r="P248" s="503"/>
      <c r="Q248" s="503"/>
      <c r="R248" s="503"/>
      <c r="S248" s="503"/>
      <c r="T248" s="503"/>
      <c r="U248" s="503"/>
      <c r="V248" s="503"/>
      <c r="W248" s="503"/>
      <c r="X248" s="503"/>
      <c r="Y248" s="503"/>
      <c r="Z248" s="503"/>
      <c r="AA248" s="503"/>
      <c r="AB248" s="503"/>
    </row>
    <row r="249" spans="2:28" ht="12.75" hidden="1" customHeight="1">
      <c r="B249" s="503"/>
      <c r="C249" s="503"/>
      <c r="D249" s="503"/>
      <c r="E249" s="503"/>
      <c r="F249" s="503"/>
      <c r="G249" s="503"/>
      <c r="H249" s="503"/>
      <c r="I249" s="503"/>
      <c r="J249" s="503"/>
      <c r="K249" s="503"/>
      <c r="L249" s="503"/>
      <c r="M249" s="503"/>
      <c r="N249" s="503"/>
      <c r="O249" s="503"/>
      <c r="P249" s="503"/>
      <c r="Q249" s="503"/>
      <c r="R249" s="503"/>
      <c r="S249" s="503"/>
      <c r="T249" s="503"/>
      <c r="U249" s="503"/>
      <c r="V249" s="503"/>
      <c r="W249" s="503"/>
      <c r="X249" s="503"/>
      <c r="Y249" s="503"/>
      <c r="Z249" s="503"/>
      <c r="AA249" s="503"/>
      <c r="AB249" s="503"/>
    </row>
    <row r="250" spans="2:28" ht="12.75" hidden="1" customHeight="1">
      <c r="B250" s="503"/>
      <c r="C250" s="503"/>
      <c r="D250" s="503"/>
      <c r="E250" s="503"/>
      <c r="F250" s="503"/>
      <c r="G250" s="503"/>
      <c r="H250" s="503"/>
      <c r="I250" s="503"/>
      <c r="J250" s="503"/>
      <c r="K250" s="503"/>
      <c r="L250" s="503"/>
      <c r="M250" s="503"/>
      <c r="N250" s="503"/>
      <c r="O250" s="503"/>
      <c r="P250" s="503"/>
      <c r="Q250" s="503"/>
      <c r="R250" s="503"/>
      <c r="S250" s="503"/>
      <c r="T250" s="503"/>
      <c r="U250" s="503"/>
      <c r="V250" s="503"/>
      <c r="W250" s="503"/>
      <c r="X250" s="503"/>
      <c r="Y250" s="503"/>
      <c r="Z250" s="503"/>
      <c r="AA250" s="503"/>
      <c r="AB250" s="503"/>
    </row>
    <row r="251" spans="2:28" ht="12.75" hidden="1" customHeight="1">
      <c r="B251" s="503"/>
      <c r="C251" s="503"/>
      <c r="D251" s="503"/>
      <c r="E251" s="503"/>
      <c r="F251" s="503"/>
      <c r="G251" s="503"/>
      <c r="H251" s="503"/>
      <c r="I251" s="503"/>
      <c r="J251" s="503"/>
      <c r="K251" s="503"/>
      <c r="L251" s="503"/>
      <c r="M251" s="503"/>
      <c r="N251" s="503"/>
      <c r="O251" s="503"/>
      <c r="P251" s="503"/>
      <c r="Q251" s="503"/>
      <c r="R251" s="503"/>
      <c r="S251" s="503"/>
      <c r="T251" s="503"/>
      <c r="U251" s="503"/>
      <c r="V251" s="503"/>
      <c r="W251" s="503"/>
      <c r="X251" s="503"/>
      <c r="Y251" s="503"/>
      <c r="Z251" s="503"/>
      <c r="AA251" s="503"/>
      <c r="AB251" s="503"/>
    </row>
    <row r="252" spans="2:28" ht="12.75" hidden="1" customHeight="1">
      <c r="B252" s="503"/>
      <c r="C252" s="503"/>
      <c r="D252" s="503"/>
      <c r="E252" s="503"/>
      <c r="F252" s="503"/>
      <c r="G252" s="503"/>
      <c r="H252" s="503"/>
      <c r="I252" s="503"/>
      <c r="J252" s="503"/>
      <c r="K252" s="503"/>
      <c r="L252" s="503"/>
      <c r="M252" s="503"/>
      <c r="N252" s="503"/>
      <c r="O252" s="503"/>
      <c r="P252" s="503"/>
      <c r="Q252" s="503"/>
      <c r="R252" s="503"/>
      <c r="S252" s="503"/>
      <c r="T252" s="503"/>
      <c r="U252" s="503"/>
      <c r="V252" s="503"/>
      <c r="W252" s="503"/>
      <c r="X252" s="503"/>
      <c r="Y252" s="503"/>
      <c r="Z252" s="503"/>
      <c r="AA252" s="503"/>
      <c r="AB252" s="503"/>
    </row>
    <row r="253" spans="2:28" ht="12.75" hidden="1" customHeight="1">
      <c r="B253" s="503"/>
      <c r="C253" s="503"/>
      <c r="D253" s="503"/>
      <c r="E253" s="503"/>
      <c r="F253" s="503"/>
      <c r="G253" s="503"/>
      <c r="H253" s="503"/>
      <c r="I253" s="503"/>
      <c r="J253" s="503"/>
      <c r="K253" s="503"/>
      <c r="L253" s="503"/>
      <c r="M253" s="503"/>
      <c r="N253" s="503"/>
      <c r="O253" s="503"/>
      <c r="P253" s="503"/>
      <c r="Q253" s="503"/>
      <c r="R253" s="503"/>
      <c r="S253" s="503"/>
      <c r="T253" s="503"/>
      <c r="U253" s="503"/>
      <c r="V253" s="503"/>
      <c r="W253" s="503"/>
      <c r="X253" s="503"/>
      <c r="Y253" s="503"/>
      <c r="Z253" s="503"/>
      <c r="AA253" s="503"/>
      <c r="AB253" s="503"/>
    </row>
    <row r="254" spans="2:28" ht="15.75" hidden="1" customHeight="1">
      <c r="B254" s="667"/>
      <c r="C254" s="667"/>
      <c r="D254" s="667"/>
      <c r="E254" s="667"/>
      <c r="F254" s="667"/>
      <c r="G254" s="667"/>
      <c r="H254" s="667"/>
      <c r="I254" s="667"/>
      <c r="J254" s="667"/>
      <c r="K254" s="667"/>
      <c r="L254" s="667"/>
      <c r="M254" s="667"/>
      <c r="N254" s="667"/>
      <c r="O254" s="667"/>
      <c r="P254" s="667"/>
      <c r="Q254" s="667"/>
      <c r="R254" s="667"/>
      <c r="S254" s="667"/>
      <c r="T254" s="667"/>
      <c r="U254" s="667"/>
      <c r="V254" s="667"/>
      <c r="W254" s="667"/>
      <c r="X254" s="667"/>
      <c r="Y254" s="667"/>
      <c r="Z254" s="667"/>
      <c r="AA254" s="667"/>
      <c r="AB254" s="667"/>
    </row>
    <row r="255" spans="2:28" ht="15.75" hidden="1" customHeight="1">
      <c r="B255" s="667"/>
      <c r="C255" s="667"/>
      <c r="D255" s="667"/>
      <c r="E255" s="667"/>
      <c r="F255" s="667"/>
      <c r="G255" s="667"/>
      <c r="H255" s="667"/>
      <c r="I255" s="667"/>
      <c r="J255" s="667"/>
      <c r="K255" s="667"/>
      <c r="L255" s="667"/>
      <c r="M255" s="667"/>
      <c r="N255" s="667"/>
      <c r="O255" s="667"/>
      <c r="P255" s="667"/>
      <c r="Q255" s="667"/>
      <c r="R255" s="667"/>
      <c r="S255" s="667"/>
      <c r="T255" s="667"/>
      <c r="U255" s="667"/>
      <c r="V255" s="667"/>
      <c r="W255" s="667"/>
      <c r="X255" s="667"/>
      <c r="Y255" s="667"/>
      <c r="Z255" s="667"/>
      <c r="AA255" s="667"/>
      <c r="AB255" s="667"/>
    </row>
    <row r="256" spans="2:28" ht="15.75" hidden="1" customHeight="1">
      <c r="B256" s="667"/>
      <c r="C256" s="667"/>
      <c r="D256" s="667"/>
      <c r="E256" s="667"/>
      <c r="F256" s="667"/>
      <c r="G256" s="667"/>
      <c r="H256" s="667"/>
      <c r="I256" s="667"/>
      <c r="J256" s="667"/>
      <c r="K256" s="667"/>
      <c r="L256" s="667"/>
      <c r="M256" s="667"/>
      <c r="N256" s="667"/>
      <c r="O256" s="667"/>
      <c r="P256" s="667"/>
      <c r="Q256" s="667"/>
      <c r="R256" s="667"/>
      <c r="S256" s="667"/>
      <c r="T256" s="667"/>
      <c r="U256" s="667"/>
      <c r="V256" s="667"/>
      <c r="W256" s="667"/>
      <c r="X256" s="667"/>
      <c r="Y256" s="667"/>
      <c r="Z256" s="667"/>
      <c r="AA256" s="667"/>
      <c r="AB256" s="667"/>
    </row>
    <row r="257" spans="2:28" ht="15.75" hidden="1" customHeight="1">
      <c r="B257" s="667"/>
      <c r="C257" s="667"/>
      <c r="D257" s="667"/>
      <c r="E257" s="667"/>
      <c r="F257" s="667"/>
      <c r="G257" s="667"/>
      <c r="H257" s="667"/>
      <c r="I257" s="667"/>
      <c r="J257" s="667"/>
      <c r="K257" s="667"/>
      <c r="L257" s="667"/>
      <c r="M257" s="667"/>
      <c r="N257" s="667"/>
      <c r="O257" s="667"/>
      <c r="P257" s="667"/>
      <c r="Q257" s="667"/>
      <c r="R257" s="667"/>
      <c r="S257" s="667"/>
      <c r="T257" s="667"/>
      <c r="U257" s="667"/>
      <c r="V257" s="667"/>
      <c r="W257" s="667"/>
      <c r="X257" s="667"/>
      <c r="Y257" s="667"/>
      <c r="Z257" s="667"/>
      <c r="AA257" s="667"/>
      <c r="AB257" s="667"/>
    </row>
    <row r="258" spans="2:28" ht="15.75" hidden="1" customHeight="1">
      <c r="B258" s="667"/>
      <c r="C258" s="667"/>
      <c r="D258" s="667"/>
      <c r="E258" s="667"/>
      <c r="F258" s="667"/>
      <c r="G258" s="667"/>
      <c r="H258" s="667"/>
      <c r="I258" s="667"/>
      <c r="J258" s="667"/>
      <c r="K258" s="667"/>
      <c r="L258" s="667"/>
      <c r="M258" s="667"/>
      <c r="N258" s="667"/>
      <c r="O258" s="667"/>
      <c r="P258" s="667"/>
      <c r="Q258" s="667"/>
      <c r="R258" s="667"/>
      <c r="S258" s="667"/>
      <c r="T258" s="667"/>
      <c r="U258" s="667"/>
      <c r="V258" s="667"/>
      <c r="W258" s="667"/>
      <c r="X258" s="667"/>
      <c r="Y258" s="667"/>
      <c r="Z258" s="667"/>
      <c r="AA258" s="667"/>
      <c r="AB258" s="667"/>
    </row>
    <row r="259" spans="2:28" ht="15.75" hidden="1" customHeight="1">
      <c r="B259" s="667"/>
      <c r="C259" s="667"/>
      <c r="D259" s="667"/>
      <c r="E259" s="667"/>
      <c r="F259" s="667"/>
      <c r="G259" s="667"/>
      <c r="H259" s="667"/>
      <c r="I259" s="667"/>
      <c r="J259" s="667"/>
      <c r="K259" s="667"/>
      <c r="L259" s="667"/>
      <c r="M259" s="667"/>
      <c r="N259" s="667"/>
      <c r="O259" s="667"/>
      <c r="P259" s="667"/>
      <c r="Q259" s="667"/>
      <c r="R259" s="667"/>
      <c r="S259" s="667"/>
      <c r="T259" s="667"/>
      <c r="U259" s="667"/>
      <c r="V259" s="667"/>
      <c r="W259" s="667"/>
      <c r="X259" s="667"/>
      <c r="Y259" s="667"/>
      <c r="Z259" s="667"/>
      <c r="AA259" s="667"/>
      <c r="AB259" s="667"/>
    </row>
    <row r="260" spans="2:28" ht="15.75" hidden="1" customHeight="1">
      <c r="B260" s="667"/>
      <c r="C260" s="667"/>
      <c r="D260" s="667"/>
      <c r="E260" s="667"/>
      <c r="F260" s="667"/>
      <c r="G260" s="667"/>
      <c r="H260" s="667"/>
      <c r="I260" s="667"/>
      <c r="J260" s="667"/>
      <c r="K260" s="667"/>
      <c r="L260" s="667"/>
      <c r="M260" s="667"/>
      <c r="N260" s="667"/>
      <c r="O260" s="667"/>
      <c r="P260" s="667"/>
      <c r="Q260" s="667"/>
      <c r="R260" s="667"/>
      <c r="S260" s="667"/>
      <c r="T260" s="667"/>
      <c r="U260" s="667"/>
      <c r="V260" s="667"/>
      <c r="W260" s="667"/>
      <c r="X260" s="667"/>
      <c r="Y260" s="667"/>
      <c r="Z260" s="667"/>
      <c r="AA260" s="667"/>
      <c r="AB260" s="667"/>
    </row>
    <row r="261" spans="2:28" ht="15.75" hidden="1" customHeight="1">
      <c r="B261" s="667"/>
      <c r="C261" s="667"/>
      <c r="D261" s="667"/>
      <c r="E261" s="667"/>
      <c r="F261" s="667"/>
      <c r="G261" s="667"/>
      <c r="H261" s="667"/>
      <c r="I261" s="667"/>
      <c r="J261" s="667"/>
      <c r="K261" s="667"/>
      <c r="L261" s="667"/>
      <c r="M261" s="667"/>
      <c r="N261" s="667"/>
      <c r="O261" s="667"/>
      <c r="P261" s="667"/>
      <c r="Q261" s="667"/>
      <c r="R261" s="667"/>
      <c r="S261" s="667"/>
      <c r="T261" s="667"/>
      <c r="U261" s="667"/>
      <c r="V261" s="667"/>
      <c r="W261" s="667"/>
      <c r="X261" s="667"/>
      <c r="Y261" s="667"/>
      <c r="Z261" s="667"/>
      <c r="AA261" s="667"/>
      <c r="AB261" s="667"/>
    </row>
    <row r="262" spans="2:28" ht="15.75" hidden="1" customHeight="1">
      <c r="B262" s="667"/>
      <c r="C262" s="667"/>
      <c r="D262" s="667"/>
      <c r="E262" s="667"/>
      <c r="F262" s="667"/>
      <c r="G262" s="667"/>
      <c r="H262" s="667"/>
      <c r="I262" s="667"/>
      <c r="J262" s="667"/>
      <c r="K262" s="667"/>
      <c r="L262" s="667"/>
      <c r="M262" s="667"/>
      <c r="N262" s="667"/>
      <c r="O262" s="667"/>
      <c r="P262" s="667"/>
      <c r="Q262" s="667"/>
      <c r="R262" s="667"/>
      <c r="S262" s="667"/>
      <c r="T262" s="667"/>
      <c r="U262" s="667"/>
      <c r="V262" s="667"/>
      <c r="W262" s="667"/>
      <c r="X262" s="667"/>
      <c r="Y262" s="667"/>
      <c r="Z262" s="667"/>
      <c r="AA262" s="667"/>
      <c r="AB262" s="667"/>
    </row>
    <row r="263" spans="2:28" ht="15.75" hidden="1" customHeight="1">
      <c r="B263" s="667"/>
      <c r="C263" s="667"/>
      <c r="D263" s="667"/>
      <c r="E263" s="667"/>
      <c r="F263" s="667"/>
      <c r="G263" s="667"/>
      <c r="H263" s="667"/>
      <c r="I263" s="667"/>
      <c r="J263" s="667"/>
      <c r="K263" s="667"/>
      <c r="L263" s="667"/>
      <c r="M263" s="667"/>
      <c r="N263" s="667"/>
      <c r="O263" s="667"/>
      <c r="P263" s="667"/>
      <c r="Q263" s="667"/>
      <c r="R263" s="667"/>
      <c r="S263" s="667"/>
      <c r="T263" s="667"/>
      <c r="U263" s="667"/>
      <c r="V263" s="667"/>
      <c r="W263" s="667"/>
      <c r="X263" s="667"/>
      <c r="Y263" s="667"/>
      <c r="Z263" s="667"/>
      <c r="AA263" s="667"/>
      <c r="AB263" s="667"/>
    </row>
    <row r="264" spans="2:28" ht="15.75" hidden="1" customHeight="1">
      <c r="B264" s="667"/>
      <c r="C264" s="667"/>
      <c r="D264" s="667"/>
      <c r="E264" s="667"/>
      <c r="F264" s="667"/>
      <c r="G264" s="667"/>
      <c r="H264" s="667"/>
      <c r="I264" s="667"/>
      <c r="J264" s="667"/>
      <c r="K264" s="667"/>
      <c r="L264" s="667"/>
      <c r="M264" s="667"/>
      <c r="N264" s="667"/>
      <c r="O264" s="667"/>
      <c r="P264" s="667"/>
      <c r="Q264" s="667"/>
      <c r="R264" s="667"/>
      <c r="S264" s="667"/>
      <c r="T264" s="667"/>
      <c r="U264" s="667"/>
      <c r="V264" s="667"/>
      <c r="W264" s="667"/>
      <c r="X264" s="667"/>
      <c r="Y264" s="667"/>
      <c r="Z264" s="667"/>
      <c r="AA264" s="667"/>
      <c r="AB264" s="667"/>
    </row>
    <row r="265" spans="2:28" ht="15.75" hidden="1" customHeight="1">
      <c r="B265" s="667"/>
      <c r="C265" s="667"/>
      <c r="D265" s="667"/>
      <c r="E265" s="667"/>
      <c r="F265" s="667"/>
      <c r="G265" s="667"/>
      <c r="H265" s="667"/>
      <c r="I265" s="667"/>
      <c r="J265" s="667"/>
      <c r="K265" s="667"/>
      <c r="L265" s="667"/>
      <c r="M265" s="667"/>
      <c r="N265" s="667"/>
      <c r="O265" s="667"/>
      <c r="P265" s="667"/>
      <c r="Q265" s="667"/>
      <c r="R265" s="667"/>
      <c r="S265" s="667"/>
      <c r="T265" s="667"/>
      <c r="U265" s="667"/>
      <c r="V265" s="667"/>
      <c r="W265" s="667"/>
      <c r="X265" s="667"/>
      <c r="Y265" s="667"/>
      <c r="Z265" s="667"/>
      <c r="AA265" s="667"/>
      <c r="AB265" s="667"/>
    </row>
    <row r="266" spans="2:28" ht="15.75" hidden="1" customHeight="1">
      <c r="B266" s="667"/>
      <c r="C266" s="667"/>
      <c r="D266" s="667"/>
      <c r="E266" s="667"/>
      <c r="F266" s="667"/>
      <c r="G266" s="667"/>
      <c r="H266" s="667"/>
      <c r="I266" s="667"/>
      <c r="J266" s="667"/>
      <c r="K266" s="667"/>
      <c r="L266" s="667"/>
      <c r="M266" s="667"/>
      <c r="N266" s="667"/>
      <c r="O266" s="667"/>
      <c r="P266" s="667"/>
      <c r="Q266" s="667"/>
      <c r="R266" s="667"/>
      <c r="S266" s="667"/>
      <c r="T266" s="667"/>
      <c r="U266" s="667"/>
      <c r="V266" s="667"/>
      <c r="W266" s="667"/>
      <c r="X266" s="667"/>
      <c r="Y266" s="667"/>
      <c r="Z266" s="667"/>
      <c r="AA266" s="667"/>
      <c r="AB266" s="667"/>
    </row>
    <row r="267" spans="2:28" ht="15.75" hidden="1" customHeight="1">
      <c r="B267" s="667"/>
      <c r="C267" s="667"/>
      <c r="D267" s="667"/>
      <c r="E267" s="667"/>
      <c r="F267" s="667"/>
      <c r="G267" s="667"/>
      <c r="H267" s="667"/>
      <c r="I267" s="667"/>
      <c r="J267" s="667"/>
      <c r="K267" s="667"/>
      <c r="L267" s="667"/>
      <c r="M267" s="667"/>
      <c r="N267" s="667"/>
      <c r="O267" s="667"/>
      <c r="P267" s="667"/>
      <c r="Q267" s="667"/>
      <c r="R267" s="667"/>
      <c r="S267" s="667"/>
      <c r="T267" s="667"/>
      <c r="U267" s="667"/>
      <c r="V267" s="667"/>
      <c r="W267" s="667"/>
      <c r="X267" s="667"/>
      <c r="Y267" s="667"/>
      <c r="Z267" s="667"/>
      <c r="AA267" s="667"/>
      <c r="AB267" s="667"/>
    </row>
    <row r="268" spans="2:28" ht="15.75" hidden="1" customHeight="1">
      <c r="B268" s="667"/>
      <c r="C268" s="667"/>
      <c r="D268" s="667"/>
      <c r="E268" s="667"/>
      <c r="F268" s="667"/>
      <c r="G268" s="667"/>
      <c r="H268" s="667"/>
      <c r="I268" s="667"/>
      <c r="J268" s="667"/>
      <c r="K268" s="667"/>
      <c r="L268" s="667"/>
      <c r="M268" s="667"/>
      <c r="N268" s="667"/>
      <c r="O268" s="667"/>
      <c r="P268" s="667"/>
      <c r="Q268" s="667"/>
      <c r="R268" s="667"/>
      <c r="S268" s="667"/>
      <c r="T268" s="667"/>
      <c r="U268" s="667"/>
      <c r="V268" s="667"/>
      <c r="W268" s="667"/>
      <c r="X268" s="667"/>
      <c r="Y268" s="667"/>
      <c r="Z268" s="667"/>
      <c r="AA268" s="667"/>
      <c r="AB268" s="667"/>
    </row>
    <row r="269" spans="2:28" ht="15.75" hidden="1" customHeight="1">
      <c r="B269" s="667"/>
      <c r="C269" s="667"/>
      <c r="D269" s="667"/>
      <c r="E269" s="667"/>
      <c r="F269" s="667"/>
      <c r="G269" s="667"/>
      <c r="H269" s="667"/>
      <c r="I269" s="667"/>
      <c r="J269" s="667"/>
      <c r="K269" s="667"/>
      <c r="L269" s="667"/>
      <c r="M269" s="667"/>
      <c r="N269" s="667"/>
      <c r="O269" s="667"/>
      <c r="P269" s="667"/>
      <c r="Q269" s="667"/>
      <c r="R269" s="667"/>
      <c r="S269" s="667"/>
      <c r="T269" s="667"/>
      <c r="U269" s="667"/>
      <c r="V269" s="667"/>
      <c r="W269" s="667"/>
      <c r="X269" s="667"/>
      <c r="Y269" s="667"/>
      <c r="Z269" s="667"/>
      <c r="AA269" s="667"/>
      <c r="AB269" s="667"/>
    </row>
    <row r="270" spans="2:28" ht="15.75" hidden="1" customHeight="1">
      <c r="B270" s="667"/>
      <c r="C270" s="667"/>
      <c r="D270" s="667"/>
      <c r="E270" s="667"/>
      <c r="F270" s="667"/>
      <c r="G270" s="667"/>
      <c r="H270" s="667"/>
      <c r="I270" s="667"/>
      <c r="J270" s="667"/>
      <c r="K270" s="667"/>
      <c r="L270" s="667"/>
      <c r="M270" s="667"/>
      <c r="N270" s="667"/>
      <c r="O270" s="667"/>
      <c r="P270" s="667"/>
      <c r="Q270" s="667"/>
      <c r="R270" s="667"/>
      <c r="S270" s="667"/>
      <c r="T270" s="667"/>
      <c r="U270" s="667"/>
      <c r="V270" s="667"/>
      <c r="W270" s="667"/>
      <c r="X270" s="667"/>
      <c r="Y270" s="667"/>
      <c r="Z270" s="667"/>
      <c r="AA270" s="667"/>
      <c r="AB270" s="667"/>
    </row>
    <row r="271" spans="2:28" ht="15.75" hidden="1" customHeight="1">
      <c r="B271" s="667"/>
      <c r="C271" s="667"/>
      <c r="D271" s="667"/>
      <c r="E271" s="667"/>
      <c r="F271" s="667"/>
      <c r="G271" s="667"/>
      <c r="H271" s="667"/>
      <c r="I271" s="667"/>
      <c r="J271" s="667"/>
      <c r="K271" s="667"/>
      <c r="L271" s="667"/>
      <c r="M271" s="667"/>
      <c r="N271" s="667"/>
      <c r="O271" s="667"/>
      <c r="P271" s="667"/>
      <c r="Q271" s="667"/>
      <c r="R271" s="667"/>
      <c r="S271" s="667"/>
      <c r="T271" s="667"/>
      <c r="U271" s="667"/>
      <c r="V271" s="667"/>
      <c r="W271" s="667"/>
      <c r="X271" s="667"/>
      <c r="Y271" s="667"/>
      <c r="Z271" s="667"/>
      <c r="AA271" s="667"/>
      <c r="AB271" s="667"/>
    </row>
    <row r="272" spans="2:28" ht="15.75" hidden="1" customHeight="1">
      <c r="B272" s="667"/>
      <c r="C272" s="667"/>
      <c r="D272" s="667"/>
      <c r="E272" s="667"/>
      <c r="F272" s="667"/>
      <c r="G272" s="667"/>
      <c r="H272" s="667"/>
      <c r="I272" s="667"/>
      <c r="J272" s="667"/>
      <c r="K272" s="667"/>
      <c r="L272" s="667"/>
      <c r="M272" s="667"/>
      <c r="N272" s="667"/>
      <c r="O272" s="667"/>
      <c r="P272" s="667"/>
      <c r="Q272" s="667"/>
      <c r="R272" s="667"/>
      <c r="S272" s="667"/>
      <c r="T272" s="667"/>
      <c r="U272" s="667"/>
      <c r="V272" s="667"/>
      <c r="W272" s="667"/>
      <c r="X272" s="667"/>
      <c r="Y272" s="667"/>
      <c r="Z272" s="667"/>
      <c r="AA272" s="667"/>
      <c r="AB272" s="667"/>
    </row>
    <row r="273" spans="2:28" ht="15.75" hidden="1" customHeight="1">
      <c r="B273" s="667"/>
      <c r="C273" s="667"/>
      <c r="D273" s="667"/>
      <c r="E273" s="667"/>
      <c r="F273" s="667"/>
      <c r="G273" s="667"/>
      <c r="H273" s="667"/>
      <c r="I273" s="667"/>
      <c r="J273" s="667"/>
      <c r="K273" s="667"/>
      <c r="L273" s="667"/>
      <c r="M273" s="667"/>
      <c r="N273" s="667"/>
      <c r="O273" s="667"/>
      <c r="P273" s="667"/>
      <c r="Q273" s="667"/>
      <c r="R273" s="667"/>
      <c r="S273" s="667"/>
      <c r="T273" s="667"/>
      <c r="U273" s="667"/>
      <c r="V273" s="667"/>
      <c r="W273" s="667"/>
      <c r="X273" s="667"/>
      <c r="Y273" s="667"/>
      <c r="Z273" s="667"/>
      <c r="AA273" s="667"/>
      <c r="AB273" s="667"/>
    </row>
    <row r="274" spans="2:28" ht="15.75" hidden="1" customHeight="1">
      <c r="B274" s="667"/>
      <c r="C274" s="667"/>
      <c r="D274" s="667"/>
      <c r="E274" s="667"/>
      <c r="F274" s="667"/>
      <c r="G274" s="667"/>
      <c r="H274" s="667"/>
      <c r="I274" s="667"/>
      <c r="J274" s="667"/>
      <c r="K274" s="667"/>
      <c r="L274" s="667"/>
      <c r="M274" s="667"/>
      <c r="N274" s="667"/>
      <c r="O274" s="667"/>
      <c r="P274" s="667"/>
      <c r="Q274" s="667"/>
      <c r="R274" s="667"/>
      <c r="S274" s="667"/>
      <c r="T274" s="667"/>
      <c r="U274" s="667"/>
      <c r="V274" s="667"/>
      <c r="W274" s="667"/>
      <c r="X274" s="667"/>
      <c r="Y274" s="667"/>
      <c r="Z274" s="667"/>
      <c r="AA274" s="667"/>
      <c r="AB274" s="667"/>
    </row>
    <row r="275" spans="2:28" ht="15.75" hidden="1" customHeight="1">
      <c r="B275" s="667"/>
      <c r="C275" s="667"/>
      <c r="D275" s="667"/>
      <c r="E275" s="667"/>
      <c r="F275" s="667"/>
      <c r="G275" s="667"/>
      <c r="H275" s="667"/>
      <c r="I275" s="667"/>
      <c r="J275" s="667"/>
      <c r="K275" s="667"/>
      <c r="L275" s="667"/>
      <c r="M275" s="667"/>
      <c r="N275" s="667"/>
      <c r="O275" s="667"/>
      <c r="P275" s="667"/>
      <c r="Q275" s="667"/>
      <c r="R275" s="667"/>
      <c r="S275" s="667"/>
      <c r="T275" s="667"/>
      <c r="U275" s="667"/>
      <c r="V275" s="667"/>
      <c r="W275" s="667"/>
      <c r="X275" s="667"/>
      <c r="Y275" s="667"/>
      <c r="Z275" s="667"/>
      <c r="AA275" s="667"/>
      <c r="AB275" s="667"/>
    </row>
    <row r="276" spans="2:28" ht="15.75" hidden="1" customHeight="1">
      <c r="B276" s="667"/>
      <c r="C276" s="667"/>
      <c r="D276" s="667"/>
      <c r="E276" s="667"/>
      <c r="F276" s="667"/>
      <c r="G276" s="667"/>
      <c r="H276" s="667"/>
      <c r="I276" s="667"/>
      <c r="J276" s="667"/>
      <c r="K276" s="667"/>
      <c r="L276" s="667"/>
      <c r="M276" s="667"/>
      <c r="N276" s="667"/>
      <c r="O276" s="667"/>
      <c r="P276" s="667"/>
      <c r="Q276" s="667"/>
      <c r="R276" s="667"/>
      <c r="S276" s="667"/>
      <c r="T276" s="667"/>
      <c r="U276" s="667"/>
      <c r="V276" s="667"/>
      <c r="W276" s="667"/>
      <c r="X276" s="667"/>
      <c r="Y276" s="667"/>
      <c r="Z276" s="667"/>
      <c r="AA276" s="667"/>
      <c r="AB276" s="667"/>
    </row>
    <row r="277" spans="2:28" ht="15.75" hidden="1" customHeight="1">
      <c r="B277" s="667"/>
      <c r="C277" s="667"/>
      <c r="D277" s="667"/>
      <c r="E277" s="667"/>
      <c r="F277" s="667"/>
      <c r="G277" s="667"/>
      <c r="H277" s="667"/>
      <c r="I277" s="667"/>
      <c r="J277" s="667"/>
      <c r="K277" s="667"/>
      <c r="L277" s="667"/>
      <c r="M277" s="667"/>
      <c r="N277" s="667"/>
      <c r="O277" s="667"/>
      <c r="P277" s="667"/>
      <c r="Q277" s="667"/>
      <c r="R277" s="667"/>
      <c r="S277" s="667"/>
      <c r="T277" s="667"/>
      <c r="U277" s="667"/>
      <c r="V277" s="667"/>
      <c r="W277" s="667"/>
      <c r="X277" s="667"/>
      <c r="Y277" s="667"/>
      <c r="Z277" s="667"/>
      <c r="AA277" s="667"/>
      <c r="AB277" s="667"/>
    </row>
    <row r="278" spans="2:28" ht="15.75" hidden="1" customHeight="1">
      <c r="B278" s="667"/>
      <c r="C278" s="667"/>
      <c r="D278" s="667"/>
      <c r="E278" s="667"/>
      <c r="F278" s="667"/>
      <c r="G278" s="667"/>
      <c r="H278" s="667"/>
      <c r="I278" s="667"/>
      <c r="J278" s="667"/>
      <c r="K278" s="667"/>
      <c r="L278" s="667"/>
      <c r="M278" s="667"/>
      <c r="N278" s="667"/>
      <c r="O278" s="667"/>
      <c r="P278" s="667"/>
      <c r="Q278" s="667"/>
      <c r="R278" s="667"/>
      <c r="S278" s="667"/>
      <c r="T278" s="667"/>
      <c r="U278" s="667"/>
      <c r="V278" s="667"/>
      <c r="W278" s="667"/>
      <c r="X278" s="667"/>
      <c r="Y278" s="667"/>
      <c r="Z278" s="667"/>
      <c r="AA278" s="667"/>
      <c r="AB278" s="667"/>
    </row>
    <row r="279" spans="2:28" ht="15.75" hidden="1" customHeight="1">
      <c r="B279" s="667"/>
      <c r="C279" s="667"/>
      <c r="D279" s="667"/>
      <c r="E279" s="667"/>
      <c r="F279" s="667"/>
      <c r="G279" s="667"/>
      <c r="H279" s="667"/>
      <c r="I279" s="667"/>
      <c r="J279" s="667"/>
      <c r="K279" s="667"/>
      <c r="L279" s="667"/>
      <c r="M279" s="667"/>
      <c r="N279" s="667"/>
      <c r="O279" s="667"/>
      <c r="P279" s="667"/>
      <c r="Q279" s="667"/>
      <c r="R279" s="667"/>
      <c r="S279" s="667"/>
      <c r="T279" s="667"/>
      <c r="U279" s="667"/>
      <c r="V279" s="667"/>
      <c r="W279" s="667"/>
      <c r="X279" s="667"/>
      <c r="Y279" s="667"/>
      <c r="Z279" s="667"/>
      <c r="AA279" s="667"/>
      <c r="AB279" s="667"/>
    </row>
    <row r="280" spans="2:28" ht="15.75" hidden="1" customHeight="1">
      <c r="B280" s="667"/>
      <c r="C280" s="667"/>
      <c r="D280" s="667"/>
      <c r="E280" s="667"/>
      <c r="F280" s="667"/>
      <c r="G280" s="667"/>
      <c r="H280" s="667"/>
      <c r="I280" s="667"/>
      <c r="J280" s="667"/>
      <c r="K280" s="667"/>
      <c r="L280" s="667"/>
      <c r="M280" s="667"/>
      <c r="N280" s="667"/>
      <c r="O280" s="667"/>
      <c r="P280" s="667"/>
      <c r="Q280" s="667"/>
      <c r="R280" s="667"/>
      <c r="S280" s="667"/>
      <c r="T280" s="667"/>
      <c r="U280" s="667"/>
      <c r="V280" s="667"/>
      <c r="W280" s="667"/>
      <c r="X280" s="667"/>
      <c r="Y280" s="667"/>
      <c r="Z280" s="667"/>
      <c r="AA280" s="667"/>
      <c r="AB280" s="667"/>
    </row>
    <row r="281" spans="2:28" ht="15.75" hidden="1" customHeight="1">
      <c r="B281" s="667"/>
      <c r="C281" s="667"/>
      <c r="D281" s="667"/>
      <c r="E281" s="667"/>
      <c r="F281" s="667"/>
      <c r="G281" s="667"/>
      <c r="H281" s="667"/>
      <c r="I281" s="667"/>
      <c r="J281" s="667"/>
      <c r="K281" s="667"/>
      <c r="L281" s="667"/>
      <c r="M281" s="667"/>
      <c r="N281" s="667"/>
      <c r="O281" s="667"/>
      <c r="P281" s="667"/>
      <c r="Q281" s="667"/>
      <c r="R281" s="667"/>
      <c r="S281" s="667"/>
      <c r="T281" s="667"/>
      <c r="U281" s="667"/>
      <c r="V281" s="667"/>
      <c r="W281" s="667"/>
      <c r="X281" s="667"/>
      <c r="Y281" s="667"/>
      <c r="Z281" s="667"/>
      <c r="AA281" s="667"/>
      <c r="AB281" s="667"/>
    </row>
    <row r="282" spans="2:28" ht="15.75" hidden="1" customHeight="1">
      <c r="B282" s="667"/>
      <c r="C282" s="667"/>
      <c r="D282" s="667"/>
      <c r="E282" s="667"/>
      <c r="F282" s="667"/>
      <c r="G282" s="667"/>
      <c r="H282" s="667"/>
      <c r="I282" s="667"/>
      <c r="J282" s="667"/>
      <c r="K282" s="667"/>
      <c r="L282" s="667"/>
      <c r="M282" s="667"/>
      <c r="N282" s="667"/>
      <c r="O282" s="667"/>
      <c r="P282" s="667"/>
      <c r="Q282" s="667"/>
      <c r="R282" s="667"/>
      <c r="S282" s="667"/>
      <c r="T282" s="667"/>
      <c r="U282" s="667"/>
      <c r="V282" s="667"/>
      <c r="W282" s="667"/>
      <c r="X282" s="667"/>
      <c r="Y282" s="667"/>
      <c r="Z282" s="667"/>
      <c r="AA282" s="667"/>
      <c r="AB282" s="667"/>
    </row>
    <row r="283" spans="2:28" ht="15.75" hidden="1" customHeight="1">
      <c r="B283" s="667"/>
      <c r="C283" s="667"/>
      <c r="D283" s="667"/>
      <c r="E283" s="667"/>
      <c r="F283" s="667"/>
      <c r="G283" s="667"/>
      <c r="H283" s="667"/>
      <c r="I283" s="667"/>
      <c r="J283" s="667"/>
      <c r="K283" s="667"/>
      <c r="L283" s="667"/>
      <c r="M283" s="667"/>
      <c r="N283" s="667"/>
      <c r="O283" s="667"/>
      <c r="P283" s="667"/>
      <c r="Q283" s="667"/>
      <c r="R283" s="667"/>
      <c r="S283" s="667"/>
      <c r="T283" s="667"/>
      <c r="U283" s="667"/>
      <c r="V283" s="667"/>
      <c r="W283" s="667"/>
      <c r="X283" s="667"/>
      <c r="Y283" s="667"/>
      <c r="Z283" s="667"/>
      <c r="AA283" s="667"/>
      <c r="AB283" s="667"/>
    </row>
    <row r="284" spans="2:28" ht="15.75" hidden="1" customHeight="1">
      <c r="B284" s="667"/>
      <c r="C284" s="667"/>
      <c r="D284" s="667"/>
      <c r="E284" s="667"/>
      <c r="F284" s="667"/>
      <c r="G284" s="667"/>
      <c r="H284" s="667"/>
      <c r="I284" s="667"/>
      <c r="J284" s="667"/>
      <c r="K284" s="667"/>
      <c r="L284" s="667"/>
      <c r="M284" s="667"/>
      <c r="N284" s="667"/>
      <c r="O284" s="667"/>
      <c r="P284" s="667"/>
      <c r="Q284" s="667"/>
      <c r="R284" s="667"/>
      <c r="S284" s="667"/>
      <c r="T284" s="667"/>
      <c r="U284" s="667"/>
      <c r="V284" s="667"/>
      <c r="W284" s="667"/>
      <c r="X284" s="667"/>
      <c r="Y284" s="667"/>
      <c r="Z284" s="667"/>
      <c r="AA284" s="667"/>
      <c r="AB284" s="667"/>
    </row>
    <row r="285" spans="2:28" ht="15.75" hidden="1" customHeight="1">
      <c r="B285" s="667"/>
      <c r="C285" s="667"/>
      <c r="D285" s="667"/>
      <c r="E285" s="667"/>
      <c r="F285" s="667"/>
      <c r="G285" s="667"/>
      <c r="H285" s="667"/>
      <c r="I285" s="667"/>
      <c r="J285" s="667"/>
      <c r="K285" s="667"/>
      <c r="L285" s="667"/>
      <c r="M285" s="667"/>
      <c r="N285" s="667"/>
      <c r="O285" s="667"/>
      <c r="P285" s="667"/>
      <c r="Q285" s="667"/>
      <c r="R285" s="667"/>
      <c r="S285" s="667"/>
      <c r="T285" s="667"/>
      <c r="U285" s="667"/>
      <c r="V285" s="667"/>
      <c r="W285" s="667"/>
      <c r="X285" s="667"/>
      <c r="Y285" s="667"/>
      <c r="Z285" s="667"/>
      <c r="AA285" s="667"/>
      <c r="AB285" s="667"/>
    </row>
    <row r="286" spans="2:28" ht="15.75" hidden="1" customHeight="1">
      <c r="B286" s="667"/>
      <c r="C286" s="667"/>
      <c r="D286" s="667"/>
      <c r="E286" s="667"/>
      <c r="F286" s="667"/>
      <c r="G286" s="667"/>
      <c r="H286" s="667"/>
      <c r="I286" s="667"/>
      <c r="J286" s="667"/>
      <c r="K286" s="667"/>
      <c r="L286" s="667"/>
      <c r="M286" s="667"/>
      <c r="N286" s="667"/>
      <c r="O286" s="667"/>
      <c r="P286" s="667"/>
      <c r="Q286" s="667"/>
      <c r="R286" s="667"/>
      <c r="S286" s="667"/>
      <c r="T286" s="667"/>
      <c r="U286" s="667"/>
      <c r="V286" s="667"/>
      <c r="W286" s="667"/>
      <c r="X286" s="667"/>
      <c r="Y286" s="667"/>
      <c r="Z286" s="667"/>
      <c r="AA286" s="667"/>
      <c r="AB286" s="667"/>
    </row>
    <row r="287" spans="2:28" ht="15.75" hidden="1" customHeight="1">
      <c r="B287" s="667"/>
      <c r="C287" s="667"/>
      <c r="D287" s="667"/>
      <c r="E287" s="667"/>
      <c r="F287" s="667"/>
      <c r="G287" s="667"/>
      <c r="H287" s="667"/>
      <c r="I287" s="667"/>
      <c r="J287" s="667"/>
      <c r="K287" s="667"/>
      <c r="L287" s="667"/>
      <c r="M287" s="667"/>
      <c r="N287" s="667"/>
      <c r="O287" s="667"/>
      <c r="P287" s="667"/>
      <c r="Q287" s="667"/>
      <c r="R287" s="667"/>
      <c r="S287" s="667"/>
      <c r="T287" s="667"/>
      <c r="U287" s="667"/>
      <c r="V287" s="667"/>
      <c r="W287" s="667"/>
      <c r="X287" s="667"/>
      <c r="Y287" s="667"/>
      <c r="Z287" s="667"/>
      <c r="AA287" s="667"/>
      <c r="AB287" s="667"/>
    </row>
    <row r="288" spans="2:28" ht="15.75" hidden="1" customHeight="1">
      <c r="B288" s="667"/>
      <c r="C288" s="667"/>
      <c r="D288" s="667"/>
      <c r="E288" s="667"/>
      <c r="F288" s="667"/>
      <c r="G288" s="667"/>
      <c r="H288" s="667"/>
      <c r="I288" s="667"/>
      <c r="J288" s="667"/>
      <c r="K288" s="667"/>
      <c r="L288" s="667"/>
      <c r="M288" s="667"/>
      <c r="N288" s="667"/>
      <c r="O288" s="667"/>
      <c r="P288" s="667"/>
      <c r="Q288" s="667"/>
      <c r="R288" s="667"/>
      <c r="S288" s="667"/>
      <c r="T288" s="667"/>
      <c r="U288" s="667"/>
      <c r="V288" s="667"/>
      <c r="W288" s="667"/>
      <c r="X288" s="667"/>
      <c r="Y288" s="667"/>
      <c r="Z288" s="667"/>
      <c r="AA288" s="667"/>
      <c r="AB288" s="667"/>
    </row>
    <row r="289" spans="2:28" ht="15.75" hidden="1" customHeight="1">
      <c r="B289" s="667"/>
      <c r="C289" s="667"/>
      <c r="D289" s="667"/>
      <c r="E289" s="667"/>
      <c r="F289" s="667"/>
      <c r="G289" s="667"/>
      <c r="H289" s="667"/>
      <c r="I289" s="667"/>
      <c r="J289" s="667"/>
      <c r="K289" s="667"/>
      <c r="L289" s="667"/>
      <c r="M289" s="667"/>
      <c r="N289" s="667"/>
      <c r="O289" s="667"/>
      <c r="P289" s="667"/>
      <c r="Q289" s="667"/>
      <c r="R289" s="667"/>
      <c r="S289" s="667"/>
      <c r="T289" s="667"/>
      <c r="U289" s="667"/>
      <c r="V289" s="667"/>
      <c r="W289" s="667"/>
      <c r="X289" s="667"/>
      <c r="Y289" s="667"/>
      <c r="Z289" s="667"/>
      <c r="AA289" s="667"/>
      <c r="AB289" s="667"/>
    </row>
    <row r="290" spans="2:28" ht="15.75" hidden="1" customHeight="1">
      <c r="B290" s="667"/>
      <c r="C290" s="667"/>
      <c r="D290" s="667"/>
      <c r="E290" s="667"/>
      <c r="F290" s="667"/>
      <c r="G290" s="667"/>
      <c r="H290" s="667"/>
      <c r="I290" s="667"/>
      <c r="J290" s="667"/>
      <c r="K290" s="667"/>
      <c r="L290" s="667"/>
      <c r="M290" s="667"/>
      <c r="N290" s="667"/>
      <c r="O290" s="667"/>
      <c r="P290" s="667"/>
      <c r="Q290" s="667"/>
      <c r="R290" s="667"/>
      <c r="S290" s="667"/>
      <c r="T290" s="667"/>
      <c r="U290" s="667"/>
      <c r="V290" s="667"/>
      <c r="W290" s="667"/>
      <c r="X290" s="667"/>
      <c r="Y290" s="667"/>
      <c r="Z290" s="667"/>
      <c r="AA290" s="667"/>
      <c r="AB290" s="667"/>
    </row>
    <row r="291" spans="2:28" ht="15.75" hidden="1" customHeight="1">
      <c r="B291" s="667"/>
      <c r="C291" s="667"/>
      <c r="D291" s="667"/>
      <c r="E291" s="667"/>
      <c r="F291" s="667"/>
      <c r="G291" s="667"/>
      <c r="H291" s="667"/>
      <c r="I291" s="667"/>
      <c r="J291" s="667"/>
      <c r="K291" s="667"/>
      <c r="L291" s="667"/>
      <c r="M291" s="667"/>
      <c r="N291" s="667"/>
      <c r="O291" s="667"/>
      <c r="P291" s="667"/>
      <c r="Q291" s="667"/>
      <c r="R291" s="667"/>
      <c r="S291" s="667"/>
      <c r="T291" s="667"/>
      <c r="U291" s="667"/>
      <c r="V291" s="667"/>
      <c r="W291" s="667"/>
      <c r="X291" s="667"/>
      <c r="Y291" s="667"/>
      <c r="Z291" s="667"/>
      <c r="AA291" s="667"/>
      <c r="AB291" s="667"/>
    </row>
    <row r="292" spans="2:28" ht="15.75" hidden="1" customHeight="1">
      <c r="B292" s="667"/>
      <c r="C292" s="667"/>
      <c r="D292" s="667"/>
      <c r="E292" s="667"/>
      <c r="F292" s="667"/>
      <c r="G292" s="667"/>
      <c r="H292" s="667"/>
      <c r="I292" s="667"/>
      <c r="J292" s="667"/>
      <c r="K292" s="667"/>
      <c r="L292" s="667"/>
      <c r="M292" s="667"/>
      <c r="N292" s="667"/>
      <c r="O292" s="667"/>
      <c r="P292" s="667"/>
      <c r="Q292" s="667"/>
      <c r="R292" s="667"/>
      <c r="S292" s="667"/>
      <c r="T292" s="667"/>
      <c r="U292" s="667"/>
      <c r="V292" s="667"/>
      <c r="W292" s="667"/>
      <c r="X292" s="667"/>
      <c r="Y292" s="667"/>
      <c r="Z292" s="667"/>
      <c r="AA292" s="667"/>
      <c r="AB292" s="667"/>
    </row>
    <row r="293" spans="2:28" ht="15.75" hidden="1" customHeight="1">
      <c r="B293" s="667"/>
      <c r="C293" s="667"/>
      <c r="D293" s="667"/>
      <c r="E293" s="667"/>
      <c r="F293" s="667"/>
      <c r="G293" s="667"/>
      <c r="H293" s="667"/>
      <c r="I293" s="667"/>
      <c r="J293" s="667"/>
      <c r="K293" s="667"/>
      <c r="L293" s="667"/>
      <c r="M293" s="667"/>
      <c r="N293" s="667"/>
      <c r="O293" s="667"/>
      <c r="P293" s="667"/>
      <c r="Q293" s="667"/>
      <c r="R293" s="667"/>
      <c r="S293" s="667"/>
      <c r="T293" s="667"/>
      <c r="U293" s="667"/>
      <c r="V293" s="667"/>
      <c r="W293" s="667"/>
      <c r="X293" s="667"/>
      <c r="Y293" s="667"/>
      <c r="Z293" s="667"/>
      <c r="AA293" s="667"/>
      <c r="AB293" s="667"/>
    </row>
    <row r="294" spans="2:28" ht="15.75" hidden="1" customHeight="1">
      <c r="B294" s="667"/>
      <c r="C294" s="667"/>
      <c r="D294" s="667"/>
      <c r="E294" s="667"/>
      <c r="F294" s="667"/>
      <c r="G294" s="667"/>
      <c r="H294" s="667"/>
      <c r="I294" s="667"/>
      <c r="J294" s="667"/>
      <c r="K294" s="667"/>
      <c r="L294" s="667"/>
      <c r="M294" s="667"/>
      <c r="N294" s="667"/>
      <c r="O294" s="667"/>
      <c r="P294" s="667"/>
      <c r="Q294" s="667"/>
      <c r="R294" s="667"/>
      <c r="S294" s="667"/>
      <c r="T294" s="667"/>
      <c r="U294" s="667"/>
      <c r="V294" s="667"/>
      <c r="W294" s="667"/>
      <c r="X294" s="667"/>
      <c r="Y294" s="667"/>
      <c r="Z294" s="667"/>
      <c r="AA294" s="667"/>
      <c r="AB294" s="667"/>
    </row>
    <row r="295" spans="2:28" ht="15.75" hidden="1" customHeight="1">
      <c r="B295" s="667"/>
      <c r="C295" s="667"/>
      <c r="D295" s="667"/>
      <c r="E295" s="667"/>
      <c r="F295" s="667"/>
      <c r="G295" s="667"/>
      <c r="H295" s="667"/>
      <c r="I295" s="667"/>
      <c r="J295" s="667"/>
      <c r="K295" s="667"/>
      <c r="L295" s="667"/>
      <c r="M295" s="667"/>
      <c r="N295" s="667"/>
      <c r="O295" s="667"/>
      <c r="P295" s="667"/>
      <c r="Q295" s="667"/>
      <c r="R295" s="667"/>
      <c r="S295" s="667"/>
      <c r="T295" s="667"/>
      <c r="U295" s="667"/>
      <c r="V295" s="667"/>
      <c r="W295" s="667"/>
      <c r="X295" s="667"/>
      <c r="Y295" s="667"/>
      <c r="Z295" s="667"/>
      <c r="AA295" s="667"/>
      <c r="AB295" s="667"/>
    </row>
    <row r="296" spans="2:28" ht="15.75" hidden="1" customHeight="1">
      <c r="B296" s="667"/>
      <c r="C296" s="667"/>
      <c r="D296" s="667"/>
      <c r="E296" s="667"/>
      <c r="F296" s="667"/>
      <c r="G296" s="667"/>
      <c r="H296" s="667"/>
      <c r="I296" s="667"/>
      <c r="J296" s="667"/>
      <c r="K296" s="667"/>
      <c r="L296" s="667"/>
      <c r="M296" s="667"/>
      <c r="N296" s="667"/>
      <c r="O296" s="667"/>
      <c r="P296" s="667"/>
      <c r="Q296" s="667"/>
      <c r="R296" s="667"/>
      <c r="S296" s="667"/>
      <c r="T296" s="667"/>
      <c r="U296" s="667"/>
      <c r="V296" s="667"/>
      <c r="W296" s="667"/>
      <c r="X296" s="667"/>
      <c r="Y296" s="667"/>
      <c r="Z296" s="667"/>
      <c r="AA296" s="667"/>
      <c r="AB296" s="667"/>
    </row>
    <row r="297" spans="2:28" ht="15.75" hidden="1" customHeight="1">
      <c r="B297" s="667"/>
      <c r="C297" s="667"/>
      <c r="D297" s="667"/>
      <c r="E297" s="667"/>
      <c r="F297" s="667"/>
      <c r="G297" s="667"/>
      <c r="H297" s="667"/>
      <c r="I297" s="667"/>
      <c r="J297" s="667"/>
      <c r="K297" s="667"/>
      <c r="L297" s="667"/>
      <c r="M297" s="667"/>
      <c r="N297" s="667"/>
      <c r="O297" s="667"/>
      <c r="P297" s="667"/>
      <c r="Q297" s="667"/>
      <c r="R297" s="667"/>
      <c r="S297" s="667"/>
      <c r="T297" s="667"/>
      <c r="U297" s="667"/>
      <c r="V297" s="667"/>
      <c r="W297" s="667"/>
      <c r="X297" s="667"/>
      <c r="Y297" s="667"/>
      <c r="Z297" s="667"/>
      <c r="AA297" s="667"/>
      <c r="AB297" s="667"/>
    </row>
    <row r="298" spans="2:28" ht="15.75" hidden="1" customHeight="1">
      <c r="B298" s="667"/>
      <c r="C298" s="667"/>
      <c r="D298" s="667"/>
      <c r="E298" s="667"/>
      <c r="F298" s="667"/>
      <c r="G298" s="667"/>
      <c r="H298" s="667"/>
      <c r="I298" s="667"/>
      <c r="J298" s="667"/>
      <c r="K298" s="667"/>
      <c r="L298" s="667"/>
      <c r="M298" s="667"/>
      <c r="N298" s="667"/>
      <c r="O298" s="667"/>
      <c r="P298" s="667"/>
      <c r="Q298" s="667"/>
      <c r="R298" s="667"/>
      <c r="S298" s="667"/>
      <c r="T298" s="667"/>
      <c r="U298" s="667"/>
      <c r="V298" s="667"/>
      <c r="W298" s="667"/>
      <c r="X298" s="667"/>
      <c r="Y298" s="667"/>
      <c r="Z298" s="667"/>
      <c r="AA298" s="667"/>
      <c r="AB298" s="667"/>
    </row>
    <row r="299" spans="2:28" ht="15.75" hidden="1" customHeight="1">
      <c r="B299" s="667"/>
      <c r="C299" s="667"/>
      <c r="D299" s="667"/>
      <c r="E299" s="667"/>
      <c r="F299" s="667"/>
      <c r="G299" s="667"/>
      <c r="H299" s="667"/>
      <c r="I299" s="667"/>
      <c r="J299" s="667"/>
      <c r="K299" s="667"/>
      <c r="L299" s="667"/>
      <c r="M299" s="667"/>
      <c r="N299" s="667"/>
      <c r="O299" s="667"/>
      <c r="P299" s="667"/>
      <c r="Q299" s="667"/>
      <c r="R299" s="667"/>
      <c r="S299" s="667"/>
      <c r="T299" s="667"/>
      <c r="U299" s="667"/>
      <c r="V299" s="667"/>
      <c r="W299" s="667"/>
      <c r="X299" s="667"/>
      <c r="Y299" s="667"/>
      <c r="Z299" s="667"/>
      <c r="AA299" s="667"/>
      <c r="AB299" s="667"/>
    </row>
    <row r="300" spans="2:28" ht="15.75" hidden="1" customHeight="1">
      <c r="B300" s="667"/>
      <c r="C300" s="667"/>
      <c r="D300" s="667"/>
      <c r="E300" s="667"/>
      <c r="F300" s="667"/>
      <c r="G300" s="667"/>
      <c r="H300" s="667"/>
      <c r="I300" s="667"/>
      <c r="J300" s="667"/>
      <c r="K300" s="667"/>
      <c r="L300" s="667"/>
      <c r="M300" s="667"/>
      <c r="N300" s="667"/>
      <c r="O300" s="667"/>
      <c r="P300" s="667"/>
      <c r="Q300" s="667"/>
      <c r="R300" s="667"/>
      <c r="S300" s="667"/>
      <c r="T300" s="667"/>
      <c r="U300" s="667"/>
      <c r="V300" s="667"/>
      <c r="W300" s="667"/>
      <c r="X300" s="667"/>
      <c r="Y300" s="667"/>
      <c r="Z300" s="667"/>
      <c r="AA300" s="667"/>
      <c r="AB300" s="667"/>
    </row>
    <row r="301" spans="2:28" ht="15.75" hidden="1" customHeight="1">
      <c r="B301" s="667"/>
      <c r="C301" s="667"/>
      <c r="D301" s="667"/>
      <c r="E301" s="667"/>
      <c r="F301" s="667"/>
      <c r="G301" s="667"/>
      <c r="H301" s="667"/>
      <c r="I301" s="667"/>
      <c r="J301" s="667"/>
      <c r="K301" s="667"/>
      <c r="L301" s="667"/>
      <c r="M301" s="667"/>
      <c r="N301" s="667"/>
      <c r="O301" s="667"/>
      <c r="P301" s="667"/>
      <c r="Q301" s="667"/>
      <c r="R301" s="667"/>
      <c r="S301" s="667"/>
      <c r="T301" s="667"/>
      <c r="U301" s="667"/>
      <c r="V301" s="667"/>
      <c r="W301" s="667"/>
      <c r="X301" s="667"/>
      <c r="Y301" s="667"/>
      <c r="Z301" s="667"/>
      <c r="AA301" s="667"/>
      <c r="AB301" s="667"/>
    </row>
    <row r="302" spans="2:28" ht="15.75" hidden="1" customHeight="1">
      <c r="B302" s="667"/>
      <c r="C302" s="667"/>
      <c r="D302" s="667"/>
      <c r="E302" s="667"/>
      <c r="F302" s="667"/>
      <c r="G302" s="667"/>
      <c r="H302" s="667"/>
      <c r="I302" s="667"/>
      <c r="J302" s="667"/>
      <c r="K302" s="667"/>
      <c r="L302" s="667"/>
      <c r="M302" s="667"/>
      <c r="N302" s="667"/>
      <c r="O302" s="667"/>
      <c r="P302" s="667"/>
      <c r="Q302" s="667"/>
      <c r="R302" s="667"/>
      <c r="S302" s="667"/>
      <c r="T302" s="667"/>
      <c r="U302" s="667"/>
      <c r="V302" s="667"/>
      <c r="W302" s="667"/>
      <c r="X302" s="667"/>
      <c r="Y302" s="667"/>
      <c r="Z302" s="667"/>
      <c r="AA302" s="667"/>
      <c r="AB302" s="667"/>
    </row>
    <row r="303" spans="2:28" ht="15.75" hidden="1" customHeight="1">
      <c r="B303" s="667"/>
      <c r="C303" s="667"/>
      <c r="D303" s="667"/>
      <c r="E303" s="667"/>
      <c r="F303" s="667"/>
      <c r="G303" s="667"/>
      <c r="H303" s="667"/>
      <c r="I303" s="667"/>
      <c r="J303" s="667"/>
      <c r="K303" s="667"/>
      <c r="L303" s="667"/>
      <c r="M303" s="667"/>
      <c r="N303" s="667"/>
      <c r="O303" s="667"/>
      <c r="P303" s="667"/>
      <c r="Q303" s="667"/>
      <c r="R303" s="667"/>
      <c r="S303" s="667"/>
      <c r="T303" s="667"/>
      <c r="U303" s="667"/>
      <c r="V303" s="667"/>
      <c r="W303" s="667"/>
      <c r="X303" s="667"/>
      <c r="Y303" s="667"/>
      <c r="Z303" s="667"/>
      <c r="AA303" s="667"/>
      <c r="AB303" s="667"/>
    </row>
    <row r="304" spans="2:28" ht="15.75" hidden="1" customHeight="1">
      <c r="B304" s="667"/>
      <c r="C304" s="667"/>
      <c r="D304" s="667"/>
      <c r="E304" s="667"/>
      <c r="F304" s="667"/>
      <c r="G304" s="667"/>
      <c r="H304" s="667"/>
      <c r="I304" s="667"/>
      <c r="J304" s="667"/>
      <c r="K304" s="667"/>
      <c r="L304" s="667"/>
      <c r="M304" s="667"/>
      <c r="N304" s="667"/>
      <c r="O304" s="667"/>
      <c r="P304" s="667"/>
      <c r="Q304" s="667"/>
      <c r="R304" s="667"/>
      <c r="S304" s="667"/>
      <c r="T304" s="667"/>
      <c r="U304" s="667"/>
      <c r="V304" s="667"/>
      <c r="W304" s="667"/>
      <c r="X304" s="667"/>
      <c r="Y304" s="667"/>
      <c r="Z304" s="667"/>
      <c r="AA304" s="667"/>
      <c r="AB304" s="667"/>
    </row>
    <row r="305" spans="2:28" ht="15.75" hidden="1" customHeight="1">
      <c r="B305" s="667"/>
      <c r="C305" s="667"/>
      <c r="D305" s="667"/>
      <c r="E305" s="667"/>
      <c r="F305" s="667"/>
      <c r="G305" s="667"/>
      <c r="H305" s="667"/>
      <c r="I305" s="667"/>
      <c r="J305" s="667"/>
      <c r="K305" s="667"/>
      <c r="L305" s="667"/>
      <c r="M305" s="667"/>
      <c r="N305" s="667"/>
      <c r="O305" s="667"/>
      <c r="P305" s="667"/>
      <c r="Q305" s="667"/>
      <c r="R305" s="667"/>
      <c r="S305" s="667"/>
      <c r="T305" s="667"/>
      <c r="U305" s="667"/>
      <c r="V305" s="667"/>
      <c r="W305" s="667"/>
      <c r="X305" s="667"/>
      <c r="Y305" s="667"/>
      <c r="Z305" s="667"/>
      <c r="AA305" s="667"/>
      <c r="AB305" s="667"/>
    </row>
    <row r="306" spans="2:28" ht="15.75" hidden="1" customHeight="1">
      <c r="B306" s="667"/>
      <c r="C306" s="667"/>
      <c r="D306" s="667"/>
      <c r="E306" s="667"/>
      <c r="F306" s="667"/>
      <c r="G306" s="667"/>
      <c r="H306" s="667"/>
      <c r="I306" s="667"/>
      <c r="J306" s="667"/>
      <c r="K306" s="667"/>
      <c r="L306" s="667"/>
      <c r="M306" s="667"/>
      <c r="N306" s="667"/>
      <c r="O306" s="667"/>
      <c r="P306" s="667"/>
      <c r="Q306" s="667"/>
      <c r="R306" s="667"/>
      <c r="S306" s="667"/>
      <c r="T306" s="667"/>
      <c r="U306" s="667"/>
      <c r="V306" s="667"/>
      <c r="W306" s="667"/>
      <c r="X306" s="667"/>
      <c r="Y306" s="667"/>
      <c r="Z306" s="667"/>
      <c r="AA306" s="667"/>
      <c r="AB306" s="667"/>
    </row>
    <row r="307" spans="2:28" ht="15.75" hidden="1" customHeight="1">
      <c r="B307" s="667"/>
      <c r="C307" s="667"/>
      <c r="D307" s="667"/>
      <c r="E307" s="667"/>
      <c r="F307" s="667"/>
      <c r="G307" s="667"/>
      <c r="H307" s="667"/>
      <c r="I307" s="667"/>
      <c r="J307" s="667"/>
      <c r="K307" s="667"/>
      <c r="L307" s="667"/>
      <c r="M307" s="667"/>
      <c r="N307" s="667"/>
      <c r="O307" s="667"/>
      <c r="P307" s="667"/>
      <c r="Q307" s="667"/>
      <c r="R307" s="667"/>
      <c r="S307" s="667"/>
      <c r="T307" s="667"/>
      <c r="U307" s="667"/>
      <c r="V307" s="667"/>
      <c r="W307" s="667"/>
      <c r="X307" s="667"/>
      <c r="Y307" s="667"/>
      <c r="Z307" s="667"/>
      <c r="AA307" s="667"/>
      <c r="AB307" s="667"/>
    </row>
    <row r="308" spans="2:28" ht="15.75" hidden="1" customHeight="1">
      <c r="B308" s="667"/>
      <c r="C308" s="667"/>
      <c r="D308" s="667"/>
      <c r="E308" s="667"/>
      <c r="F308" s="667"/>
      <c r="G308" s="667"/>
      <c r="H308" s="667"/>
      <c r="I308" s="667"/>
      <c r="J308" s="667"/>
      <c r="K308" s="667"/>
      <c r="L308" s="667"/>
      <c r="M308" s="667"/>
      <c r="N308" s="667"/>
      <c r="O308" s="667"/>
      <c r="P308" s="667"/>
      <c r="Q308" s="667"/>
      <c r="R308" s="667"/>
      <c r="S308" s="667"/>
      <c r="T308" s="667"/>
      <c r="U308" s="667"/>
      <c r="V308" s="667"/>
      <c r="W308" s="667"/>
      <c r="X308" s="667"/>
      <c r="Y308" s="667"/>
      <c r="Z308" s="667"/>
      <c r="AA308" s="667"/>
      <c r="AB308" s="667"/>
    </row>
    <row r="309" spans="2:28" ht="15.75" hidden="1" customHeight="1">
      <c r="B309" s="667"/>
      <c r="C309" s="667"/>
      <c r="D309" s="667"/>
      <c r="E309" s="667"/>
      <c r="F309" s="667"/>
      <c r="G309" s="667"/>
      <c r="H309" s="667"/>
      <c r="I309" s="667"/>
      <c r="J309" s="667"/>
      <c r="K309" s="667"/>
      <c r="L309" s="667"/>
      <c r="M309" s="667"/>
      <c r="N309" s="667"/>
      <c r="O309" s="667"/>
      <c r="P309" s="667"/>
      <c r="Q309" s="667"/>
      <c r="R309" s="667"/>
      <c r="S309" s="667"/>
      <c r="T309" s="667"/>
      <c r="U309" s="667"/>
      <c r="V309" s="667"/>
      <c r="W309" s="667"/>
      <c r="X309" s="667"/>
      <c r="Y309" s="667"/>
      <c r="Z309" s="667"/>
      <c r="AA309" s="667"/>
      <c r="AB309" s="667"/>
    </row>
    <row r="310" spans="2:28" ht="15.75" hidden="1" customHeight="1">
      <c r="B310" s="667"/>
      <c r="C310" s="667"/>
      <c r="D310" s="667"/>
      <c r="E310" s="667"/>
      <c r="F310" s="667"/>
      <c r="G310" s="667"/>
      <c r="H310" s="667"/>
      <c r="I310" s="667"/>
      <c r="J310" s="667"/>
      <c r="K310" s="667"/>
      <c r="L310" s="667"/>
      <c r="M310" s="667"/>
      <c r="N310" s="667"/>
      <c r="O310" s="667"/>
      <c r="P310" s="667"/>
      <c r="Q310" s="667"/>
      <c r="R310" s="667"/>
      <c r="S310" s="667"/>
      <c r="T310" s="667"/>
      <c r="U310" s="667"/>
      <c r="V310" s="667"/>
      <c r="W310" s="667"/>
      <c r="X310" s="667"/>
      <c r="Y310" s="667"/>
      <c r="Z310" s="667"/>
      <c r="AA310" s="667"/>
      <c r="AB310" s="667"/>
    </row>
    <row r="311" spans="2:28" ht="15.75" hidden="1" customHeight="1">
      <c r="B311" s="667"/>
      <c r="C311" s="667"/>
      <c r="D311" s="667"/>
      <c r="E311" s="667"/>
      <c r="F311" s="667"/>
      <c r="G311" s="667"/>
      <c r="H311" s="667"/>
      <c r="I311" s="667"/>
      <c r="J311" s="667"/>
      <c r="K311" s="667"/>
      <c r="L311" s="667"/>
      <c r="M311" s="667"/>
      <c r="N311" s="667"/>
      <c r="O311" s="667"/>
      <c r="P311" s="667"/>
      <c r="Q311" s="667"/>
      <c r="R311" s="667"/>
      <c r="S311" s="667"/>
      <c r="T311" s="667"/>
      <c r="U311" s="667"/>
      <c r="V311" s="667"/>
      <c r="W311" s="667"/>
      <c r="X311" s="667"/>
      <c r="Y311" s="667"/>
      <c r="Z311" s="667"/>
      <c r="AA311" s="667"/>
      <c r="AB311" s="667"/>
    </row>
    <row r="312" spans="2:28" ht="15.75" hidden="1" customHeight="1">
      <c r="B312" s="667"/>
      <c r="C312" s="667"/>
      <c r="D312" s="667"/>
      <c r="E312" s="667"/>
      <c r="F312" s="667"/>
      <c r="G312" s="667"/>
      <c r="H312" s="667"/>
      <c r="I312" s="667"/>
      <c r="J312" s="667"/>
      <c r="K312" s="667"/>
      <c r="L312" s="667"/>
      <c r="M312" s="667"/>
      <c r="N312" s="667"/>
      <c r="O312" s="667"/>
      <c r="P312" s="667"/>
      <c r="Q312" s="667"/>
      <c r="R312" s="667"/>
      <c r="S312" s="667"/>
      <c r="T312" s="667"/>
      <c r="U312" s="667"/>
      <c r="V312" s="667"/>
      <c r="W312" s="667"/>
      <c r="X312" s="667"/>
      <c r="Y312" s="667"/>
      <c r="Z312" s="667"/>
      <c r="AA312" s="667"/>
      <c r="AB312" s="667"/>
    </row>
    <row r="313" spans="2:28" ht="15.75" hidden="1" customHeight="1">
      <c r="B313" s="667"/>
      <c r="C313" s="667"/>
      <c r="D313" s="667"/>
      <c r="E313" s="667"/>
      <c r="F313" s="667"/>
      <c r="G313" s="667"/>
      <c r="H313" s="667"/>
      <c r="I313" s="667"/>
      <c r="J313" s="667"/>
      <c r="K313" s="667"/>
      <c r="L313" s="667"/>
      <c r="M313" s="667"/>
      <c r="N313" s="667"/>
      <c r="O313" s="667"/>
      <c r="P313" s="667"/>
      <c r="Q313" s="667"/>
      <c r="R313" s="667"/>
      <c r="S313" s="667"/>
      <c r="T313" s="667"/>
      <c r="U313" s="667"/>
      <c r="V313" s="667"/>
      <c r="W313" s="667"/>
      <c r="X313" s="667"/>
      <c r="Y313" s="667"/>
      <c r="Z313" s="667"/>
      <c r="AA313" s="667"/>
      <c r="AB313" s="667"/>
    </row>
    <row r="314" spans="2:28" ht="15.75" hidden="1" customHeight="1">
      <c r="B314" s="667"/>
      <c r="C314" s="667"/>
      <c r="D314" s="667"/>
      <c r="E314" s="667"/>
      <c r="F314" s="667"/>
      <c r="G314" s="667"/>
      <c r="H314" s="667"/>
      <c r="I314" s="667"/>
      <c r="J314" s="667"/>
      <c r="K314" s="667"/>
      <c r="L314" s="667"/>
      <c r="M314" s="667"/>
      <c r="N314" s="667"/>
      <c r="O314" s="667"/>
      <c r="P314" s="667"/>
      <c r="Q314" s="667"/>
      <c r="R314" s="667"/>
      <c r="S314" s="667"/>
      <c r="T314" s="667"/>
      <c r="U314" s="667"/>
      <c r="V314" s="667"/>
      <c r="W314" s="667"/>
      <c r="X314" s="667"/>
      <c r="Y314" s="667"/>
      <c r="Z314" s="667"/>
      <c r="AA314" s="667"/>
      <c r="AB314" s="667"/>
    </row>
    <row r="315" spans="2:28" ht="15.75" hidden="1" customHeight="1">
      <c r="B315" s="667"/>
      <c r="C315" s="667"/>
      <c r="D315" s="667"/>
      <c r="E315" s="667"/>
      <c r="F315" s="667"/>
      <c r="G315" s="667"/>
      <c r="H315" s="667"/>
      <c r="I315" s="667"/>
      <c r="J315" s="667"/>
      <c r="K315" s="667"/>
      <c r="L315" s="667"/>
      <c r="M315" s="667"/>
      <c r="N315" s="667"/>
      <c r="O315" s="667"/>
      <c r="P315" s="667"/>
      <c r="Q315" s="667"/>
      <c r="R315" s="667"/>
      <c r="S315" s="667"/>
      <c r="T315" s="667"/>
      <c r="U315" s="667"/>
      <c r="V315" s="667"/>
      <c r="W315" s="667"/>
      <c r="X315" s="667"/>
      <c r="Y315" s="667"/>
      <c r="Z315" s="667"/>
      <c r="AA315" s="667"/>
      <c r="AB315" s="667"/>
    </row>
    <row r="316" spans="2:28" ht="15.75" hidden="1" customHeight="1">
      <c r="B316" s="667"/>
      <c r="C316" s="667"/>
      <c r="D316" s="667"/>
      <c r="E316" s="667"/>
      <c r="F316" s="667"/>
      <c r="G316" s="667"/>
      <c r="H316" s="667"/>
      <c r="I316" s="667"/>
      <c r="J316" s="667"/>
      <c r="K316" s="667"/>
      <c r="L316" s="667"/>
      <c r="M316" s="667"/>
      <c r="N316" s="667"/>
      <c r="O316" s="667"/>
      <c r="P316" s="667"/>
      <c r="Q316" s="667"/>
      <c r="R316" s="667"/>
      <c r="S316" s="667"/>
      <c r="T316" s="667"/>
      <c r="U316" s="667"/>
      <c r="V316" s="667"/>
      <c r="W316" s="667"/>
      <c r="X316" s="667"/>
      <c r="Y316" s="667"/>
      <c r="Z316" s="667"/>
      <c r="AA316" s="667"/>
      <c r="AB316" s="667"/>
    </row>
    <row r="317" spans="2:28" ht="15.75" hidden="1" customHeight="1">
      <c r="B317" s="667"/>
      <c r="C317" s="667"/>
      <c r="D317" s="667"/>
      <c r="E317" s="667"/>
      <c r="F317" s="667"/>
      <c r="G317" s="667"/>
      <c r="H317" s="667"/>
      <c r="I317" s="667"/>
      <c r="J317" s="667"/>
      <c r="K317" s="667"/>
      <c r="L317" s="667"/>
      <c r="M317" s="667"/>
      <c r="N317" s="667"/>
      <c r="O317" s="667"/>
      <c r="P317" s="667"/>
      <c r="Q317" s="667"/>
      <c r="R317" s="667"/>
      <c r="S317" s="667"/>
      <c r="T317" s="667"/>
      <c r="U317" s="667"/>
      <c r="V317" s="667"/>
      <c r="W317" s="667"/>
      <c r="X317" s="667"/>
      <c r="Y317" s="667"/>
      <c r="Z317" s="667"/>
      <c r="AA317" s="667"/>
      <c r="AB317" s="667"/>
    </row>
    <row r="318" spans="2:28" ht="15.75" hidden="1" customHeight="1">
      <c r="B318" s="667"/>
      <c r="C318" s="667"/>
      <c r="D318" s="667"/>
      <c r="E318" s="667"/>
      <c r="F318" s="667"/>
      <c r="G318" s="667"/>
      <c r="H318" s="667"/>
      <c r="I318" s="667"/>
      <c r="J318" s="667"/>
      <c r="K318" s="667"/>
      <c r="L318" s="667"/>
      <c r="M318" s="667"/>
      <c r="N318" s="667"/>
      <c r="O318" s="667"/>
      <c r="P318" s="667"/>
      <c r="Q318" s="667"/>
      <c r="R318" s="667"/>
      <c r="S318" s="667"/>
      <c r="T318" s="667"/>
      <c r="U318" s="667"/>
      <c r="V318" s="667"/>
      <c r="W318" s="667"/>
      <c r="X318" s="667"/>
      <c r="Y318" s="667"/>
      <c r="Z318" s="667"/>
      <c r="AA318" s="667"/>
      <c r="AB318" s="667"/>
    </row>
    <row r="319" spans="2:28" ht="15.75" hidden="1" customHeight="1">
      <c r="B319" s="667"/>
      <c r="C319" s="667"/>
      <c r="D319" s="667"/>
      <c r="E319" s="667"/>
      <c r="F319" s="667"/>
      <c r="G319" s="667"/>
      <c r="H319" s="667"/>
      <c r="I319" s="667"/>
      <c r="J319" s="667"/>
      <c r="K319" s="667"/>
      <c r="L319" s="667"/>
      <c r="M319" s="667"/>
      <c r="N319" s="667"/>
      <c r="O319" s="667"/>
      <c r="P319" s="667"/>
      <c r="Q319" s="667"/>
      <c r="R319" s="667"/>
      <c r="S319" s="667"/>
      <c r="T319" s="667"/>
      <c r="U319" s="667"/>
      <c r="V319" s="667"/>
      <c r="W319" s="667"/>
      <c r="X319" s="667"/>
      <c r="Y319" s="667"/>
      <c r="Z319" s="667"/>
      <c r="AA319" s="667"/>
      <c r="AB319" s="667"/>
    </row>
    <row r="320" spans="2:28" ht="15.75" hidden="1" customHeight="1">
      <c r="B320" s="667"/>
      <c r="C320" s="667"/>
      <c r="D320" s="667"/>
      <c r="E320" s="667"/>
      <c r="F320" s="667"/>
      <c r="G320" s="667"/>
      <c r="H320" s="667"/>
      <c r="I320" s="667"/>
      <c r="J320" s="667"/>
      <c r="K320" s="667"/>
      <c r="L320" s="667"/>
      <c r="M320" s="667"/>
      <c r="N320" s="667"/>
      <c r="O320" s="667"/>
      <c r="P320" s="667"/>
      <c r="Q320" s="667"/>
      <c r="R320" s="667"/>
      <c r="S320" s="667"/>
      <c r="T320" s="667"/>
      <c r="U320" s="667"/>
      <c r="V320" s="667"/>
      <c r="W320" s="667"/>
      <c r="X320" s="667"/>
      <c r="Y320" s="667"/>
      <c r="Z320" s="667"/>
      <c r="AA320" s="667"/>
      <c r="AB320" s="667"/>
    </row>
    <row r="321" spans="2:28" ht="15.75" hidden="1" customHeight="1">
      <c r="B321" s="667"/>
      <c r="C321" s="667"/>
      <c r="D321" s="667"/>
      <c r="E321" s="667"/>
      <c r="F321" s="667"/>
      <c r="G321" s="667"/>
      <c r="H321" s="667"/>
      <c r="I321" s="667"/>
      <c r="J321" s="667"/>
      <c r="K321" s="667"/>
      <c r="L321" s="667"/>
      <c r="M321" s="667"/>
      <c r="N321" s="667"/>
      <c r="O321" s="667"/>
      <c r="P321" s="667"/>
      <c r="Q321" s="667"/>
      <c r="R321" s="667"/>
      <c r="S321" s="667"/>
      <c r="T321" s="667"/>
      <c r="U321" s="667"/>
      <c r="V321" s="667"/>
      <c r="W321" s="667"/>
      <c r="X321" s="667"/>
      <c r="Y321" s="667"/>
      <c r="Z321" s="667"/>
      <c r="AA321" s="667"/>
      <c r="AB321" s="667"/>
    </row>
    <row r="322" spans="2:28" ht="15.75" hidden="1" customHeight="1">
      <c r="B322" s="667"/>
      <c r="C322" s="667"/>
      <c r="D322" s="667"/>
      <c r="E322" s="667"/>
      <c r="F322" s="667"/>
      <c r="G322" s="667"/>
      <c r="H322" s="667"/>
      <c r="I322" s="667"/>
      <c r="J322" s="667"/>
      <c r="K322" s="667"/>
      <c r="L322" s="667"/>
      <c r="M322" s="667"/>
      <c r="N322" s="667"/>
      <c r="O322" s="667"/>
      <c r="P322" s="667"/>
      <c r="Q322" s="667"/>
      <c r="R322" s="667"/>
      <c r="S322" s="667"/>
      <c r="T322" s="667"/>
      <c r="U322" s="667"/>
      <c r="V322" s="667"/>
      <c r="W322" s="667"/>
      <c r="X322" s="667"/>
      <c r="Y322" s="667"/>
      <c r="Z322" s="667"/>
      <c r="AA322" s="667"/>
      <c r="AB322" s="667"/>
    </row>
    <row r="323" spans="2:28" ht="15.75" hidden="1" customHeight="1">
      <c r="B323" s="667"/>
      <c r="C323" s="667"/>
      <c r="D323" s="667"/>
      <c r="E323" s="667"/>
      <c r="F323" s="667"/>
      <c r="G323" s="667"/>
      <c r="H323" s="667"/>
      <c r="I323" s="667"/>
      <c r="J323" s="667"/>
      <c r="K323" s="667"/>
      <c r="L323" s="667"/>
      <c r="M323" s="667"/>
      <c r="N323" s="667"/>
      <c r="O323" s="667"/>
      <c r="P323" s="667"/>
      <c r="Q323" s="667"/>
      <c r="R323" s="667"/>
      <c r="S323" s="667"/>
      <c r="T323" s="667"/>
      <c r="U323" s="667"/>
      <c r="V323" s="667"/>
      <c r="W323" s="667"/>
      <c r="X323" s="667"/>
      <c r="Y323" s="667"/>
      <c r="Z323" s="667"/>
      <c r="AA323" s="667"/>
      <c r="AB323" s="667"/>
    </row>
    <row r="324" spans="2:28" ht="15.75" hidden="1" customHeight="1">
      <c r="B324" s="667"/>
      <c r="C324" s="667"/>
      <c r="D324" s="667"/>
      <c r="E324" s="667"/>
      <c r="F324" s="667"/>
      <c r="G324" s="667"/>
      <c r="H324" s="667"/>
      <c r="I324" s="667"/>
      <c r="J324" s="667"/>
      <c r="K324" s="667"/>
      <c r="L324" s="667"/>
      <c r="M324" s="667"/>
      <c r="N324" s="667"/>
      <c r="O324" s="667"/>
      <c r="P324" s="667"/>
      <c r="Q324" s="667"/>
      <c r="R324" s="667"/>
      <c r="S324" s="667"/>
      <c r="T324" s="667"/>
      <c r="U324" s="667"/>
      <c r="V324" s="667"/>
      <c r="W324" s="667"/>
      <c r="X324" s="667"/>
      <c r="Y324" s="667"/>
      <c r="Z324" s="667"/>
      <c r="AA324" s="667"/>
      <c r="AB324" s="667"/>
    </row>
    <row r="325" spans="2:28" ht="15.75" hidden="1" customHeight="1">
      <c r="B325" s="667"/>
      <c r="C325" s="667"/>
      <c r="D325" s="667"/>
      <c r="E325" s="667"/>
      <c r="F325" s="667"/>
      <c r="G325" s="667"/>
      <c r="H325" s="667"/>
      <c r="I325" s="667"/>
      <c r="J325" s="667"/>
      <c r="K325" s="667"/>
      <c r="L325" s="667"/>
      <c r="M325" s="667"/>
      <c r="N325" s="667"/>
      <c r="O325" s="667"/>
      <c r="P325" s="667"/>
      <c r="Q325" s="667"/>
      <c r="R325" s="667"/>
      <c r="S325" s="667"/>
      <c r="T325" s="667"/>
      <c r="U325" s="667"/>
      <c r="V325" s="667"/>
      <c r="W325" s="667"/>
      <c r="X325" s="667"/>
      <c r="Y325" s="667"/>
      <c r="Z325" s="667"/>
      <c r="AA325" s="667"/>
      <c r="AB325" s="667"/>
    </row>
    <row r="326" spans="2:28" ht="15.75" hidden="1" customHeight="1">
      <c r="B326" s="667"/>
      <c r="C326" s="667"/>
      <c r="D326" s="667"/>
      <c r="E326" s="667"/>
      <c r="F326" s="667"/>
      <c r="G326" s="667"/>
      <c r="H326" s="667"/>
      <c r="I326" s="667"/>
      <c r="J326" s="667"/>
      <c r="K326" s="667"/>
      <c r="L326" s="667"/>
      <c r="M326" s="667"/>
      <c r="N326" s="667"/>
      <c r="O326" s="667"/>
      <c r="P326" s="667"/>
      <c r="Q326" s="667"/>
      <c r="R326" s="667"/>
      <c r="S326" s="667"/>
      <c r="T326" s="667"/>
      <c r="U326" s="667"/>
      <c r="V326" s="667"/>
      <c r="W326" s="667"/>
      <c r="X326" s="667"/>
      <c r="Y326" s="667"/>
      <c r="Z326" s="667"/>
      <c r="AA326" s="667"/>
      <c r="AB326" s="667"/>
    </row>
    <row r="327" spans="2:28" ht="15.75" hidden="1" customHeight="1">
      <c r="B327" s="667"/>
      <c r="C327" s="667"/>
      <c r="D327" s="667"/>
      <c r="E327" s="667"/>
      <c r="F327" s="667"/>
      <c r="G327" s="667"/>
      <c r="H327" s="667"/>
      <c r="I327" s="667"/>
      <c r="J327" s="667"/>
      <c r="K327" s="667"/>
      <c r="L327" s="667"/>
      <c r="M327" s="667"/>
      <c r="N327" s="667"/>
      <c r="O327" s="667"/>
      <c r="P327" s="667"/>
      <c r="Q327" s="667"/>
      <c r="R327" s="667"/>
      <c r="S327" s="667"/>
      <c r="T327" s="667"/>
      <c r="U327" s="667"/>
      <c r="V327" s="667"/>
      <c r="W327" s="667"/>
      <c r="X327" s="667"/>
      <c r="Y327" s="667"/>
      <c r="Z327" s="667"/>
      <c r="AA327" s="667"/>
      <c r="AB327" s="667"/>
    </row>
    <row r="328" spans="2:28" ht="15.75" hidden="1" customHeight="1">
      <c r="B328" s="667"/>
      <c r="C328" s="667"/>
      <c r="D328" s="667"/>
      <c r="E328" s="667"/>
      <c r="F328" s="667"/>
      <c r="G328" s="667"/>
      <c r="H328" s="667"/>
      <c r="I328" s="667"/>
      <c r="J328" s="667"/>
      <c r="K328" s="667"/>
      <c r="L328" s="667"/>
      <c r="M328" s="667"/>
      <c r="N328" s="667"/>
      <c r="O328" s="667"/>
      <c r="P328" s="667"/>
      <c r="Q328" s="667"/>
      <c r="R328" s="667"/>
      <c r="S328" s="667"/>
      <c r="T328" s="667"/>
      <c r="U328" s="667"/>
      <c r="V328" s="667"/>
      <c r="W328" s="667"/>
      <c r="X328" s="667"/>
      <c r="Y328" s="667"/>
      <c r="Z328" s="667"/>
      <c r="AA328" s="667"/>
      <c r="AB328" s="667"/>
    </row>
    <row r="329" spans="2:28" ht="15.75" hidden="1" customHeight="1">
      <c r="B329" s="667"/>
      <c r="C329" s="667"/>
      <c r="D329" s="667"/>
      <c r="E329" s="667"/>
      <c r="F329" s="667"/>
      <c r="G329" s="667"/>
      <c r="H329" s="667"/>
      <c r="I329" s="667"/>
      <c r="J329" s="667"/>
      <c r="K329" s="667"/>
      <c r="L329" s="667"/>
      <c r="M329" s="667"/>
      <c r="N329" s="667"/>
      <c r="O329" s="667"/>
      <c r="P329" s="667"/>
      <c r="Q329" s="667"/>
      <c r="R329" s="667"/>
      <c r="S329" s="667"/>
      <c r="T329" s="667"/>
      <c r="U329" s="667"/>
      <c r="V329" s="667"/>
      <c r="W329" s="667"/>
      <c r="X329" s="667"/>
      <c r="Y329" s="667"/>
      <c r="Z329" s="667"/>
      <c r="AA329" s="667"/>
      <c r="AB329" s="667"/>
    </row>
    <row r="330" spans="2:28" ht="15.75" hidden="1" customHeight="1">
      <c r="B330" s="667"/>
      <c r="C330" s="667"/>
      <c r="D330" s="667"/>
      <c r="E330" s="667"/>
      <c r="F330" s="667"/>
      <c r="G330" s="667"/>
      <c r="H330" s="667"/>
      <c r="I330" s="667"/>
      <c r="J330" s="667"/>
      <c r="K330" s="667"/>
      <c r="L330" s="667"/>
      <c r="M330" s="667"/>
      <c r="N330" s="667"/>
      <c r="O330" s="667"/>
      <c r="P330" s="667"/>
      <c r="Q330" s="667"/>
      <c r="R330" s="667"/>
      <c r="S330" s="667"/>
      <c r="T330" s="667"/>
      <c r="U330" s="667"/>
      <c r="V330" s="667"/>
      <c r="W330" s="667"/>
      <c r="X330" s="667"/>
      <c r="Y330" s="667"/>
      <c r="Z330" s="667"/>
      <c r="AA330" s="667"/>
      <c r="AB330" s="667"/>
    </row>
    <row r="331" spans="2:28" ht="15.75" hidden="1" customHeight="1">
      <c r="B331" s="667"/>
      <c r="C331" s="667"/>
      <c r="D331" s="667"/>
      <c r="E331" s="667"/>
      <c r="F331" s="667"/>
      <c r="G331" s="667"/>
      <c r="H331" s="667"/>
      <c r="I331" s="667"/>
      <c r="J331" s="667"/>
      <c r="K331" s="667"/>
      <c r="L331" s="667"/>
      <c r="M331" s="667"/>
      <c r="N331" s="667"/>
      <c r="O331" s="667"/>
      <c r="P331" s="667"/>
      <c r="Q331" s="667"/>
      <c r="R331" s="667"/>
      <c r="S331" s="667"/>
      <c r="T331" s="667"/>
      <c r="U331" s="667"/>
      <c r="V331" s="667"/>
      <c r="W331" s="667"/>
      <c r="X331" s="667"/>
      <c r="Y331" s="667"/>
      <c r="Z331" s="667"/>
      <c r="AA331" s="667"/>
      <c r="AB331" s="667"/>
    </row>
    <row r="332" spans="2:28" ht="15.75" hidden="1" customHeight="1">
      <c r="B332" s="667"/>
      <c r="C332" s="667"/>
      <c r="D332" s="667"/>
      <c r="E332" s="667"/>
      <c r="F332" s="667"/>
      <c r="G332" s="667"/>
      <c r="H332" s="667"/>
      <c r="I332" s="667"/>
      <c r="J332" s="667"/>
      <c r="K332" s="667"/>
      <c r="L332" s="667"/>
      <c r="M332" s="667"/>
      <c r="N332" s="667"/>
      <c r="O332" s="667"/>
      <c r="P332" s="667"/>
      <c r="Q332" s="667"/>
      <c r="R332" s="667"/>
      <c r="S332" s="667"/>
      <c r="T332" s="667"/>
      <c r="U332" s="667"/>
      <c r="V332" s="667"/>
      <c r="W332" s="667"/>
      <c r="X332" s="667"/>
      <c r="Y332" s="667"/>
      <c r="Z332" s="667"/>
      <c r="AA332" s="667"/>
      <c r="AB332" s="667"/>
    </row>
    <row r="333" spans="2:28" ht="15.75" hidden="1" customHeight="1">
      <c r="B333" s="667"/>
      <c r="C333" s="667"/>
      <c r="D333" s="667"/>
      <c r="E333" s="667"/>
      <c r="F333" s="667"/>
      <c r="G333" s="667"/>
      <c r="H333" s="667"/>
      <c r="I333" s="667"/>
      <c r="J333" s="667"/>
      <c r="K333" s="667"/>
      <c r="L333" s="667"/>
      <c r="M333" s="667"/>
      <c r="N333" s="667"/>
      <c r="O333" s="667"/>
      <c r="P333" s="667"/>
      <c r="Q333" s="667"/>
      <c r="R333" s="667"/>
      <c r="S333" s="667"/>
      <c r="T333" s="667"/>
      <c r="U333" s="667"/>
      <c r="V333" s="667"/>
      <c r="W333" s="667"/>
      <c r="X333" s="667"/>
      <c r="Y333" s="667"/>
      <c r="Z333" s="667"/>
      <c r="AA333" s="667"/>
      <c r="AB333" s="667"/>
    </row>
    <row r="334" spans="2:28" ht="15.75" hidden="1" customHeight="1">
      <c r="B334" s="667"/>
      <c r="C334" s="667"/>
      <c r="D334" s="667"/>
      <c r="E334" s="667"/>
      <c r="F334" s="667"/>
      <c r="G334" s="667"/>
      <c r="H334" s="667"/>
      <c r="I334" s="667"/>
      <c r="J334" s="667"/>
      <c r="K334" s="667"/>
      <c r="L334" s="667"/>
      <c r="M334" s="667"/>
      <c r="N334" s="667"/>
      <c r="O334" s="667"/>
      <c r="P334" s="667"/>
      <c r="Q334" s="667"/>
      <c r="R334" s="667"/>
      <c r="S334" s="667"/>
      <c r="T334" s="667"/>
      <c r="U334" s="667"/>
      <c r="V334" s="667"/>
      <c r="W334" s="667"/>
      <c r="X334" s="667"/>
      <c r="Y334" s="667"/>
      <c r="Z334" s="667"/>
      <c r="AA334" s="667"/>
      <c r="AB334" s="667"/>
    </row>
    <row r="335" spans="2:28" ht="15.75" hidden="1" customHeight="1">
      <c r="B335" s="667"/>
      <c r="C335" s="667"/>
      <c r="D335" s="667"/>
      <c r="E335" s="667"/>
      <c r="F335" s="667"/>
      <c r="G335" s="667"/>
      <c r="H335" s="667"/>
      <c r="I335" s="667"/>
      <c r="J335" s="667"/>
      <c r="K335" s="667"/>
      <c r="L335" s="667"/>
      <c r="M335" s="667"/>
      <c r="N335" s="667"/>
      <c r="O335" s="667"/>
      <c r="P335" s="667"/>
      <c r="Q335" s="667"/>
      <c r="R335" s="667"/>
      <c r="S335" s="667"/>
      <c r="T335" s="667"/>
      <c r="U335" s="667"/>
      <c r="V335" s="667"/>
      <c r="W335" s="667"/>
      <c r="X335" s="667"/>
      <c r="Y335" s="667"/>
      <c r="Z335" s="667"/>
      <c r="AA335" s="667"/>
      <c r="AB335" s="667"/>
    </row>
    <row r="336" spans="2:28" ht="15.75" hidden="1" customHeight="1">
      <c r="B336" s="667"/>
      <c r="C336" s="667"/>
      <c r="D336" s="667"/>
      <c r="E336" s="667"/>
      <c r="F336" s="667"/>
      <c r="G336" s="667"/>
      <c r="H336" s="667"/>
      <c r="I336" s="667"/>
      <c r="J336" s="667"/>
      <c r="K336" s="667"/>
      <c r="L336" s="667"/>
      <c r="M336" s="667"/>
      <c r="N336" s="667"/>
      <c r="O336" s="667"/>
      <c r="P336" s="667"/>
      <c r="Q336" s="667"/>
      <c r="R336" s="667"/>
      <c r="S336" s="667"/>
      <c r="T336" s="667"/>
      <c r="U336" s="667"/>
      <c r="V336" s="667"/>
      <c r="W336" s="667"/>
      <c r="X336" s="667"/>
      <c r="Y336" s="667"/>
      <c r="Z336" s="667"/>
      <c r="AA336" s="667"/>
      <c r="AB336" s="667"/>
    </row>
    <row r="337" spans="2:28" ht="15.75" hidden="1" customHeight="1">
      <c r="B337" s="667"/>
      <c r="C337" s="667"/>
      <c r="D337" s="667"/>
      <c r="E337" s="667"/>
      <c r="F337" s="667"/>
      <c r="G337" s="667"/>
      <c r="H337" s="667"/>
      <c r="I337" s="667"/>
      <c r="J337" s="667"/>
      <c r="K337" s="667"/>
      <c r="L337" s="667"/>
      <c r="M337" s="667"/>
      <c r="N337" s="667"/>
      <c r="O337" s="667"/>
      <c r="P337" s="667"/>
      <c r="Q337" s="667"/>
      <c r="R337" s="667"/>
      <c r="S337" s="667"/>
      <c r="T337" s="667"/>
      <c r="U337" s="667"/>
      <c r="V337" s="667"/>
      <c r="W337" s="667"/>
      <c r="X337" s="667"/>
      <c r="Y337" s="667"/>
      <c r="Z337" s="667"/>
      <c r="AA337" s="667"/>
      <c r="AB337" s="667"/>
    </row>
    <row r="338" spans="2:28" ht="15.75" hidden="1" customHeight="1">
      <c r="B338" s="667"/>
      <c r="C338" s="667"/>
      <c r="D338" s="667"/>
      <c r="E338" s="667"/>
      <c r="F338" s="667"/>
      <c r="G338" s="667"/>
      <c r="H338" s="667"/>
      <c r="I338" s="667"/>
      <c r="J338" s="667"/>
      <c r="K338" s="667"/>
      <c r="L338" s="667"/>
      <c r="M338" s="667"/>
      <c r="N338" s="667"/>
      <c r="O338" s="667"/>
      <c r="P338" s="667"/>
      <c r="Q338" s="667"/>
      <c r="R338" s="667"/>
      <c r="S338" s="667"/>
      <c r="T338" s="667"/>
      <c r="U338" s="667"/>
      <c r="V338" s="667"/>
      <c r="W338" s="667"/>
      <c r="X338" s="667"/>
      <c r="Y338" s="667"/>
      <c r="Z338" s="667"/>
      <c r="AA338" s="667"/>
      <c r="AB338" s="667"/>
    </row>
    <row r="339" spans="2:28" ht="15.75" hidden="1" customHeight="1">
      <c r="B339" s="667"/>
      <c r="C339" s="667"/>
      <c r="D339" s="667"/>
      <c r="E339" s="667"/>
      <c r="F339" s="667"/>
      <c r="G339" s="667"/>
      <c r="H339" s="667"/>
      <c r="I339" s="667"/>
      <c r="J339" s="667"/>
      <c r="K339" s="667"/>
      <c r="L339" s="667"/>
      <c r="M339" s="667"/>
      <c r="N339" s="667"/>
      <c r="O339" s="667"/>
      <c r="P339" s="667"/>
      <c r="Q339" s="667"/>
      <c r="R339" s="667"/>
      <c r="S339" s="667"/>
      <c r="T339" s="667"/>
      <c r="U339" s="667"/>
      <c r="V339" s="667"/>
      <c r="W339" s="667"/>
      <c r="X339" s="667"/>
      <c r="Y339" s="667"/>
      <c r="Z339" s="667"/>
      <c r="AA339" s="667"/>
      <c r="AB339" s="667"/>
    </row>
    <row r="340" spans="2:28" ht="15.75" hidden="1" customHeight="1">
      <c r="B340" s="667"/>
      <c r="C340" s="667"/>
      <c r="D340" s="667"/>
      <c r="E340" s="667"/>
      <c r="F340" s="667"/>
      <c r="G340" s="667"/>
      <c r="H340" s="667"/>
      <c r="I340" s="667"/>
      <c r="J340" s="667"/>
      <c r="K340" s="667"/>
      <c r="L340" s="667"/>
      <c r="M340" s="667"/>
      <c r="N340" s="667"/>
      <c r="O340" s="667"/>
      <c r="P340" s="667"/>
      <c r="Q340" s="667"/>
      <c r="R340" s="667"/>
      <c r="S340" s="667"/>
      <c r="T340" s="667"/>
      <c r="U340" s="667"/>
      <c r="V340" s="667"/>
      <c r="W340" s="667"/>
      <c r="X340" s="667"/>
      <c r="Y340" s="667"/>
      <c r="Z340" s="667"/>
      <c r="AA340" s="667"/>
      <c r="AB340" s="667"/>
    </row>
    <row r="341" spans="2:28" ht="15.75" hidden="1" customHeight="1">
      <c r="B341" s="667"/>
      <c r="C341" s="667"/>
      <c r="D341" s="667"/>
      <c r="E341" s="667"/>
      <c r="F341" s="667"/>
      <c r="G341" s="667"/>
      <c r="H341" s="667"/>
      <c r="I341" s="667"/>
      <c r="J341" s="667"/>
      <c r="K341" s="667"/>
      <c r="L341" s="667"/>
      <c r="M341" s="667"/>
      <c r="N341" s="667"/>
      <c r="O341" s="667"/>
      <c r="P341" s="667"/>
      <c r="Q341" s="667"/>
      <c r="R341" s="667"/>
      <c r="S341" s="667"/>
      <c r="T341" s="667"/>
      <c r="U341" s="667"/>
      <c r="V341" s="667"/>
      <c r="W341" s="667"/>
      <c r="X341" s="667"/>
      <c r="Y341" s="667"/>
      <c r="Z341" s="667"/>
      <c r="AA341" s="667"/>
      <c r="AB341" s="667"/>
    </row>
    <row r="342" spans="2:28" ht="15.75" hidden="1" customHeight="1">
      <c r="B342" s="667"/>
      <c r="C342" s="667"/>
      <c r="D342" s="667"/>
      <c r="E342" s="667"/>
      <c r="F342" s="667"/>
      <c r="G342" s="667"/>
      <c r="H342" s="667"/>
      <c r="I342" s="667"/>
      <c r="J342" s="667"/>
      <c r="K342" s="667"/>
      <c r="L342" s="667"/>
      <c r="M342" s="667"/>
      <c r="N342" s="667"/>
      <c r="O342" s="667"/>
      <c r="P342" s="667"/>
      <c r="Q342" s="667"/>
      <c r="R342" s="667"/>
      <c r="S342" s="667"/>
      <c r="T342" s="667"/>
      <c r="U342" s="667"/>
      <c r="V342" s="667"/>
      <c r="W342" s="667"/>
      <c r="X342" s="667"/>
      <c r="Y342" s="667"/>
      <c r="Z342" s="667"/>
      <c r="AA342" s="667"/>
      <c r="AB342" s="667"/>
    </row>
    <row r="343" spans="2:28" ht="15.75" hidden="1" customHeight="1">
      <c r="B343" s="667"/>
      <c r="C343" s="667"/>
      <c r="D343" s="667"/>
      <c r="E343" s="667"/>
      <c r="F343" s="667"/>
      <c r="G343" s="667"/>
      <c r="H343" s="667"/>
      <c r="I343" s="667"/>
      <c r="J343" s="667"/>
      <c r="K343" s="667"/>
      <c r="L343" s="667"/>
      <c r="M343" s="667"/>
      <c r="N343" s="667"/>
      <c r="O343" s="667"/>
      <c r="P343" s="667"/>
      <c r="Q343" s="667"/>
      <c r="R343" s="667"/>
      <c r="S343" s="667"/>
      <c r="T343" s="667"/>
      <c r="U343" s="667"/>
      <c r="V343" s="667"/>
      <c r="W343" s="667"/>
      <c r="X343" s="667"/>
      <c r="Y343" s="667"/>
      <c r="Z343" s="667"/>
      <c r="AA343" s="667"/>
      <c r="AB343" s="667"/>
    </row>
    <row r="344" spans="2:28" ht="15.75" hidden="1" customHeight="1">
      <c r="B344" s="667"/>
      <c r="C344" s="667"/>
      <c r="D344" s="667"/>
      <c r="E344" s="667"/>
      <c r="F344" s="667"/>
      <c r="G344" s="667"/>
      <c r="H344" s="667"/>
      <c r="I344" s="667"/>
      <c r="J344" s="667"/>
      <c r="K344" s="667"/>
      <c r="L344" s="667"/>
      <c r="M344" s="667"/>
      <c r="N344" s="667"/>
      <c r="O344" s="667"/>
      <c r="P344" s="667"/>
      <c r="Q344" s="667"/>
      <c r="R344" s="667"/>
      <c r="S344" s="667"/>
      <c r="T344" s="667"/>
      <c r="U344" s="667"/>
      <c r="V344" s="667"/>
      <c r="W344" s="667"/>
      <c r="X344" s="667"/>
      <c r="Y344" s="667"/>
      <c r="Z344" s="667"/>
      <c r="AA344" s="667"/>
      <c r="AB344" s="667"/>
    </row>
    <row r="345" spans="2:28" ht="15.75" hidden="1" customHeight="1">
      <c r="B345" s="667"/>
      <c r="C345" s="667"/>
      <c r="D345" s="667"/>
      <c r="E345" s="667"/>
      <c r="F345" s="667"/>
      <c r="G345" s="667"/>
      <c r="H345" s="667"/>
      <c r="I345" s="667"/>
      <c r="J345" s="667"/>
      <c r="K345" s="667"/>
      <c r="L345" s="667"/>
      <c r="M345" s="667"/>
      <c r="N345" s="667"/>
      <c r="O345" s="667"/>
      <c r="P345" s="667"/>
      <c r="Q345" s="667"/>
      <c r="R345" s="667"/>
      <c r="S345" s="667"/>
      <c r="T345" s="667"/>
      <c r="U345" s="667"/>
      <c r="V345" s="667"/>
      <c r="W345" s="667"/>
      <c r="X345" s="667"/>
      <c r="Y345" s="667"/>
      <c r="Z345" s="667"/>
      <c r="AA345" s="667"/>
      <c r="AB345" s="667"/>
    </row>
    <row r="346" spans="2:28" ht="15.75" hidden="1" customHeight="1">
      <c r="B346" s="667"/>
      <c r="C346" s="667"/>
      <c r="D346" s="667"/>
      <c r="E346" s="667"/>
      <c r="F346" s="667"/>
      <c r="G346" s="667"/>
      <c r="H346" s="667"/>
      <c r="I346" s="667"/>
      <c r="J346" s="667"/>
      <c r="K346" s="667"/>
      <c r="L346" s="667"/>
      <c r="M346" s="667"/>
      <c r="N346" s="667"/>
      <c r="O346" s="667"/>
      <c r="P346" s="667"/>
      <c r="Q346" s="667"/>
      <c r="R346" s="667"/>
      <c r="S346" s="667"/>
      <c r="T346" s="667"/>
      <c r="U346" s="667"/>
      <c r="V346" s="667"/>
      <c r="W346" s="667"/>
      <c r="X346" s="667"/>
      <c r="Y346" s="667"/>
      <c r="Z346" s="667"/>
      <c r="AA346" s="667"/>
      <c r="AB346" s="667"/>
    </row>
    <row r="347" spans="2:28" ht="15.75" hidden="1" customHeight="1">
      <c r="B347" s="667"/>
      <c r="C347" s="667"/>
      <c r="D347" s="667"/>
      <c r="E347" s="667"/>
      <c r="F347" s="667"/>
      <c r="G347" s="667"/>
      <c r="H347" s="667"/>
      <c r="I347" s="667"/>
      <c r="J347" s="667"/>
      <c r="K347" s="667"/>
      <c r="L347" s="667"/>
      <c r="M347" s="667"/>
      <c r="N347" s="667"/>
      <c r="O347" s="667"/>
      <c r="P347" s="667"/>
      <c r="Q347" s="667"/>
      <c r="R347" s="667"/>
      <c r="S347" s="667"/>
      <c r="T347" s="667"/>
      <c r="U347" s="667"/>
      <c r="V347" s="667"/>
      <c r="W347" s="667"/>
      <c r="X347" s="667"/>
      <c r="Y347" s="667"/>
      <c r="Z347" s="667"/>
      <c r="AA347" s="667"/>
      <c r="AB347" s="667"/>
    </row>
    <row r="348" spans="2:28" ht="15.75" hidden="1" customHeight="1">
      <c r="B348" s="667"/>
      <c r="C348" s="667"/>
      <c r="D348" s="667"/>
      <c r="E348" s="667"/>
      <c r="F348" s="667"/>
      <c r="G348" s="667"/>
      <c r="H348" s="667"/>
      <c r="I348" s="667"/>
      <c r="J348" s="667"/>
      <c r="K348" s="667"/>
      <c r="L348" s="667"/>
      <c r="M348" s="667"/>
      <c r="N348" s="667"/>
      <c r="O348" s="667"/>
      <c r="P348" s="667"/>
      <c r="Q348" s="667"/>
      <c r="R348" s="667"/>
      <c r="S348" s="667"/>
      <c r="T348" s="667"/>
      <c r="U348" s="667"/>
      <c r="V348" s="667"/>
      <c r="W348" s="667"/>
      <c r="X348" s="667"/>
      <c r="Y348" s="667"/>
      <c r="Z348" s="667"/>
      <c r="AA348" s="667"/>
      <c r="AB348" s="667"/>
    </row>
    <row r="349" spans="2:28" ht="15.75" hidden="1" customHeight="1">
      <c r="B349" s="667"/>
      <c r="C349" s="667"/>
      <c r="D349" s="667"/>
      <c r="E349" s="667"/>
      <c r="F349" s="667"/>
      <c r="G349" s="667"/>
      <c r="H349" s="667"/>
      <c r="I349" s="667"/>
      <c r="J349" s="667"/>
      <c r="K349" s="667"/>
      <c r="L349" s="667"/>
      <c r="M349" s="667"/>
      <c r="N349" s="667"/>
      <c r="O349" s="667"/>
      <c r="P349" s="667"/>
      <c r="Q349" s="667"/>
      <c r="R349" s="667"/>
      <c r="S349" s="667"/>
      <c r="T349" s="667"/>
      <c r="U349" s="667"/>
      <c r="V349" s="667"/>
      <c r="W349" s="667"/>
      <c r="X349" s="667"/>
      <c r="Y349" s="667"/>
      <c r="Z349" s="667"/>
      <c r="AA349" s="667"/>
      <c r="AB349" s="667"/>
    </row>
    <row r="350" spans="2:28" ht="15.75" hidden="1" customHeight="1">
      <c r="B350" s="667"/>
      <c r="C350" s="667"/>
      <c r="D350" s="667"/>
      <c r="E350" s="667"/>
      <c r="F350" s="667"/>
      <c r="G350" s="667"/>
      <c r="H350" s="667"/>
      <c r="I350" s="667"/>
      <c r="J350" s="667"/>
      <c r="K350" s="667"/>
      <c r="L350" s="667"/>
      <c r="M350" s="667"/>
      <c r="N350" s="667"/>
      <c r="O350" s="667"/>
      <c r="P350" s="667"/>
      <c r="Q350" s="667"/>
      <c r="R350" s="667"/>
      <c r="S350" s="667"/>
      <c r="T350" s="667"/>
      <c r="U350" s="667"/>
      <c r="V350" s="667"/>
      <c r="W350" s="667"/>
      <c r="X350" s="667"/>
      <c r="Y350" s="667"/>
      <c r="Z350" s="667"/>
      <c r="AA350" s="667"/>
      <c r="AB350" s="667"/>
    </row>
    <row r="351" spans="2:28" ht="15.75" hidden="1" customHeight="1">
      <c r="B351" s="667"/>
      <c r="C351" s="667"/>
      <c r="D351" s="667"/>
      <c r="E351" s="667"/>
      <c r="F351" s="667"/>
      <c r="G351" s="667"/>
      <c r="H351" s="667"/>
      <c r="I351" s="667"/>
      <c r="J351" s="667"/>
      <c r="K351" s="667"/>
      <c r="L351" s="667"/>
      <c r="M351" s="667"/>
      <c r="N351" s="667"/>
      <c r="O351" s="667"/>
      <c r="P351" s="667"/>
      <c r="Q351" s="667"/>
      <c r="R351" s="667"/>
      <c r="S351" s="667"/>
      <c r="T351" s="667"/>
      <c r="U351" s="667"/>
      <c r="V351" s="667"/>
      <c r="W351" s="667"/>
      <c r="X351" s="667"/>
      <c r="Y351" s="667"/>
      <c r="Z351" s="667"/>
      <c r="AA351" s="667"/>
      <c r="AB351" s="667"/>
    </row>
    <row r="352" spans="2:28" ht="15.75" hidden="1" customHeight="1">
      <c r="B352" s="667"/>
      <c r="C352" s="667"/>
      <c r="D352" s="667"/>
      <c r="E352" s="667"/>
      <c r="F352" s="667"/>
      <c r="G352" s="667"/>
      <c r="H352" s="667"/>
      <c r="I352" s="667"/>
      <c r="J352" s="667"/>
      <c r="K352" s="667"/>
      <c r="L352" s="667"/>
      <c r="M352" s="667"/>
      <c r="N352" s="667"/>
      <c r="O352" s="667"/>
      <c r="P352" s="667"/>
      <c r="Q352" s="667"/>
      <c r="R352" s="667"/>
      <c r="S352" s="667"/>
      <c r="T352" s="667"/>
      <c r="U352" s="667"/>
      <c r="V352" s="667"/>
      <c r="W352" s="667"/>
      <c r="X352" s="667"/>
      <c r="Y352" s="667"/>
      <c r="Z352" s="667"/>
      <c r="AA352" s="667"/>
      <c r="AB352" s="667"/>
    </row>
    <row r="353" spans="2:28" ht="15.75" hidden="1" customHeight="1">
      <c r="B353" s="667"/>
      <c r="C353" s="667"/>
      <c r="D353" s="667"/>
      <c r="E353" s="667"/>
      <c r="F353" s="667"/>
      <c r="G353" s="667"/>
      <c r="H353" s="667"/>
      <c r="I353" s="667"/>
      <c r="J353" s="667"/>
      <c r="K353" s="667"/>
      <c r="L353" s="667"/>
      <c r="M353" s="667"/>
      <c r="N353" s="667"/>
      <c r="O353" s="667"/>
      <c r="P353" s="667"/>
      <c r="Q353" s="667"/>
      <c r="R353" s="667"/>
      <c r="S353" s="667"/>
      <c r="T353" s="667"/>
      <c r="U353" s="667"/>
      <c r="V353" s="667"/>
      <c r="W353" s="667"/>
      <c r="X353" s="667"/>
      <c r="Y353" s="667"/>
      <c r="Z353" s="667"/>
      <c r="AA353" s="667"/>
      <c r="AB353" s="667"/>
    </row>
    <row r="354" spans="2:28" ht="15.75" hidden="1" customHeight="1">
      <c r="B354" s="667"/>
      <c r="C354" s="667"/>
      <c r="D354" s="667"/>
      <c r="E354" s="667"/>
      <c r="F354" s="667"/>
      <c r="G354" s="667"/>
      <c r="H354" s="667"/>
      <c r="I354" s="667"/>
      <c r="J354" s="667"/>
      <c r="K354" s="667"/>
      <c r="L354" s="667"/>
      <c r="M354" s="667"/>
      <c r="N354" s="667"/>
      <c r="O354" s="667"/>
      <c r="P354" s="667"/>
      <c r="Q354" s="667"/>
      <c r="R354" s="667"/>
      <c r="S354" s="667"/>
      <c r="T354" s="667"/>
      <c r="U354" s="667"/>
      <c r="V354" s="667"/>
      <c r="W354" s="667"/>
      <c r="X354" s="667"/>
      <c r="Y354" s="667"/>
      <c r="Z354" s="667"/>
      <c r="AA354" s="667"/>
      <c r="AB354" s="667"/>
    </row>
    <row r="355" spans="2:28" ht="15.75" hidden="1" customHeight="1">
      <c r="B355" s="667"/>
      <c r="C355" s="667"/>
      <c r="D355" s="667"/>
      <c r="E355" s="667"/>
      <c r="F355" s="667"/>
      <c r="G355" s="667"/>
      <c r="H355" s="667"/>
      <c r="I355" s="667"/>
      <c r="J355" s="667"/>
      <c r="K355" s="667"/>
      <c r="L355" s="667"/>
      <c r="M355" s="667"/>
      <c r="N355" s="667"/>
      <c r="O355" s="667"/>
      <c r="P355" s="667"/>
      <c r="Q355" s="667"/>
      <c r="R355" s="667"/>
      <c r="S355" s="667"/>
      <c r="T355" s="667"/>
      <c r="U355" s="667"/>
      <c r="V355" s="667"/>
      <c r="W355" s="667"/>
      <c r="X355" s="667"/>
      <c r="Y355" s="667"/>
      <c r="Z355" s="667"/>
      <c r="AA355" s="667"/>
      <c r="AB355" s="667"/>
    </row>
    <row r="356" spans="2:28" ht="15.75" hidden="1" customHeight="1">
      <c r="B356" s="667"/>
      <c r="C356" s="667"/>
      <c r="D356" s="667"/>
      <c r="E356" s="667"/>
      <c r="F356" s="667"/>
      <c r="G356" s="667"/>
      <c r="H356" s="667"/>
      <c r="I356" s="667"/>
      <c r="J356" s="667"/>
      <c r="K356" s="667"/>
      <c r="L356" s="667"/>
      <c r="M356" s="667"/>
      <c r="N356" s="667"/>
      <c r="O356" s="667"/>
      <c r="P356" s="667"/>
      <c r="Q356" s="667"/>
      <c r="R356" s="667"/>
      <c r="S356" s="667"/>
      <c r="T356" s="667"/>
      <c r="U356" s="667"/>
      <c r="V356" s="667"/>
      <c r="W356" s="667"/>
      <c r="X356" s="667"/>
      <c r="Y356" s="667"/>
      <c r="Z356" s="667"/>
      <c r="AA356" s="667"/>
      <c r="AB356" s="667"/>
    </row>
    <row r="357" spans="2:28" ht="15.75" hidden="1" customHeight="1">
      <c r="B357" s="667"/>
      <c r="C357" s="667"/>
      <c r="D357" s="667"/>
      <c r="E357" s="667"/>
      <c r="F357" s="667"/>
      <c r="G357" s="667"/>
      <c r="H357" s="667"/>
      <c r="I357" s="667"/>
      <c r="J357" s="667"/>
      <c r="K357" s="667"/>
      <c r="L357" s="667"/>
      <c r="M357" s="667"/>
      <c r="N357" s="667"/>
      <c r="O357" s="667"/>
      <c r="P357" s="667"/>
      <c r="Q357" s="667"/>
      <c r="R357" s="667"/>
      <c r="S357" s="667"/>
      <c r="T357" s="667"/>
      <c r="U357" s="667"/>
      <c r="V357" s="667"/>
      <c r="W357" s="667"/>
      <c r="X357" s="667"/>
      <c r="Y357" s="667"/>
      <c r="Z357" s="667"/>
      <c r="AA357" s="667"/>
      <c r="AB357" s="667"/>
    </row>
    <row r="358" spans="2:28" ht="15.75" hidden="1" customHeight="1">
      <c r="B358" s="667"/>
      <c r="C358" s="667"/>
      <c r="D358" s="667"/>
      <c r="E358" s="667"/>
      <c r="F358" s="667"/>
      <c r="G358" s="667"/>
      <c r="H358" s="667"/>
      <c r="I358" s="667"/>
      <c r="J358" s="667"/>
      <c r="K358" s="667"/>
      <c r="L358" s="667"/>
      <c r="M358" s="667"/>
      <c r="N358" s="667"/>
      <c r="O358" s="667"/>
      <c r="P358" s="667"/>
      <c r="Q358" s="667"/>
      <c r="R358" s="667"/>
      <c r="S358" s="667"/>
      <c r="T358" s="667"/>
      <c r="U358" s="667"/>
      <c r="V358" s="667"/>
      <c r="W358" s="667"/>
      <c r="X358" s="667"/>
      <c r="Y358" s="667"/>
      <c r="Z358" s="667"/>
      <c r="AA358" s="667"/>
      <c r="AB358" s="667"/>
    </row>
    <row r="359" spans="2:28" ht="15.75" hidden="1" customHeight="1">
      <c r="B359" s="667"/>
      <c r="C359" s="667"/>
      <c r="D359" s="667"/>
      <c r="E359" s="667"/>
      <c r="F359" s="667"/>
      <c r="G359" s="667"/>
      <c r="H359" s="667"/>
      <c r="I359" s="667"/>
      <c r="J359" s="667"/>
      <c r="K359" s="667"/>
      <c r="L359" s="667"/>
      <c r="M359" s="667"/>
      <c r="N359" s="667"/>
      <c r="O359" s="667"/>
      <c r="P359" s="667"/>
      <c r="Q359" s="667"/>
      <c r="R359" s="667"/>
      <c r="S359" s="667"/>
      <c r="T359" s="667"/>
      <c r="U359" s="667"/>
      <c r="V359" s="667"/>
      <c r="W359" s="667"/>
      <c r="X359" s="667"/>
      <c r="Y359" s="667"/>
      <c r="Z359" s="667"/>
      <c r="AA359" s="667"/>
      <c r="AB359" s="667"/>
    </row>
    <row r="360" spans="2:28" ht="15.75" hidden="1" customHeight="1">
      <c r="B360" s="667"/>
      <c r="C360" s="667"/>
      <c r="D360" s="667"/>
      <c r="E360" s="667"/>
      <c r="F360" s="667"/>
      <c r="G360" s="667"/>
      <c r="H360" s="667"/>
      <c r="I360" s="667"/>
      <c r="J360" s="667"/>
      <c r="K360" s="667"/>
      <c r="L360" s="667"/>
      <c r="M360" s="667"/>
      <c r="N360" s="667"/>
      <c r="O360" s="667"/>
      <c r="P360" s="667"/>
      <c r="Q360" s="667"/>
      <c r="R360" s="667"/>
      <c r="S360" s="667"/>
      <c r="T360" s="667"/>
      <c r="U360" s="667"/>
      <c r="V360" s="667"/>
      <c r="W360" s="667"/>
      <c r="X360" s="667"/>
      <c r="Y360" s="667"/>
      <c r="Z360" s="667"/>
      <c r="AA360" s="667"/>
      <c r="AB360" s="667"/>
    </row>
    <row r="361" spans="2:28" ht="15.75" hidden="1" customHeight="1">
      <c r="B361" s="667"/>
      <c r="C361" s="667"/>
      <c r="D361" s="667"/>
      <c r="E361" s="667"/>
      <c r="F361" s="667"/>
      <c r="G361" s="667"/>
      <c r="H361" s="667"/>
      <c r="I361" s="667"/>
      <c r="J361" s="667"/>
      <c r="K361" s="667"/>
      <c r="L361" s="667"/>
      <c r="M361" s="667"/>
      <c r="N361" s="667"/>
      <c r="O361" s="667"/>
      <c r="P361" s="667"/>
      <c r="Q361" s="667"/>
      <c r="R361" s="667"/>
      <c r="S361" s="667"/>
      <c r="T361" s="667"/>
      <c r="U361" s="667"/>
      <c r="V361" s="667"/>
      <c r="W361" s="667"/>
      <c r="X361" s="667"/>
      <c r="Y361" s="667"/>
      <c r="Z361" s="667"/>
      <c r="AA361" s="667"/>
      <c r="AB361" s="667"/>
    </row>
    <row r="362" spans="2:28" ht="15.75" hidden="1" customHeight="1">
      <c r="B362" s="667"/>
      <c r="C362" s="667"/>
      <c r="D362" s="667"/>
      <c r="E362" s="667"/>
      <c r="F362" s="667"/>
      <c r="G362" s="667"/>
      <c r="H362" s="667"/>
      <c r="I362" s="667"/>
      <c r="J362" s="667"/>
      <c r="K362" s="667"/>
      <c r="L362" s="667"/>
      <c r="M362" s="667"/>
      <c r="N362" s="667"/>
      <c r="O362" s="667"/>
      <c r="P362" s="667"/>
      <c r="Q362" s="667"/>
      <c r="R362" s="667"/>
      <c r="S362" s="667"/>
      <c r="T362" s="667"/>
      <c r="U362" s="667"/>
      <c r="V362" s="667"/>
      <c r="W362" s="667"/>
      <c r="X362" s="667"/>
      <c r="Y362" s="667"/>
      <c r="Z362" s="667"/>
      <c r="AA362" s="667"/>
      <c r="AB362" s="667"/>
    </row>
    <row r="363" spans="2:28" ht="15.75" hidden="1" customHeight="1">
      <c r="B363" s="667"/>
      <c r="C363" s="667"/>
      <c r="D363" s="667"/>
      <c r="E363" s="667"/>
      <c r="F363" s="667"/>
      <c r="G363" s="667"/>
      <c r="H363" s="667"/>
      <c r="I363" s="667"/>
      <c r="J363" s="667"/>
      <c r="K363" s="667"/>
      <c r="L363" s="667"/>
      <c r="M363" s="667"/>
      <c r="N363" s="667"/>
      <c r="O363" s="667"/>
      <c r="P363" s="667"/>
      <c r="Q363" s="667"/>
      <c r="R363" s="667"/>
      <c r="S363" s="667"/>
      <c r="T363" s="667"/>
      <c r="U363" s="667"/>
      <c r="V363" s="667"/>
      <c r="W363" s="667"/>
      <c r="X363" s="667"/>
      <c r="Y363" s="667"/>
      <c r="Z363" s="667"/>
      <c r="AA363" s="667"/>
      <c r="AB363" s="667"/>
    </row>
    <row r="364" spans="2:28" ht="15.75" hidden="1" customHeight="1">
      <c r="B364" s="667"/>
      <c r="C364" s="667"/>
      <c r="D364" s="667"/>
      <c r="E364" s="667"/>
      <c r="F364" s="667"/>
      <c r="G364" s="667"/>
      <c r="H364" s="667"/>
      <c r="I364" s="667"/>
      <c r="J364" s="667"/>
      <c r="K364" s="667"/>
      <c r="L364" s="667"/>
      <c r="M364" s="667"/>
      <c r="N364" s="667"/>
      <c r="O364" s="667"/>
      <c r="P364" s="667"/>
      <c r="Q364" s="667"/>
      <c r="R364" s="667"/>
      <c r="S364" s="667"/>
      <c r="T364" s="667"/>
      <c r="U364" s="667"/>
      <c r="V364" s="667"/>
      <c r="W364" s="667"/>
      <c r="X364" s="667"/>
      <c r="Y364" s="667"/>
      <c r="Z364" s="667"/>
      <c r="AA364" s="667"/>
      <c r="AB364" s="667"/>
    </row>
    <row r="365" spans="2:28" ht="15.75" hidden="1" customHeight="1">
      <c r="B365" s="667"/>
      <c r="C365" s="667"/>
      <c r="D365" s="667"/>
      <c r="E365" s="667"/>
      <c r="F365" s="667"/>
      <c r="G365" s="667"/>
      <c r="H365" s="667"/>
      <c r="I365" s="667"/>
      <c r="J365" s="667"/>
      <c r="K365" s="667"/>
      <c r="L365" s="667"/>
      <c r="M365" s="667"/>
      <c r="N365" s="667"/>
      <c r="O365" s="667"/>
      <c r="P365" s="667"/>
      <c r="Q365" s="667"/>
      <c r="R365" s="667"/>
      <c r="S365" s="667"/>
      <c r="T365" s="667"/>
      <c r="U365" s="667"/>
      <c r="V365" s="667"/>
      <c r="W365" s="667"/>
      <c r="X365" s="667"/>
      <c r="Y365" s="667"/>
      <c r="Z365" s="667"/>
      <c r="AA365" s="667"/>
      <c r="AB365" s="667"/>
    </row>
    <row r="366" spans="2:28" ht="15.75" hidden="1" customHeight="1">
      <c r="B366" s="667"/>
      <c r="C366" s="667"/>
      <c r="D366" s="667"/>
      <c r="E366" s="667"/>
      <c r="F366" s="667"/>
      <c r="G366" s="667"/>
      <c r="H366" s="667"/>
      <c r="I366" s="667"/>
      <c r="J366" s="667"/>
      <c r="K366" s="667"/>
      <c r="L366" s="667"/>
      <c r="M366" s="667"/>
      <c r="N366" s="667"/>
      <c r="O366" s="667"/>
      <c r="P366" s="667"/>
      <c r="Q366" s="667"/>
      <c r="R366" s="667"/>
      <c r="S366" s="667"/>
      <c r="T366" s="667"/>
      <c r="U366" s="667"/>
      <c r="V366" s="667"/>
      <c r="W366" s="667"/>
      <c r="X366" s="667"/>
      <c r="Y366" s="667"/>
      <c r="Z366" s="667"/>
      <c r="AA366" s="667"/>
      <c r="AB366" s="667"/>
    </row>
    <row r="367" spans="2:28" ht="15.75" hidden="1" customHeight="1">
      <c r="B367" s="667"/>
      <c r="C367" s="667"/>
      <c r="D367" s="667"/>
      <c r="E367" s="667"/>
      <c r="F367" s="667"/>
      <c r="G367" s="667"/>
      <c r="H367" s="667"/>
      <c r="I367" s="667"/>
      <c r="J367" s="667"/>
      <c r="K367" s="667"/>
      <c r="L367" s="667"/>
      <c r="M367" s="667"/>
      <c r="N367" s="667"/>
      <c r="O367" s="667"/>
      <c r="P367" s="667"/>
      <c r="Q367" s="667"/>
      <c r="R367" s="667"/>
      <c r="S367" s="667"/>
      <c r="T367" s="667"/>
      <c r="U367" s="667"/>
      <c r="V367" s="667"/>
      <c r="W367" s="667"/>
      <c r="X367" s="667"/>
      <c r="Y367" s="667"/>
      <c r="Z367" s="667"/>
      <c r="AA367" s="667"/>
      <c r="AB367" s="667"/>
    </row>
    <row r="368" spans="2:28" ht="15.75" hidden="1" customHeight="1">
      <c r="B368" s="667"/>
      <c r="C368" s="667"/>
      <c r="D368" s="667"/>
      <c r="E368" s="667"/>
      <c r="F368" s="667"/>
      <c r="G368" s="667"/>
      <c r="H368" s="667"/>
      <c r="I368" s="667"/>
      <c r="J368" s="667"/>
      <c r="K368" s="667"/>
      <c r="L368" s="667"/>
      <c r="M368" s="667"/>
      <c r="N368" s="667"/>
      <c r="O368" s="667"/>
      <c r="P368" s="667"/>
      <c r="Q368" s="667"/>
      <c r="R368" s="667"/>
      <c r="S368" s="667"/>
      <c r="T368" s="667"/>
      <c r="U368" s="667"/>
      <c r="V368" s="667"/>
      <c r="W368" s="667"/>
      <c r="X368" s="667"/>
      <c r="Y368" s="667"/>
      <c r="Z368" s="667"/>
      <c r="AA368" s="667"/>
      <c r="AB368" s="667"/>
    </row>
    <row r="369" spans="2:28" ht="15.75" hidden="1" customHeight="1">
      <c r="B369" s="667"/>
      <c r="C369" s="667"/>
      <c r="D369" s="667"/>
      <c r="E369" s="667"/>
      <c r="F369" s="667"/>
      <c r="G369" s="667"/>
      <c r="H369" s="667"/>
      <c r="I369" s="667"/>
      <c r="J369" s="667"/>
      <c r="K369" s="667"/>
      <c r="L369" s="667"/>
      <c r="M369" s="667"/>
      <c r="N369" s="667"/>
      <c r="O369" s="667"/>
      <c r="P369" s="667"/>
      <c r="Q369" s="667"/>
      <c r="R369" s="667"/>
      <c r="S369" s="667"/>
      <c r="T369" s="667"/>
      <c r="U369" s="667"/>
      <c r="V369" s="667"/>
      <c r="W369" s="667"/>
      <c r="X369" s="667"/>
      <c r="Y369" s="667"/>
      <c r="Z369" s="667"/>
      <c r="AA369" s="667"/>
      <c r="AB369" s="667"/>
    </row>
    <row r="370" spans="2:28" ht="15.75" hidden="1" customHeight="1">
      <c r="B370" s="667"/>
      <c r="C370" s="667"/>
      <c r="D370" s="667"/>
      <c r="E370" s="667"/>
      <c r="F370" s="667"/>
      <c r="G370" s="667"/>
      <c r="H370" s="667"/>
      <c r="I370" s="667"/>
      <c r="J370" s="667"/>
      <c r="K370" s="667"/>
      <c r="L370" s="667"/>
      <c r="M370" s="667"/>
      <c r="N370" s="667"/>
      <c r="O370" s="667"/>
      <c r="P370" s="667"/>
      <c r="Q370" s="667"/>
      <c r="R370" s="667"/>
      <c r="S370" s="667"/>
      <c r="T370" s="667"/>
      <c r="U370" s="667"/>
      <c r="V370" s="667"/>
      <c r="W370" s="667"/>
      <c r="X370" s="667"/>
      <c r="Y370" s="667"/>
      <c r="Z370" s="667"/>
      <c r="AA370" s="667"/>
      <c r="AB370" s="667"/>
    </row>
    <row r="371" spans="2:28" ht="15.75" hidden="1" customHeight="1">
      <c r="B371" s="667"/>
      <c r="C371" s="667"/>
      <c r="D371" s="667"/>
      <c r="E371" s="667"/>
      <c r="F371" s="667"/>
      <c r="G371" s="667"/>
      <c r="H371" s="667"/>
      <c r="I371" s="667"/>
      <c r="J371" s="667"/>
      <c r="K371" s="667"/>
      <c r="L371" s="667"/>
      <c r="M371" s="667"/>
      <c r="N371" s="667"/>
      <c r="O371" s="667"/>
      <c r="P371" s="667"/>
      <c r="Q371" s="667"/>
      <c r="R371" s="667"/>
      <c r="S371" s="667"/>
      <c r="T371" s="667"/>
      <c r="U371" s="667"/>
      <c r="V371" s="667"/>
      <c r="W371" s="667"/>
      <c r="X371" s="667"/>
      <c r="Y371" s="667"/>
      <c r="Z371" s="667"/>
      <c r="AA371" s="667"/>
      <c r="AB371" s="667"/>
    </row>
    <row r="372" spans="2:28" ht="15.75" hidden="1" customHeight="1">
      <c r="B372" s="667"/>
      <c r="C372" s="667"/>
      <c r="D372" s="667"/>
      <c r="E372" s="667"/>
      <c r="F372" s="667"/>
      <c r="G372" s="667"/>
      <c r="H372" s="667"/>
      <c r="I372" s="667"/>
      <c r="J372" s="667"/>
      <c r="K372" s="667"/>
      <c r="L372" s="667"/>
      <c r="M372" s="667"/>
      <c r="N372" s="667"/>
      <c r="O372" s="667"/>
      <c r="P372" s="667"/>
      <c r="Q372" s="667"/>
      <c r="R372" s="667"/>
      <c r="S372" s="667"/>
      <c r="T372" s="667"/>
      <c r="U372" s="667"/>
      <c r="V372" s="667"/>
      <c r="W372" s="667"/>
      <c r="X372" s="667"/>
      <c r="Y372" s="667"/>
      <c r="Z372" s="667"/>
      <c r="AA372" s="667"/>
      <c r="AB372" s="667"/>
    </row>
    <row r="373" spans="2:28" ht="15.75" hidden="1" customHeight="1">
      <c r="B373" s="667"/>
      <c r="C373" s="667"/>
      <c r="D373" s="667"/>
      <c r="E373" s="667"/>
      <c r="F373" s="667"/>
      <c r="G373" s="667"/>
      <c r="H373" s="667"/>
      <c r="I373" s="667"/>
      <c r="J373" s="667"/>
      <c r="K373" s="667"/>
      <c r="L373" s="667"/>
      <c r="M373" s="667"/>
      <c r="N373" s="667"/>
      <c r="O373" s="667"/>
      <c r="P373" s="667"/>
      <c r="Q373" s="667"/>
      <c r="R373" s="667"/>
      <c r="S373" s="667"/>
      <c r="T373" s="667"/>
      <c r="U373" s="667"/>
      <c r="V373" s="667"/>
      <c r="W373" s="667"/>
      <c r="X373" s="667"/>
      <c r="Y373" s="667"/>
      <c r="Z373" s="667"/>
      <c r="AA373" s="667"/>
      <c r="AB373" s="667"/>
    </row>
    <row r="374" spans="2:28" ht="15.75" hidden="1" customHeight="1">
      <c r="B374" s="667"/>
      <c r="C374" s="667"/>
      <c r="D374" s="667"/>
      <c r="E374" s="667"/>
      <c r="F374" s="667"/>
      <c r="G374" s="667"/>
      <c r="H374" s="667"/>
      <c r="I374" s="667"/>
      <c r="J374" s="667"/>
      <c r="K374" s="667"/>
      <c r="L374" s="667"/>
      <c r="M374" s="667"/>
      <c r="N374" s="667"/>
      <c r="O374" s="667"/>
      <c r="P374" s="667"/>
      <c r="Q374" s="667"/>
      <c r="R374" s="667"/>
      <c r="S374" s="667"/>
      <c r="T374" s="667"/>
      <c r="U374" s="667"/>
      <c r="V374" s="667"/>
      <c r="W374" s="667"/>
      <c r="X374" s="667"/>
      <c r="Y374" s="667"/>
      <c r="Z374" s="667"/>
      <c r="AA374" s="667"/>
      <c r="AB374" s="667"/>
    </row>
    <row r="375" spans="2:28" ht="15.75" hidden="1" customHeight="1">
      <c r="B375" s="667"/>
      <c r="C375" s="667"/>
      <c r="D375" s="667"/>
      <c r="E375" s="667"/>
      <c r="F375" s="667"/>
      <c r="G375" s="667"/>
      <c r="H375" s="667"/>
      <c r="I375" s="667"/>
      <c r="J375" s="667"/>
      <c r="K375" s="667"/>
      <c r="L375" s="667"/>
      <c r="M375" s="667"/>
      <c r="N375" s="667"/>
      <c r="O375" s="667"/>
      <c r="P375" s="667"/>
      <c r="Q375" s="667"/>
      <c r="R375" s="667"/>
      <c r="S375" s="667"/>
      <c r="T375" s="667"/>
      <c r="U375" s="667"/>
      <c r="V375" s="667"/>
      <c r="W375" s="667"/>
      <c r="X375" s="667"/>
      <c r="Y375" s="667"/>
      <c r="Z375" s="667"/>
      <c r="AA375" s="667"/>
      <c r="AB375" s="667"/>
    </row>
    <row r="376" spans="2:28" ht="15.75" hidden="1" customHeight="1">
      <c r="B376" s="667"/>
      <c r="C376" s="667"/>
      <c r="D376" s="667"/>
      <c r="E376" s="667"/>
      <c r="F376" s="667"/>
      <c r="G376" s="667"/>
      <c r="H376" s="667"/>
      <c r="I376" s="667"/>
      <c r="J376" s="667"/>
      <c r="K376" s="667"/>
      <c r="L376" s="667"/>
      <c r="M376" s="667"/>
      <c r="N376" s="667"/>
      <c r="O376" s="667"/>
      <c r="P376" s="667"/>
      <c r="Q376" s="667"/>
      <c r="R376" s="667"/>
      <c r="S376" s="667"/>
      <c r="T376" s="667"/>
      <c r="U376" s="667"/>
      <c r="V376" s="667"/>
      <c r="W376" s="667"/>
      <c r="X376" s="667"/>
      <c r="Y376" s="667"/>
      <c r="Z376" s="667"/>
      <c r="AA376" s="667"/>
      <c r="AB376" s="667"/>
    </row>
    <row r="377" spans="2:28" ht="15.75" hidden="1" customHeight="1">
      <c r="B377" s="667"/>
      <c r="C377" s="667"/>
      <c r="D377" s="667"/>
      <c r="E377" s="667"/>
      <c r="F377" s="667"/>
      <c r="G377" s="667"/>
      <c r="H377" s="667"/>
      <c r="I377" s="667"/>
      <c r="J377" s="667"/>
      <c r="K377" s="667"/>
      <c r="L377" s="667"/>
      <c r="M377" s="667"/>
      <c r="N377" s="667"/>
      <c r="O377" s="667"/>
      <c r="P377" s="667"/>
      <c r="Q377" s="667"/>
      <c r="R377" s="667"/>
      <c r="S377" s="667"/>
      <c r="T377" s="667"/>
      <c r="U377" s="667"/>
      <c r="V377" s="667"/>
      <c r="W377" s="667"/>
      <c r="X377" s="667"/>
      <c r="Y377" s="667"/>
      <c r="Z377" s="667"/>
      <c r="AA377" s="667"/>
      <c r="AB377" s="667"/>
    </row>
    <row r="378" spans="2:28" ht="15.75" hidden="1" customHeight="1">
      <c r="B378" s="667"/>
      <c r="C378" s="667"/>
      <c r="D378" s="667"/>
      <c r="E378" s="667"/>
      <c r="F378" s="667"/>
      <c r="G378" s="667"/>
      <c r="H378" s="667"/>
      <c r="I378" s="667"/>
      <c r="J378" s="667"/>
      <c r="K378" s="667"/>
      <c r="L378" s="667"/>
      <c r="M378" s="667"/>
      <c r="N378" s="667"/>
      <c r="O378" s="667"/>
      <c r="P378" s="667"/>
      <c r="Q378" s="667"/>
      <c r="R378" s="667"/>
      <c r="S378" s="667"/>
      <c r="T378" s="667"/>
      <c r="U378" s="667"/>
      <c r="V378" s="667"/>
      <c r="W378" s="667"/>
      <c r="X378" s="667"/>
      <c r="Y378" s="667"/>
      <c r="Z378" s="667"/>
      <c r="AA378" s="667"/>
      <c r="AB378" s="667"/>
    </row>
    <row r="379" spans="2:28" ht="15.75" hidden="1" customHeight="1">
      <c r="B379" s="667"/>
      <c r="C379" s="667"/>
      <c r="D379" s="667"/>
      <c r="E379" s="667"/>
      <c r="F379" s="667"/>
      <c r="G379" s="667"/>
      <c r="H379" s="667"/>
      <c r="I379" s="667"/>
      <c r="J379" s="667"/>
      <c r="K379" s="667"/>
      <c r="L379" s="667"/>
      <c r="M379" s="667"/>
      <c r="N379" s="667"/>
      <c r="O379" s="667"/>
      <c r="P379" s="667"/>
      <c r="Q379" s="667"/>
      <c r="R379" s="667"/>
      <c r="S379" s="667"/>
      <c r="T379" s="667"/>
      <c r="U379" s="667"/>
      <c r="V379" s="667"/>
      <c r="W379" s="667"/>
      <c r="X379" s="667"/>
      <c r="Y379" s="667"/>
      <c r="Z379" s="667"/>
      <c r="AA379" s="667"/>
      <c r="AB379" s="667"/>
    </row>
    <row r="380" spans="2:28" ht="15.75" hidden="1" customHeight="1">
      <c r="B380" s="667"/>
      <c r="C380" s="667"/>
      <c r="D380" s="667"/>
      <c r="E380" s="667"/>
      <c r="F380" s="667"/>
      <c r="G380" s="667"/>
      <c r="H380" s="667"/>
      <c r="I380" s="667"/>
      <c r="J380" s="667"/>
      <c r="K380" s="667"/>
      <c r="L380" s="667"/>
      <c r="M380" s="667"/>
      <c r="N380" s="667"/>
      <c r="O380" s="667"/>
      <c r="P380" s="667"/>
      <c r="Q380" s="667"/>
      <c r="R380" s="667"/>
      <c r="S380" s="667"/>
      <c r="T380" s="667"/>
      <c r="U380" s="667"/>
      <c r="V380" s="667"/>
      <c r="W380" s="667"/>
      <c r="X380" s="667"/>
      <c r="Y380" s="667"/>
      <c r="Z380" s="667"/>
      <c r="AA380" s="667"/>
      <c r="AB380" s="667"/>
    </row>
    <row r="381" spans="2:28" ht="15.75" hidden="1" customHeight="1">
      <c r="B381" s="667"/>
      <c r="C381" s="667"/>
      <c r="D381" s="667"/>
      <c r="E381" s="667"/>
      <c r="F381" s="667"/>
      <c r="G381" s="667"/>
      <c r="H381" s="667"/>
      <c r="I381" s="667"/>
      <c r="J381" s="667"/>
      <c r="K381" s="667"/>
      <c r="L381" s="667"/>
      <c r="M381" s="667"/>
      <c r="N381" s="667"/>
      <c r="O381" s="667"/>
      <c r="P381" s="667"/>
      <c r="Q381" s="667"/>
      <c r="R381" s="667"/>
      <c r="S381" s="667"/>
      <c r="T381" s="667"/>
      <c r="U381" s="667"/>
      <c r="V381" s="667"/>
      <c r="W381" s="667"/>
      <c r="X381" s="667"/>
      <c r="Y381" s="667"/>
      <c r="Z381" s="667"/>
      <c r="AA381" s="667"/>
      <c r="AB381" s="667"/>
    </row>
    <row r="382" spans="2:28" ht="15.75" hidden="1" customHeight="1">
      <c r="B382" s="667"/>
      <c r="C382" s="667"/>
      <c r="D382" s="667"/>
      <c r="E382" s="667"/>
      <c r="F382" s="667"/>
      <c r="G382" s="667"/>
      <c r="H382" s="667"/>
      <c r="I382" s="667"/>
      <c r="J382" s="667"/>
      <c r="K382" s="667"/>
      <c r="L382" s="667"/>
      <c r="M382" s="667"/>
      <c r="N382" s="667"/>
      <c r="O382" s="667"/>
      <c r="P382" s="667"/>
      <c r="Q382" s="667"/>
      <c r="R382" s="667"/>
      <c r="S382" s="667"/>
      <c r="T382" s="667"/>
      <c r="U382" s="667"/>
      <c r="V382" s="667"/>
      <c r="W382" s="667"/>
      <c r="X382" s="667"/>
      <c r="Y382" s="667"/>
      <c r="Z382" s="667"/>
      <c r="AA382" s="667"/>
      <c r="AB382" s="667"/>
    </row>
    <row r="383" spans="2:28" ht="15.75" hidden="1" customHeight="1">
      <c r="B383" s="667"/>
      <c r="C383" s="667"/>
      <c r="D383" s="667"/>
      <c r="E383" s="667"/>
      <c r="F383" s="667"/>
      <c r="G383" s="667"/>
      <c r="H383" s="667"/>
      <c r="I383" s="667"/>
      <c r="J383" s="667"/>
      <c r="K383" s="667"/>
      <c r="L383" s="667"/>
      <c r="M383" s="667"/>
      <c r="N383" s="667"/>
      <c r="O383" s="667"/>
      <c r="P383" s="667"/>
      <c r="Q383" s="667"/>
      <c r="R383" s="667"/>
      <c r="S383" s="667"/>
      <c r="T383" s="667"/>
      <c r="U383" s="667"/>
      <c r="V383" s="667"/>
      <c r="W383" s="667"/>
      <c r="X383" s="667"/>
      <c r="Y383" s="667"/>
      <c r="Z383" s="667"/>
      <c r="AA383" s="667"/>
      <c r="AB383" s="667"/>
    </row>
    <row r="384" spans="2:28" ht="15.75" hidden="1" customHeight="1">
      <c r="B384" s="667"/>
      <c r="C384" s="667"/>
      <c r="D384" s="667"/>
      <c r="E384" s="667"/>
      <c r="F384" s="667"/>
      <c r="G384" s="667"/>
      <c r="H384" s="667"/>
      <c r="I384" s="667"/>
      <c r="J384" s="667"/>
      <c r="K384" s="667"/>
      <c r="L384" s="667"/>
      <c r="M384" s="667"/>
      <c r="N384" s="667"/>
      <c r="O384" s="667"/>
      <c r="P384" s="667"/>
      <c r="Q384" s="667"/>
      <c r="R384" s="667"/>
      <c r="S384" s="667"/>
      <c r="T384" s="667"/>
      <c r="U384" s="667"/>
      <c r="V384" s="667"/>
      <c r="W384" s="667"/>
      <c r="X384" s="667"/>
      <c r="Y384" s="667"/>
      <c r="Z384" s="667"/>
      <c r="AA384" s="667"/>
      <c r="AB384" s="667"/>
    </row>
    <row r="385" spans="2:28" ht="15.75" hidden="1" customHeight="1">
      <c r="B385" s="667"/>
      <c r="C385" s="667"/>
      <c r="D385" s="667"/>
      <c r="E385" s="667"/>
      <c r="F385" s="667"/>
      <c r="G385" s="667"/>
      <c r="H385" s="667"/>
      <c r="I385" s="667"/>
      <c r="J385" s="667"/>
      <c r="K385" s="667"/>
      <c r="L385" s="667"/>
      <c r="M385" s="667"/>
      <c r="N385" s="667"/>
      <c r="O385" s="667"/>
      <c r="P385" s="667"/>
      <c r="Q385" s="667"/>
      <c r="R385" s="667"/>
      <c r="S385" s="667"/>
      <c r="T385" s="667"/>
      <c r="U385" s="667"/>
      <c r="V385" s="667"/>
      <c r="W385" s="667"/>
      <c r="X385" s="667"/>
      <c r="Y385" s="667"/>
      <c r="Z385" s="667"/>
      <c r="AA385" s="667"/>
      <c r="AB385" s="667"/>
    </row>
    <row r="386" spans="2:28" ht="15.75" hidden="1" customHeight="1">
      <c r="B386" s="667"/>
      <c r="C386" s="667"/>
      <c r="D386" s="667"/>
      <c r="E386" s="667"/>
      <c r="F386" s="667"/>
      <c r="G386" s="667"/>
      <c r="H386" s="667"/>
      <c r="I386" s="667"/>
      <c r="J386" s="667"/>
      <c r="K386" s="667"/>
      <c r="L386" s="667"/>
      <c r="M386" s="667"/>
      <c r="N386" s="667"/>
      <c r="O386" s="667"/>
      <c r="P386" s="667"/>
      <c r="Q386" s="667"/>
      <c r="R386" s="667"/>
      <c r="S386" s="667"/>
      <c r="T386" s="667"/>
      <c r="U386" s="667"/>
      <c r="V386" s="667"/>
      <c r="W386" s="667"/>
      <c r="X386" s="667"/>
      <c r="Y386" s="667"/>
      <c r="Z386" s="667"/>
      <c r="AA386" s="667"/>
      <c r="AB386" s="667"/>
    </row>
    <row r="387" spans="2:28" ht="15.75" hidden="1" customHeight="1">
      <c r="B387" s="667"/>
      <c r="C387" s="667"/>
      <c r="D387" s="667"/>
      <c r="E387" s="667"/>
      <c r="F387" s="667"/>
      <c r="G387" s="667"/>
      <c r="H387" s="667"/>
      <c r="I387" s="667"/>
      <c r="J387" s="667"/>
      <c r="K387" s="667"/>
      <c r="L387" s="667"/>
      <c r="M387" s="667"/>
      <c r="N387" s="667"/>
      <c r="O387" s="667"/>
      <c r="P387" s="667"/>
      <c r="Q387" s="667"/>
      <c r="R387" s="667"/>
      <c r="S387" s="667"/>
      <c r="T387" s="667"/>
      <c r="U387" s="667"/>
      <c r="V387" s="667"/>
      <c r="W387" s="667"/>
      <c r="X387" s="667"/>
      <c r="Y387" s="667"/>
      <c r="Z387" s="667"/>
      <c r="AA387" s="667"/>
      <c r="AB387" s="667"/>
    </row>
    <row r="388" spans="2:28" ht="15.75" hidden="1" customHeight="1">
      <c r="B388" s="667"/>
      <c r="C388" s="667"/>
      <c r="D388" s="667"/>
      <c r="E388" s="667"/>
      <c r="F388" s="667"/>
      <c r="G388" s="667"/>
      <c r="H388" s="667"/>
      <c r="I388" s="667"/>
      <c r="J388" s="667"/>
      <c r="K388" s="667"/>
      <c r="L388" s="667"/>
      <c r="M388" s="667"/>
      <c r="N388" s="667"/>
      <c r="O388" s="667"/>
      <c r="P388" s="667"/>
      <c r="Q388" s="667"/>
      <c r="R388" s="667"/>
      <c r="S388" s="667"/>
      <c r="T388" s="667"/>
      <c r="U388" s="667"/>
      <c r="V388" s="667"/>
      <c r="W388" s="667"/>
      <c r="X388" s="667"/>
      <c r="Y388" s="667"/>
      <c r="Z388" s="667"/>
      <c r="AA388" s="667"/>
      <c r="AB388" s="667"/>
    </row>
    <row r="389" spans="2:28" ht="15.75" hidden="1" customHeight="1">
      <c r="B389" s="667"/>
      <c r="C389" s="667"/>
      <c r="D389" s="667"/>
      <c r="E389" s="667"/>
      <c r="F389" s="667"/>
      <c r="G389" s="667"/>
      <c r="H389" s="667"/>
      <c r="I389" s="667"/>
      <c r="J389" s="667"/>
      <c r="K389" s="667"/>
      <c r="L389" s="667"/>
      <c r="M389" s="667"/>
      <c r="N389" s="667"/>
      <c r="O389" s="667"/>
      <c r="P389" s="667"/>
      <c r="Q389" s="667"/>
      <c r="R389" s="667"/>
      <c r="S389" s="667"/>
      <c r="T389" s="667"/>
      <c r="U389" s="667"/>
      <c r="V389" s="667"/>
      <c r="W389" s="667"/>
      <c r="X389" s="667"/>
      <c r="Y389" s="667"/>
      <c r="Z389" s="667"/>
      <c r="AA389" s="667"/>
      <c r="AB389" s="667"/>
    </row>
    <row r="390" spans="2:28" ht="15.75" hidden="1" customHeight="1">
      <c r="B390" s="667"/>
      <c r="C390" s="667"/>
      <c r="D390" s="667"/>
      <c r="E390" s="667"/>
      <c r="F390" s="667"/>
      <c r="G390" s="667"/>
      <c r="H390" s="667"/>
      <c r="I390" s="667"/>
      <c r="J390" s="667"/>
      <c r="K390" s="667"/>
      <c r="L390" s="667"/>
      <c r="M390" s="667"/>
      <c r="N390" s="667"/>
      <c r="O390" s="667"/>
      <c r="P390" s="667"/>
      <c r="Q390" s="667"/>
      <c r="R390" s="667"/>
      <c r="S390" s="667"/>
      <c r="T390" s="667"/>
      <c r="U390" s="667"/>
      <c r="V390" s="667"/>
      <c r="W390" s="667"/>
      <c r="X390" s="667"/>
      <c r="Y390" s="667"/>
      <c r="Z390" s="667"/>
      <c r="AA390" s="667"/>
      <c r="AB390" s="667"/>
    </row>
    <row r="391" spans="2:28" ht="15.75" hidden="1" customHeight="1">
      <c r="B391" s="667"/>
      <c r="C391" s="667"/>
      <c r="D391" s="667"/>
      <c r="E391" s="667"/>
      <c r="F391" s="667"/>
      <c r="G391" s="667"/>
      <c r="H391" s="667"/>
      <c r="I391" s="667"/>
      <c r="J391" s="667"/>
      <c r="K391" s="667"/>
      <c r="L391" s="667"/>
      <c r="M391" s="667"/>
      <c r="N391" s="667"/>
      <c r="O391" s="667"/>
      <c r="P391" s="667"/>
      <c r="Q391" s="667"/>
      <c r="R391" s="667"/>
      <c r="S391" s="667"/>
      <c r="T391" s="667"/>
      <c r="U391" s="667"/>
      <c r="V391" s="667"/>
      <c r="W391" s="667"/>
      <c r="X391" s="667"/>
      <c r="Y391" s="667"/>
      <c r="Z391" s="667"/>
      <c r="AA391" s="667"/>
      <c r="AB391" s="667"/>
    </row>
    <row r="392" spans="2:28" ht="15.75" hidden="1" customHeight="1">
      <c r="B392" s="667"/>
      <c r="C392" s="667"/>
      <c r="D392" s="667"/>
      <c r="E392" s="667"/>
      <c r="F392" s="667"/>
      <c r="G392" s="667"/>
      <c r="H392" s="667"/>
      <c r="I392" s="667"/>
      <c r="J392" s="667"/>
      <c r="K392" s="667"/>
      <c r="L392" s="667"/>
      <c r="M392" s="667"/>
      <c r="N392" s="667"/>
      <c r="O392" s="667"/>
      <c r="P392" s="667"/>
      <c r="Q392" s="667"/>
      <c r="R392" s="667"/>
      <c r="S392" s="667"/>
      <c r="T392" s="667"/>
      <c r="U392" s="667"/>
      <c r="V392" s="667"/>
      <c r="W392" s="667"/>
      <c r="X392" s="667"/>
      <c r="Y392" s="667"/>
      <c r="Z392" s="667"/>
      <c r="AA392" s="667"/>
      <c r="AB392" s="667"/>
    </row>
    <row r="393" spans="2:28" ht="15.75" hidden="1" customHeight="1">
      <c r="B393" s="667"/>
      <c r="C393" s="667"/>
      <c r="D393" s="667"/>
      <c r="E393" s="667"/>
      <c r="F393" s="667"/>
      <c r="G393" s="667"/>
      <c r="H393" s="667"/>
      <c r="I393" s="667"/>
      <c r="J393" s="667"/>
      <c r="K393" s="667"/>
      <c r="L393" s="667"/>
      <c r="M393" s="667"/>
      <c r="N393" s="667"/>
      <c r="O393" s="667"/>
      <c r="P393" s="667"/>
      <c r="Q393" s="667"/>
      <c r="R393" s="667"/>
      <c r="S393" s="667"/>
      <c r="T393" s="667"/>
      <c r="U393" s="667"/>
      <c r="V393" s="667"/>
      <c r="W393" s="667"/>
      <c r="X393" s="667"/>
      <c r="Y393" s="667"/>
      <c r="Z393" s="667"/>
      <c r="AA393" s="667"/>
      <c r="AB393" s="667"/>
    </row>
    <row r="394" spans="2:28" ht="15.75" hidden="1" customHeight="1">
      <c r="B394" s="667"/>
      <c r="C394" s="667"/>
      <c r="D394" s="667"/>
      <c r="E394" s="667"/>
      <c r="F394" s="667"/>
      <c r="G394" s="667"/>
      <c r="H394" s="667"/>
      <c r="I394" s="667"/>
      <c r="J394" s="667"/>
      <c r="K394" s="667"/>
      <c r="L394" s="667"/>
      <c r="M394" s="667"/>
      <c r="N394" s="667"/>
      <c r="O394" s="667"/>
      <c r="P394" s="667"/>
      <c r="Q394" s="667"/>
      <c r="R394" s="667"/>
      <c r="S394" s="667"/>
      <c r="T394" s="667"/>
      <c r="U394" s="667"/>
      <c r="V394" s="667"/>
      <c r="W394" s="667"/>
      <c r="X394" s="667"/>
      <c r="Y394" s="667"/>
      <c r="Z394" s="667"/>
      <c r="AA394" s="667"/>
      <c r="AB394" s="667"/>
    </row>
    <row r="395" spans="2:28" ht="15.75" hidden="1" customHeight="1">
      <c r="B395" s="667"/>
      <c r="C395" s="667"/>
      <c r="D395" s="667"/>
      <c r="E395" s="667"/>
      <c r="F395" s="667"/>
      <c r="G395" s="667"/>
      <c r="H395" s="667"/>
      <c r="I395" s="667"/>
      <c r="J395" s="667"/>
      <c r="K395" s="667"/>
      <c r="L395" s="667"/>
      <c r="M395" s="667"/>
      <c r="N395" s="667"/>
      <c r="O395" s="667"/>
      <c r="P395" s="667"/>
      <c r="Q395" s="667"/>
      <c r="R395" s="667"/>
      <c r="S395" s="667"/>
      <c r="T395" s="667"/>
      <c r="U395" s="667"/>
      <c r="V395" s="667"/>
      <c r="W395" s="667"/>
      <c r="X395" s="667"/>
      <c r="Y395" s="667"/>
      <c r="Z395" s="667"/>
      <c r="AA395" s="667"/>
      <c r="AB395" s="667"/>
    </row>
    <row r="396" spans="2:28" ht="15.75" hidden="1" customHeight="1">
      <c r="B396" s="667"/>
      <c r="C396" s="667"/>
      <c r="D396" s="667"/>
      <c r="E396" s="667"/>
      <c r="F396" s="667"/>
      <c r="G396" s="667"/>
      <c r="H396" s="667"/>
      <c r="I396" s="667"/>
      <c r="J396" s="667"/>
      <c r="K396" s="667"/>
      <c r="L396" s="667"/>
      <c r="M396" s="667"/>
      <c r="N396" s="667"/>
      <c r="O396" s="667"/>
      <c r="P396" s="667"/>
      <c r="Q396" s="667"/>
      <c r="R396" s="667"/>
      <c r="S396" s="667"/>
      <c r="T396" s="667"/>
      <c r="U396" s="667"/>
      <c r="V396" s="667"/>
      <c r="W396" s="667"/>
      <c r="X396" s="667"/>
      <c r="Y396" s="667"/>
      <c r="Z396" s="667"/>
      <c r="AA396" s="667"/>
      <c r="AB396" s="667"/>
    </row>
    <row r="397" spans="2:28" ht="15.75" hidden="1" customHeight="1">
      <c r="B397" s="667"/>
      <c r="C397" s="667"/>
      <c r="D397" s="667"/>
      <c r="E397" s="667"/>
      <c r="F397" s="667"/>
      <c r="G397" s="667"/>
      <c r="H397" s="667"/>
      <c r="I397" s="667"/>
      <c r="J397" s="667"/>
      <c r="K397" s="667"/>
      <c r="L397" s="667"/>
      <c r="M397" s="667"/>
      <c r="N397" s="667"/>
      <c r="O397" s="667"/>
      <c r="P397" s="667"/>
      <c r="Q397" s="667"/>
      <c r="R397" s="667"/>
      <c r="S397" s="667"/>
      <c r="T397" s="667"/>
      <c r="U397" s="667"/>
      <c r="V397" s="667"/>
      <c r="W397" s="667"/>
      <c r="X397" s="667"/>
      <c r="Y397" s="667"/>
      <c r="Z397" s="667"/>
      <c r="AA397" s="667"/>
      <c r="AB397" s="667"/>
    </row>
    <row r="398" spans="2:28" ht="15.75" hidden="1" customHeight="1">
      <c r="B398" s="667"/>
      <c r="C398" s="667"/>
      <c r="D398" s="667"/>
      <c r="E398" s="667"/>
      <c r="F398" s="667"/>
      <c r="G398" s="667"/>
      <c r="H398" s="667"/>
      <c r="I398" s="667"/>
      <c r="J398" s="667"/>
      <c r="K398" s="667"/>
      <c r="L398" s="667"/>
      <c r="M398" s="667"/>
      <c r="N398" s="667"/>
      <c r="O398" s="667"/>
      <c r="P398" s="667"/>
      <c r="Q398" s="667"/>
      <c r="R398" s="667"/>
      <c r="S398" s="667"/>
      <c r="T398" s="667"/>
      <c r="U398" s="667"/>
      <c r="V398" s="667"/>
      <c r="W398" s="667"/>
      <c r="X398" s="667"/>
      <c r="Y398" s="667"/>
      <c r="Z398" s="667"/>
      <c r="AA398" s="667"/>
      <c r="AB398" s="667"/>
    </row>
    <row r="399" spans="2:28" ht="15.75" hidden="1" customHeight="1">
      <c r="B399" s="667"/>
      <c r="C399" s="667"/>
      <c r="D399" s="667"/>
      <c r="E399" s="667"/>
      <c r="F399" s="667"/>
      <c r="G399" s="667"/>
      <c r="H399" s="667"/>
      <c r="I399" s="667"/>
      <c r="J399" s="667"/>
      <c r="K399" s="667"/>
      <c r="L399" s="667"/>
      <c r="M399" s="667"/>
      <c r="N399" s="667"/>
      <c r="O399" s="667"/>
      <c r="P399" s="667"/>
      <c r="Q399" s="667"/>
      <c r="R399" s="667"/>
      <c r="S399" s="667"/>
      <c r="T399" s="667"/>
      <c r="U399" s="667"/>
      <c r="V399" s="667"/>
      <c r="W399" s="667"/>
      <c r="X399" s="667"/>
      <c r="Y399" s="667"/>
      <c r="Z399" s="667"/>
      <c r="AA399" s="667"/>
      <c r="AB399" s="667"/>
    </row>
    <row r="400" spans="2:28" ht="15.75" hidden="1" customHeight="1">
      <c r="B400" s="667"/>
      <c r="C400" s="667"/>
      <c r="D400" s="667"/>
      <c r="E400" s="667"/>
      <c r="F400" s="667"/>
      <c r="G400" s="667"/>
      <c r="H400" s="667"/>
      <c r="I400" s="667"/>
      <c r="J400" s="667"/>
      <c r="K400" s="667"/>
      <c r="L400" s="667"/>
      <c r="M400" s="667"/>
      <c r="N400" s="667"/>
      <c r="O400" s="667"/>
      <c r="P400" s="667"/>
      <c r="Q400" s="667"/>
      <c r="R400" s="667"/>
      <c r="S400" s="667"/>
      <c r="T400" s="667"/>
      <c r="U400" s="667"/>
      <c r="V400" s="667"/>
      <c r="W400" s="667"/>
      <c r="X400" s="667"/>
      <c r="Y400" s="667"/>
      <c r="Z400" s="667"/>
      <c r="AA400" s="667"/>
      <c r="AB400" s="667"/>
    </row>
    <row r="401" spans="2:28" ht="15.75" hidden="1" customHeight="1">
      <c r="B401" s="667"/>
      <c r="C401" s="667"/>
      <c r="D401" s="667"/>
      <c r="E401" s="667"/>
      <c r="F401" s="667"/>
      <c r="G401" s="667"/>
      <c r="H401" s="667"/>
      <c r="I401" s="667"/>
      <c r="J401" s="667"/>
      <c r="K401" s="667"/>
      <c r="L401" s="667"/>
      <c r="M401" s="667"/>
      <c r="N401" s="667"/>
      <c r="O401" s="667"/>
      <c r="P401" s="667"/>
      <c r="Q401" s="667"/>
      <c r="R401" s="667"/>
      <c r="S401" s="667"/>
      <c r="T401" s="667"/>
      <c r="U401" s="667"/>
      <c r="V401" s="667"/>
      <c r="W401" s="667"/>
      <c r="X401" s="667"/>
      <c r="Y401" s="667"/>
      <c r="Z401" s="667"/>
      <c r="AA401" s="667"/>
      <c r="AB401" s="667"/>
    </row>
    <row r="402" spans="2:28" ht="15.75" hidden="1" customHeight="1">
      <c r="B402" s="667"/>
      <c r="C402" s="667"/>
      <c r="D402" s="667"/>
      <c r="E402" s="667"/>
      <c r="F402" s="667"/>
      <c r="G402" s="667"/>
      <c r="H402" s="667"/>
      <c r="I402" s="667"/>
      <c r="J402" s="667"/>
      <c r="K402" s="667"/>
      <c r="L402" s="667"/>
      <c r="M402" s="667"/>
      <c r="N402" s="667"/>
      <c r="O402" s="667"/>
      <c r="P402" s="667"/>
      <c r="Q402" s="667"/>
      <c r="R402" s="667"/>
      <c r="S402" s="667"/>
      <c r="T402" s="667"/>
      <c r="U402" s="667"/>
      <c r="V402" s="667"/>
      <c r="W402" s="667"/>
      <c r="X402" s="667"/>
      <c r="Y402" s="667"/>
      <c r="Z402" s="667"/>
      <c r="AA402" s="667"/>
      <c r="AB402" s="667"/>
    </row>
    <row r="403" spans="2:28" ht="15.75" hidden="1" customHeight="1">
      <c r="B403" s="667"/>
      <c r="C403" s="667"/>
      <c r="D403" s="667"/>
      <c r="E403" s="667"/>
      <c r="F403" s="667"/>
      <c r="G403" s="667"/>
      <c r="H403" s="667"/>
      <c r="I403" s="667"/>
      <c r="J403" s="667"/>
      <c r="K403" s="667"/>
      <c r="L403" s="667"/>
      <c r="M403" s="667"/>
      <c r="N403" s="667"/>
      <c r="O403" s="667"/>
      <c r="P403" s="667"/>
      <c r="Q403" s="667"/>
      <c r="R403" s="667"/>
      <c r="S403" s="667"/>
      <c r="T403" s="667"/>
      <c r="U403" s="667"/>
      <c r="V403" s="667"/>
      <c r="W403" s="667"/>
      <c r="X403" s="667"/>
      <c r="Y403" s="667"/>
      <c r="Z403" s="667"/>
      <c r="AA403" s="667"/>
      <c r="AB403" s="667"/>
    </row>
    <row r="404" spans="2:28" ht="15.75" hidden="1" customHeight="1">
      <c r="B404" s="667"/>
      <c r="C404" s="667"/>
      <c r="D404" s="667"/>
      <c r="E404" s="667"/>
      <c r="F404" s="667"/>
      <c r="G404" s="667"/>
      <c r="H404" s="667"/>
      <c r="I404" s="667"/>
      <c r="J404" s="667"/>
      <c r="K404" s="667"/>
      <c r="L404" s="667"/>
      <c r="M404" s="667"/>
      <c r="N404" s="667"/>
      <c r="O404" s="667"/>
      <c r="P404" s="667"/>
      <c r="Q404" s="667"/>
      <c r="R404" s="667"/>
      <c r="S404" s="667"/>
      <c r="T404" s="667"/>
      <c r="U404" s="667"/>
      <c r="V404" s="667"/>
      <c r="W404" s="667"/>
      <c r="X404" s="667"/>
      <c r="Y404" s="667"/>
      <c r="Z404" s="667"/>
      <c r="AA404" s="667"/>
      <c r="AB404" s="667"/>
    </row>
    <row r="405" spans="2:28" ht="15.75" hidden="1" customHeight="1">
      <c r="B405" s="667"/>
      <c r="C405" s="667"/>
      <c r="D405" s="667"/>
      <c r="E405" s="667"/>
      <c r="F405" s="667"/>
      <c r="G405" s="667"/>
      <c r="H405" s="667"/>
      <c r="I405" s="667"/>
      <c r="J405" s="667"/>
      <c r="K405" s="667"/>
      <c r="L405" s="667"/>
      <c r="M405" s="667"/>
      <c r="N405" s="667"/>
      <c r="O405" s="667"/>
      <c r="P405" s="667"/>
      <c r="Q405" s="667"/>
      <c r="R405" s="667"/>
      <c r="S405" s="667"/>
      <c r="T405" s="667"/>
      <c r="U405" s="667"/>
      <c r="V405" s="667"/>
      <c r="W405" s="667"/>
      <c r="X405" s="667"/>
      <c r="Y405" s="667"/>
      <c r="Z405" s="667"/>
      <c r="AA405" s="667"/>
      <c r="AB405" s="667"/>
    </row>
    <row r="406" spans="2:28" ht="15.75" hidden="1" customHeight="1">
      <c r="B406" s="667"/>
      <c r="C406" s="667"/>
      <c r="D406" s="667"/>
      <c r="E406" s="667"/>
      <c r="F406" s="667"/>
      <c r="G406" s="667"/>
      <c r="H406" s="667"/>
      <c r="I406" s="667"/>
      <c r="J406" s="667"/>
      <c r="K406" s="667"/>
      <c r="L406" s="667"/>
      <c r="M406" s="667"/>
      <c r="N406" s="667"/>
      <c r="O406" s="667"/>
      <c r="P406" s="667"/>
      <c r="Q406" s="667"/>
      <c r="R406" s="667"/>
      <c r="S406" s="667"/>
      <c r="T406" s="667"/>
      <c r="U406" s="667"/>
      <c r="V406" s="667"/>
      <c r="W406" s="667"/>
      <c r="X406" s="667"/>
      <c r="Y406" s="667"/>
      <c r="Z406" s="667"/>
      <c r="AA406" s="667"/>
      <c r="AB406" s="667"/>
    </row>
    <row r="407" spans="2:28" ht="15.75" hidden="1" customHeight="1">
      <c r="B407" s="667"/>
      <c r="C407" s="667"/>
      <c r="D407" s="667"/>
      <c r="E407" s="667"/>
      <c r="F407" s="667"/>
      <c r="G407" s="667"/>
      <c r="H407" s="667"/>
      <c r="I407" s="667"/>
      <c r="J407" s="667"/>
      <c r="K407" s="667"/>
      <c r="L407" s="667"/>
      <c r="M407" s="667"/>
      <c r="N407" s="667"/>
      <c r="O407" s="667"/>
      <c r="P407" s="667"/>
      <c r="Q407" s="667"/>
      <c r="R407" s="667"/>
      <c r="S407" s="667"/>
      <c r="T407" s="667"/>
      <c r="U407" s="667"/>
      <c r="V407" s="667"/>
      <c r="W407" s="667"/>
      <c r="X407" s="667"/>
      <c r="Y407" s="667"/>
      <c r="Z407" s="667"/>
      <c r="AA407" s="667"/>
      <c r="AB407" s="667"/>
    </row>
    <row r="408" spans="2:28" ht="15.75" hidden="1" customHeight="1">
      <c r="B408" s="667"/>
      <c r="C408" s="667"/>
      <c r="D408" s="667"/>
      <c r="E408" s="667"/>
      <c r="F408" s="667"/>
      <c r="G408" s="667"/>
      <c r="H408" s="667"/>
      <c r="I408" s="667"/>
      <c r="J408" s="667"/>
      <c r="K408" s="667"/>
      <c r="L408" s="667"/>
      <c r="M408" s="667"/>
      <c r="N408" s="667"/>
      <c r="O408" s="667"/>
      <c r="P408" s="667"/>
      <c r="Q408" s="667"/>
      <c r="R408" s="667"/>
      <c r="S408" s="667"/>
      <c r="T408" s="667"/>
      <c r="U408" s="667"/>
      <c r="V408" s="667"/>
      <c r="W408" s="667"/>
      <c r="X408" s="667"/>
      <c r="Y408" s="667"/>
      <c r="Z408" s="667"/>
      <c r="AA408" s="667"/>
      <c r="AB408" s="667"/>
    </row>
    <row r="409" spans="2:28" ht="15.75" hidden="1" customHeight="1">
      <c r="B409" s="667"/>
      <c r="C409" s="667"/>
      <c r="D409" s="667"/>
      <c r="E409" s="667"/>
      <c r="F409" s="667"/>
      <c r="G409" s="667"/>
      <c r="H409" s="667"/>
      <c r="I409" s="667"/>
      <c r="J409" s="667"/>
      <c r="K409" s="667"/>
      <c r="L409" s="667"/>
      <c r="M409" s="667"/>
      <c r="N409" s="667"/>
      <c r="O409" s="667"/>
      <c r="P409" s="667"/>
      <c r="Q409" s="667"/>
      <c r="R409" s="667"/>
      <c r="S409" s="667"/>
      <c r="T409" s="667"/>
      <c r="U409" s="667"/>
      <c r="V409" s="667"/>
      <c r="W409" s="667"/>
      <c r="X409" s="667"/>
      <c r="Y409" s="667"/>
      <c r="Z409" s="667"/>
      <c r="AA409" s="667"/>
      <c r="AB409" s="667"/>
    </row>
    <row r="410" spans="2:28" ht="15.75" hidden="1" customHeight="1">
      <c r="B410" s="667"/>
      <c r="C410" s="667"/>
      <c r="D410" s="667"/>
      <c r="E410" s="667"/>
      <c r="F410" s="667"/>
      <c r="G410" s="667"/>
      <c r="H410" s="667"/>
      <c r="I410" s="667"/>
      <c r="J410" s="667"/>
      <c r="K410" s="667"/>
      <c r="L410" s="667"/>
      <c r="M410" s="667"/>
      <c r="N410" s="667"/>
      <c r="O410" s="667"/>
      <c r="P410" s="667"/>
      <c r="Q410" s="667"/>
      <c r="R410" s="667"/>
      <c r="S410" s="667"/>
      <c r="T410" s="667"/>
      <c r="U410" s="667"/>
      <c r="V410" s="667"/>
      <c r="W410" s="667"/>
      <c r="X410" s="667"/>
      <c r="Y410" s="667"/>
      <c r="Z410" s="667"/>
      <c r="AA410" s="667"/>
      <c r="AB410" s="667"/>
    </row>
    <row r="411" spans="2:28" ht="15.75" hidden="1" customHeight="1">
      <c r="B411" s="667"/>
      <c r="C411" s="667"/>
      <c r="D411" s="667"/>
      <c r="E411" s="667"/>
      <c r="F411" s="667"/>
      <c r="G411" s="667"/>
      <c r="H411" s="667"/>
      <c r="I411" s="667"/>
      <c r="J411" s="667"/>
      <c r="K411" s="667"/>
      <c r="L411" s="667"/>
      <c r="M411" s="667"/>
      <c r="N411" s="667"/>
      <c r="O411" s="667"/>
      <c r="P411" s="667"/>
      <c r="Q411" s="667"/>
      <c r="R411" s="667"/>
      <c r="S411" s="667"/>
      <c r="T411" s="667"/>
      <c r="U411" s="667"/>
      <c r="V411" s="667"/>
      <c r="W411" s="667"/>
      <c r="X411" s="667"/>
      <c r="Y411" s="667"/>
      <c r="Z411" s="667"/>
      <c r="AA411" s="667"/>
      <c r="AB411" s="667"/>
    </row>
    <row r="412" spans="2:28" ht="15.75" hidden="1" customHeight="1">
      <c r="B412" s="667"/>
      <c r="C412" s="667"/>
      <c r="D412" s="667"/>
      <c r="E412" s="667"/>
      <c r="F412" s="667"/>
      <c r="G412" s="667"/>
      <c r="H412" s="667"/>
      <c r="I412" s="667"/>
      <c r="J412" s="667"/>
      <c r="K412" s="667"/>
      <c r="L412" s="667"/>
      <c r="M412" s="667"/>
      <c r="N412" s="667"/>
      <c r="O412" s="667"/>
      <c r="P412" s="667"/>
      <c r="Q412" s="667"/>
      <c r="R412" s="667"/>
      <c r="S412" s="667"/>
      <c r="T412" s="667"/>
      <c r="U412" s="667"/>
      <c r="V412" s="667"/>
      <c r="W412" s="667"/>
      <c r="X412" s="667"/>
      <c r="Y412" s="667"/>
      <c r="Z412" s="667"/>
      <c r="AA412" s="667"/>
      <c r="AB412" s="667"/>
    </row>
    <row r="413" spans="2:28" ht="15.75" hidden="1" customHeight="1">
      <c r="B413" s="667"/>
      <c r="C413" s="667"/>
      <c r="D413" s="667"/>
      <c r="E413" s="667"/>
      <c r="F413" s="667"/>
      <c r="G413" s="667"/>
      <c r="H413" s="667"/>
      <c r="I413" s="667"/>
      <c r="J413" s="667"/>
      <c r="K413" s="667"/>
      <c r="L413" s="667"/>
      <c r="M413" s="667"/>
      <c r="N413" s="667"/>
      <c r="O413" s="667"/>
      <c r="P413" s="667"/>
      <c r="Q413" s="667"/>
      <c r="R413" s="667"/>
      <c r="S413" s="667"/>
      <c r="T413" s="667"/>
      <c r="U413" s="667"/>
      <c r="V413" s="667"/>
      <c r="W413" s="667"/>
      <c r="X413" s="667"/>
      <c r="Y413" s="667"/>
      <c r="Z413" s="667"/>
      <c r="AA413" s="667"/>
      <c r="AB413" s="667"/>
    </row>
    <row r="414" spans="2:28" ht="15.75" hidden="1" customHeight="1">
      <c r="B414" s="667"/>
      <c r="C414" s="667"/>
      <c r="D414" s="667"/>
      <c r="E414" s="667"/>
      <c r="F414" s="667"/>
      <c r="G414" s="667"/>
      <c r="H414" s="667"/>
      <c r="I414" s="667"/>
      <c r="J414" s="667"/>
      <c r="K414" s="667"/>
      <c r="L414" s="667"/>
      <c r="M414" s="667"/>
      <c r="N414" s="667"/>
      <c r="O414" s="667"/>
      <c r="P414" s="667"/>
      <c r="Q414" s="667"/>
      <c r="R414" s="667"/>
      <c r="S414" s="667"/>
      <c r="T414" s="667"/>
      <c r="U414" s="667"/>
      <c r="V414" s="667"/>
      <c r="W414" s="667"/>
      <c r="X414" s="667"/>
      <c r="Y414" s="667"/>
      <c r="Z414" s="667"/>
      <c r="AA414" s="667"/>
      <c r="AB414" s="667"/>
    </row>
    <row r="415" spans="2:28" ht="15.75" hidden="1" customHeight="1">
      <c r="B415" s="667"/>
      <c r="C415" s="667"/>
      <c r="D415" s="667"/>
      <c r="E415" s="667"/>
      <c r="F415" s="667"/>
      <c r="G415" s="667"/>
      <c r="H415" s="667"/>
      <c r="I415" s="667"/>
      <c r="J415" s="667"/>
      <c r="K415" s="667"/>
      <c r="L415" s="667"/>
      <c r="M415" s="667"/>
      <c r="N415" s="667"/>
      <c r="O415" s="667"/>
      <c r="P415" s="667"/>
      <c r="Q415" s="667"/>
      <c r="R415" s="667"/>
      <c r="S415" s="667"/>
      <c r="T415" s="667"/>
      <c r="U415" s="667"/>
      <c r="V415" s="667"/>
      <c r="W415" s="667"/>
      <c r="X415" s="667"/>
      <c r="Y415" s="667"/>
      <c r="Z415" s="667"/>
      <c r="AA415" s="667"/>
      <c r="AB415" s="667"/>
    </row>
    <row r="416" spans="2:28" ht="15.75" hidden="1" customHeight="1">
      <c r="B416" s="667"/>
      <c r="C416" s="667"/>
      <c r="D416" s="667"/>
      <c r="E416" s="667"/>
      <c r="F416" s="667"/>
      <c r="G416" s="667"/>
      <c r="H416" s="667"/>
      <c r="I416" s="667"/>
      <c r="J416" s="667"/>
      <c r="K416" s="667"/>
      <c r="L416" s="667"/>
      <c r="M416" s="667"/>
      <c r="N416" s="667"/>
      <c r="O416" s="667"/>
      <c r="P416" s="667"/>
      <c r="Q416" s="667"/>
      <c r="R416" s="667"/>
      <c r="S416" s="667"/>
      <c r="T416" s="667"/>
      <c r="U416" s="667"/>
      <c r="V416" s="667"/>
      <c r="W416" s="667"/>
      <c r="X416" s="667"/>
      <c r="Y416" s="667"/>
      <c r="Z416" s="667"/>
      <c r="AA416" s="667"/>
      <c r="AB416" s="667"/>
    </row>
    <row r="417" spans="2:28" ht="15.75" hidden="1" customHeight="1">
      <c r="B417" s="667"/>
      <c r="C417" s="667"/>
      <c r="D417" s="667"/>
      <c r="E417" s="667"/>
      <c r="F417" s="667"/>
      <c r="G417" s="667"/>
      <c r="H417" s="667"/>
      <c r="I417" s="667"/>
      <c r="J417" s="667"/>
      <c r="K417" s="667"/>
      <c r="L417" s="667"/>
      <c r="M417" s="667"/>
      <c r="N417" s="667"/>
      <c r="O417" s="667"/>
      <c r="P417" s="667"/>
      <c r="Q417" s="667"/>
      <c r="R417" s="667"/>
      <c r="S417" s="667"/>
      <c r="T417" s="667"/>
      <c r="U417" s="667"/>
      <c r="V417" s="667"/>
      <c r="W417" s="667"/>
      <c r="X417" s="667"/>
      <c r="Y417" s="667"/>
      <c r="Z417" s="667"/>
      <c r="AA417" s="667"/>
      <c r="AB417" s="667"/>
    </row>
    <row r="418" spans="2:28" ht="15.75" hidden="1" customHeight="1">
      <c r="B418" s="667"/>
      <c r="C418" s="667"/>
      <c r="D418" s="667"/>
      <c r="E418" s="667"/>
      <c r="F418" s="667"/>
      <c r="G418" s="667"/>
      <c r="H418" s="667"/>
      <c r="I418" s="667"/>
      <c r="J418" s="667"/>
      <c r="K418" s="667"/>
      <c r="L418" s="667"/>
      <c r="M418" s="667"/>
      <c r="N418" s="667"/>
      <c r="O418" s="667"/>
      <c r="P418" s="667"/>
      <c r="Q418" s="667"/>
      <c r="R418" s="667"/>
      <c r="S418" s="667"/>
      <c r="T418" s="667"/>
      <c r="U418" s="667"/>
      <c r="V418" s="667"/>
      <c r="W418" s="667"/>
      <c r="X418" s="667"/>
      <c r="Y418" s="667"/>
      <c r="Z418" s="667"/>
      <c r="AA418" s="667"/>
      <c r="AB418" s="667"/>
    </row>
    <row r="419" spans="2:28" ht="15.75" hidden="1" customHeight="1">
      <c r="B419" s="667"/>
      <c r="C419" s="667"/>
      <c r="D419" s="667"/>
      <c r="E419" s="667"/>
      <c r="F419" s="667"/>
      <c r="G419" s="667"/>
      <c r="H419" s="667"/>
      <c r="I419" s="667"/>
      <c r="J419" s="667"/>
      <c r="K419" s="667"/>
      <c r="L419" s="667"/>
      <c r="M419" s="667"/>
      <c r="N419" s="667"/>
      <c r="O419" s="667"/>
      <c r="P419" s="667"/>
      <c r="Q419" s="667"/>
      <c r="R419" s="667"/>
      <c r="S419" s="667"/>
      <c r="T419" s="667"/>
      <c r="U419" s="667"/>
      <c r="V419" s="667"/>
      <c r="W419" s="667"/>
      <c r="X419" s="667"/>
      <c r="Y419" s="667"/>
      <c r="Z419" s="667"/>
      <c r="AA419" s="667"/>
      <c r="AB419" s="667"/>
    </row>
    <row r="420" spans="2:28" ht="15.75" hidden="1" customHeight="1">
      <c r="B420" s="667"/>
      <c r="C420" s="667"/>
      <c r="D420" s="667"/>
      <c r="E420" s="667"/>
      <c r="F420" s="667"/>
      <c r="G420" s="667"/>
      <c r="H420" s="667"/>
      <c r="I420" s="667"/>
      <c r="J420" s="667"/>
      <c r="K420" s="667"/>
      <c r="L420" s="667"/>
      <c r="M420" s="667"/>
      <c r="N420" s="667"/>
      <c r="O420" s="667"/>
      <c r="P420" s="667"/>
      <c r="Q420" s="667"/>
      <c r="R420" s="667"/>
      <c r="S420" s="667"/>
      <c r="T420" s="667"/>
      <c r="U420" s="667"/>
      <c r="V420" s="667"/>
      <c r="W420" s="667"/>
      <c r="X420" s="667"/>
      <c r="Y420" s="667"/>
      <c r="Z420" s="667"/>
      <c r="AA420" s="667"/>
      <c r="AB420" s="667"/>
    </row>
    <row r="421" spans="2:28" ht="15.75" hidden="1" customHeight="1">
      <c r="B421" s="667"/>
      <c r="C421" s="667"/>
      <c r="D421" s="667"/>
      <c r="E421" s="667"/>
      <c r="F421" s="667"/>
      <c r="G421" s="667"/>
      <c r="H421" s="667"/>
      <c r="I421" s="667"/>
      <c r="J421" s="667"/>
      <c r="K421" s="667"/>
      <c r="L421" s="667"/>
      <c r="M421" s="667"/>
      <c r="N421" s="667"/>
      <c r="O421" s="667"/>
      <c r="P421" s="667"/>
      <c r="Q421" s="667"/>
      <c r="R421" s="667"/>
      <c r="S421" s="667"/>
      <c r="T421" s="667"/>
      <c r="U421" s="667"/>
      <c r="V421" s="667"/>
      <c r="W421" s="667"/>
      <c r="X421" s="667"/>
      <c r="Y421" s="667"/>
      <c r="Z421" s="667"/>
      <c r="AA421" s="667"/>
      <c r="AB421" s="667"/>
    </row>
    <row r="422" spans="2:28" ht="15.75" hidden="1" customHeight="1">
      <c r="B422" s="667"/>
      <c r="C422" s="667"/>
      <c r="D422" s="667"/>
      <c r="E422" s="667"/>
      <c r="F422" s="667"/>
      <c r="G422" s="667"/>
      <c r="H422" s="667"/>
      <c r="I422" s="667"/>
      <c r="J422" s="667"/>
      <c r="K422" s="667"/>
      <c r="L422" s="667"/>
      <c r="M422" s="667"/>
      <c r="N422" s="667"/>
      <c r="O422" s="667"/>
      <c r="P422" s="667"/>
      <c r="Q422" s="667"/>
      <c r="R422" s="667"/>
      <c r="S422" s="667"/>
      <c r="T422" s="667"/>
      <c r="U422" s="667"/>
      <c r="V422" s="667"/>
      <c r="W422" s="667"/>
      <c r="X422" s="667"/>
      <c r="Y422" s="667"/>
      <c r="Z422" s="667"/>
      <c r="AA422" s="667"/>
      <c r="AB422" s="667"/>
    </row>
    <row r="423" spans="2:28" ht="15.75" hidden="1" customHeight="1">
      <c r="B423" s="667"/>
      <c r="C423" s="667"/>
      <c r="D423" s="667"/>
      <c r="E423" s="667"/>
      <c r="F423" s="667"/>
      <c r="G423" s="667"/>
      <c r="H423" s="667"/>
      <c r="I423" s="667"/>
      <c r="J423" s="667"/>
      <c r="K423" s="667"/>
      <c r="L423" s="667"/>
      <c r="M423" s="667"/>
      <c r="N423" s="667"/>
      <c r="O423" s="667"/>
      <c r="P423" s="667"/>
      <c r="Q423" s="667"/>
      <c r="R423" s="667"/>
      <c r="S423" s="667"/>
      <c r="T423" s="667"/>
      <c r="U423" s="667"/>
      <c r="V423" s="667"/>
      <c r="W423" s="667"/>
      <c r="X423" s="667"/>
      <c r="Y423" s="667"/>
      <c r="Z423" s="667"/>
      <c r="AA423" s="667"/>
      <c r="AB423" s="667"/>
    </row>
    <row r="424" spans="2:28" ht="15.75" hidden="1" customHeight="1">
      <c r="B424" s="667"/>
      <c r="C424" s="667"/>
      <c r="D424" s="667"/>
      <c r="E424" s="667"/>
      <c r="F424" s="667"/>
      <c r="G424" s="667"/>
      <c r="H424" s="667"/>
      <c r="I424" s="667"/>
      <c r="J424" s="667"/>
      <c r="K424" s="667"/>
      <c r="L424" s="667"/>
      <c r="M424" s="667"/>
      <c r="N424" s="667"/>
      <c r="O424" s="667"/>
      <c r="P424" s="667"/>
      <c r="Q424" s="667"/>
      <c r="R424" s="667"/>
      <c r="S424" s="667"/>
      <c r="T424" s="667"/>
      <c r="U424" s="667"/>
      <c r="V424" s="667"/>
      <c r="W424" s="667"/>
      <c r="X424" s="667"/>
      <c r="Y424" s="667"/>
      <c r="Z424" s="667"/>
      <c r="AA424" s="667"/>
      <c r="AB424" s="667"/>
    </row>
    <row r="425" spans="2:28" ht="15.75" hidden="1" customHeight="1">
      <c r="B425" s="667"/>
      <c r="C425" s="667"/>
      <c r="D425" s="667"/>
      <c r="E425" s="667"/>
      <c r="F425" s="667"/>
      <c r="G425" s="667"/>
      <c r="H425" s="667"/>
      <c r="I425" s="667"/>
      <c r="J425" s="667"/>
      <c r="K425" s="667"/>
      <c r="L425" s="667"/>
      <c r="M425" s="667"/>
      <c r="N425" s="667"/>
      <c r="O425" s="667"/>
      <c r="P425" s="667"/>
      <c r="Q425" s="667"/>
      <c r="R425" s="667"/>
      <c r="S425" s="667"/>
      <c r="T425" s="667"/>
      <c r="U425" s="667"/>
      <c r="V425" s="667"/>
      <c r="W425" s="667"/>
      <c r="X425" s="667"/>
      <c r="Y425" s="667"/>
      <c r="Z425" s="667"/>
      <c r="AA425" s="667"/>
      <c r="AB425" s="667"/>
    </row>
    <row r="426" spans="2:28" ht="15.75" hidden="1" customHeight="1">
      <c r="B426" s="667"/>
      <c r="C426" s="667"/>
      <c r="D426" s="667"/>
      <c r="E426" s="667"/>
      <c r="F426" s="667"/>
      <c r="G426" s="667"/>
      <c r="H426" s="667"/>
      <c r="I426" s="667"/>
      <c r="J426" s="667"/>
      <c r="K426" s="667"/>
      <c r="L426" s="667"/>
      <c r="M426" s="667"/>
      <c r="N426" s="667"/>
      <c r="O426" s="667"/>
      <c r="P426" s="667"/>
      <c r="Q426" s="667"/>
      <c r="R426" s="667"/>
      <c r="S426" s="667"/>
      <c r="T426" s="667"/>
      <c r="U426" s="667"/>
      <c r="V426" s="667"/>
      <c r="W426" s="667"/>
      <c r="X426" s="667"/>
      <c r="Y426" s="667"/>
      <c r="Z426" s="667"/>
      <c r="AA426" s="667"/>
      <c r="AB426" s="667"/>
    </row>
    <row r="427" spans="2:28" ht="15.75" hidden="1" customHeight="1">
      <c r="B427" s="667"/>
      <c r="C427" s="667"/>
      <c r="D427" s="667"/>
      <c r="E427" s="667"/>
      <c r="F427" s="667"/>
      <c r="G427" s="667"/>
      <c r="H427" s="667"/>
      <c r="I427" s="667"/>
      <c r="J427" s="667"/>
      <c r="K427" s="667"/>
      <c r="L427" s="667"/>
      <c r="M427" s="667"/>
      <c r="N427" s="667"/>
      <c r="O427" s="667"/>
      <c r="P427" s="667"/>
      <c r="Q427" s="667"/>
      <c r="R427" s="667"/>
      <c r="S427" s="667"/>
      <c r="T427" s="667"/>
      <c r="U427" s="667"/>
      <c r="V427" s="667"/>
      <c r="W427" s="667"/>
      <c r="X427" s="667"/>
      <c r="Y427" s="667"/>
      <c r="Z427" s="667"/>
      <c r="AA427" s="667"/>
      <c r="AB427" s="667"/>
    </row>
    <row r="428" spans="2:28" ht="15.75" hidden="1" customHeight="1">
      <c r="B428" s="667"/>
      <c r="C428" s="667"/>
      <c r="D428" s="667"/>
      <c r="E428" s="667"/>
      <c r="F428" s="667"/>
      <c r="G428" s="667"/>
      <c r="H428" s="667"/>
      <c r="I428" s="667"/>
      <c r="J428" s="667"/>
      <c r="K428" s="667"/>
      <c r="L428" s="667"/>
      <c r="M428" s="667"/>
      <c r="N428" s="667"/>
      <c r="O428" s="667"/>
      <c r="P428" s="667"/>
      <c r="Q428" s="667"/>
      <c r="R428" s="667"/>
      <c r="S428" s="667"/>
      <c r="T428" s="667"/>
      <c r="U428" s="667"/>
      <c r="V428" s="667"/>
      <c r="W428" s="667"/>
      <c r="X428" s="667"/>
      <c r="Y428" s="667"/>
      <c r="Z428" s="667"/>
      <c r="AA428" s="667"/>
      <c r="AB428" s="667"/>
    </row>
    <row r="429" spans="2:28" ht="15.75" hidden="1" customHeight="1">
      <c r="B429" s="667"/>
      <c r="C429" s="667"/>
      <c r="D429" s="667"/>
      <c r="E429" s="667"/>
      <c r="F429" s="667"/>
      <c r="G429" s="667"/>
      <c r="H429" s="667"/>
      <c r="I429" s="667"/>
      <c r="J429" s="667"/>
      <c r="K429" s="667"/>
      <c r="L429" s="667"/>
      <c r="M429" s="667"/>
      <c r="N429" s="667"/>
      <c r="O429" s="667"/>
      <c r="P429" s="667"/>
      <c r="Q429" s="667"/>
      <c r="R429" s="667"/>
      <c r="S429" s="667"/>
      <c r="T429" s="667"/>
      <c r="U429" s="667"/>
      <c r="V429" s="667"/>
      <c r="W429" s="667"/>
      <c r="X429" s="667"/>
      <c r="Y429" s="667"/>
      <c r="Z429" s="667"/>
      <c r="AA429" s="667"/>
      <c r="AB429" s="667"/>
    </row>
    <row r="430" spans="2:28" ht="15.75" hidden="1" customHeight="1">
      <c r="B430" s="667"/>
      <c r="C430" s="667"/>
      <c r="D430" s="667"/>
      <c r="E430" s="667"/>
      <c r="F430" s="667"/>
      <c r="G430" s="667"/>
      <c r="H430" s="667"/>
      <c r="I430" s="667"/>
      <c r="J430" s="667"/>
      <c r="K430" s="667"/>
      <c r="L430" s="667"/>
      <c r="M430" s="667"/>
      <c r="N430" s="667"/>
      <c r="O430" s="667"/>
      <c r="P430" s="667"/>
      <c r="Q430" s="667"/>
      <c r="R430" s="667"/>
      <c r="S430" s="667"/>
      <c r="T430" s="667"/>
      <c r="U430" s="667"/>
      <c r="V430" s="667"/>
      <c r="W430" s="667"/>
      <c r="X430" s="667"/>
      <c r="Y430" s="667"/>
      <c r="Z430" s="667"/>
      <c r="AA430" s="667"/>
      <c r="AB430" s="667"/>
    </row>
    <row r="431" spans="2:28" ht="15.75" hidden="1" customHeight="1">
      <c r="B431" s="667"/>
      <c r="C431" s="667"/>
      <c r="D431" s="667"/>
      <c r="E431" s="667"/>
      <c r="F431" s="667"/>
      <c r="G431" s="667"/>
      <c r="H431" s="667"/>
      <c r="I431" s="667"/>
      <c r="J431" s="667"/>
      <c r="K431" s="667"/>
      <c r="L431" s="667"/>
      <c r="M431" s="667"/>
      <c r="N431" s="667"/>
      <c r="O431" s="667"/>
      <c r="P431" s="667"/>
      <c r="Q431" s="667"/>
      <c r="R431" s="667"/>
      <c r="S431" s="667"/>
      <c r="T431" s="667"/>
      <c r="U431" s="667"/>
      <c r="V431" s="667"/>
      <c r="W431" s="667"/>
      <c r="X431" s="667"/>
      <c r="Y431" s="667"/>
      <c r="Z431" s="667"/>
      <c r="AA431" s="667"/>
      <c r="AB431" s="667"/>
    </row>
    <row r="432" spans="2:28" ht="15.75" hidden="1" customHeight="1">
      <c r="B432" s="667"/>
      <c r="C432" s="667"/>
      <c r="D432" s="667"/>
      <c r="E432" s="667"/>
      <c r="F432" s="667"/>
      <c r="G432" s="667"/>
      <c r="H432" s="667"/>
      <c r="I432" s="667"/>
      <c r="J432" s="667"/>
      <c r="K432" s="667"/>
      <c r="L432" s="667"/>
      <c r="M432" s="667"/>
      <c r="N432" s="667"/>
      <c r="O432" s="667"/>
      <c r="P432" s="667"/>
      <c r="Q432" s="667"/>
      <c r="R432" s="667"/>
      <c r="S432" s="667"/>
      <c r="T432" s="667"/>
      <c r="U432" s="667"/>
      <c r="V432" s="667"/>
      <c r="W432" s="667"/>
      <c r="X432" s="667"/>
      <c r="Y432" s="667"/>
      <c r="Z432" s="667"/>
      <c r="AA432" s="667"/>
      <c r="AB432" s="667"/>
    </row>
    <row r="433" spans="2:28" ht="15.75" hidden="1" customHeight="1">
      <c r="B433" s="667"/>
      <c r="C433" s="667"/>
      <c r="D433" s="667"/>
      <c r="E433" s="667"/>
      <c r="F433" s="667"/>
      <c r="G433" s="667"/>
      <c r="H433" s="667"/>
      <c r="I433" s="667"/>
      <c r="J433" s="667"/>
      <c r="K433" s="667"/>
      <c r="L433" s="667"/>
      <c r="M433" s="667"/>
      <c r="N433" s="667"/>
      <c r="O433" s="667"/>
      <c r="P433" s="667"/>
      <c r="Q433" s="667"/>
      <c r="R433" s="667"/>
      <c r="S433" s="667"/>
      <c r="T433" s="667"/>
      <c r="U433" s="667"/>
      <c r="V433" s="667"/>
      <c r="W433" s="667"/>
      <c r="X433" s="667"/>
      <c r="Y433" s="667"/>
      <c r="Z433" s="667"/>
      <c r="AA433" s="667"/>
      <c r="AB433" s="667"/>
    </row>
    <row r="434" spans="2:28" ht="15.75" hidden="1" customHeight="1">
      <c r="B434" s="667"/>
      <c r="C434" s="667"/>
      <c r="D434" s="667"/>
      <c r="E434" s="667"/>
      <c r="F434" s="667"/>
      <c r="G434" s="667"/>
      <c r="H434" s="667"/>
      <c r="I434" s="667"/>
      <c r="J434" s="667"/>
      <c r="K434" s="667"/>
      <c r="L434" s="667"/>
      <c r="M434" s="667"/>
      <c r="N434" s="667"/>
      <c r="O434" s="667"/>
      <c r="P434" s="667"/>
      <c r="Q434" s="667"/>
      <c r="R434" s="667"/>
      <c r="S434" s="667"/>
      <c r="T434" s="667"/>
      <c r="U434" s="667"/>
      <c r="V434" s="667"/>
      <c r="W434" s="667"/>
      <c r="X434" s="667"/>
      <c r="Y434" s="667"/>
      <c r="Z434" s="667"/>
      <c r="AA434" s="667"/>
      <c r="AB434" s="667"/>
    </row>
    <row r="435" spans="2:28" ht="15.75" hidden="1" customHeight="1">
      <c r="B435" s="667"/>
      <c r="C435" s="667"/>
      <c r="D435" s="667"/>
      <c r="E435" s="667"/>
      <c r="F435" s="667"/>
      <c r="G435" s="667"/>
      <c r="H435" s="667"/>
      <c r="I435" s="667"/>
      <c r="J435" s="667"/>
      <c r="K435" s="667"/>
      <c r="L435" s="667"/>
      <c r="M435" s="667"/>
      <c r="N435" s="667"/>
      <c r="O435" s="667"/>
      <c r="P435" s="667"/>
      <c r="Q435" s="667"/>
      <c r="R435" s="667"/>
      <c r="S435" s="667"/>
      <c r="T435" s="667"/>
      <c r="U435" s="667"/>
      <c r="V435" s="667"/>
      <c r="W435" s="667"/>
      <c r="X435" s="667"/>
      <c r="Y435" s="667"/>
      <c r="Z435" s="667"/>
      <c r="AA435" s="667"/>
      <c r="AB435" s="667"/>
    </row>
    <row r="436" spans="2:28" ht="15.75" hidden="1" customHeight="1">
      <c r="B436" s="667"/>
      <c r="C436" s="667"/>
      <c r="D436" s="667"/>
      <c r="E436" s="667"/>
      <c r="F436" s="667"/>
      <c r="G436" s="667"/>
      <c r="H436" s="667"/>
      <c r="I436" s="667"/>
      <c r="J436" s="667"/>
      <c r="K436" s="667"/>
      <c r="L436" s="667"/>
      <c r="M436" s="667"/>
      <c r="N436" s="667"/>
      <c r="O436" s="667"/>
      <c r="P436" s="667"/>
      <c r="Q436" s="667"/>
      <c r="R436" s="667"/>
      <c r="S436" s="667"/>
      <c r="T436" s="667"/>
      <c r="U436" s="667"/>
      <c r="V436" s="667"/>
      <c r="W436" s="667"/>
      <c r="X436" s="667"/>
      <c r="Y436" s="667"/>
      <c r="Z436" s="667"/>
      <c r="AA436" s="667"/>
      <c r="AB436" s="667"/>
    </row>
    <row r="437" spans="2:28" ht="15.75" hidden="1" customHeight="1">
      <c r="B437" s="667"/>
      <c r="C437" s="667"/>
      <c r="D437" s="667"/>
      <c r="E437" s="667"/>
      <c r="F437" s="667"/>
      <c r="G437" s="667"/>
      <c r="H437" s="667"/>
      <c r="I437" s="667"/>
      <c r="J437" s="667"/>
      <c r="K437" s="667"/>
      <c r="L437" s="667"/>
      <c r="M437" s="667"/>
      <c r="N437" s="667"/>
      <c r="O437" s="667"/>
      <c r="P437" s="667"/>
      <c r="Q437" s="667"/>
      <c r="R437" s="667"/>
      <c r="S437" s="667"/>
      <c r="T437" s="667"/>
      <c r="U437" s="667"/>
      <c r="V437" s="667"/>
      <c r="W437" s="667"/>
      <c r="X437" s="667"/>
      <c r="Y437" s="667"/>
      <c r="Z437" s="667"/>
      <c r="AA437" s="667"/>
      <c r="AB437" s="667"/>
    </row>
    <row r="438" spans="2:28" ht="15.75" hidden="1" customHeight="1">
      <c r="B438" s="667"/>
      <c r="C438" s="667"/>
      <c r="D438" s="667"/>
      <c r="E438" s="667"/>
      <c r="F438" s="667"/>
      <c r="G438" s="667"/>
      <c r="H438" s="667"/>
      <c r="I438" s="667"/>
      <c r="J438" s="667"/>
      <c r="K438" s="667"/>
      <c r="L438" s="667"/>
      <c r="M438" s="667"/>
      <c r="N438" s="667"/>
      <c r="O438" s="667"/>
      <c r="P438" s="667"/>
      <c r="Q438" s="667"/>
      <c r="R438" s="667"/>
      <c r="S438" s="667"/>
      <c r="T438" s="667"/>
      <c r="U438" s="667"/>
      <c r="V438" s="667"/>
      <c r="W438" s="667"/>
      <c r="X438" s="667"/>
      <c r="Y438" s="667"/>
      <c r="Z438" s="667"/>
      <c r="AA438" s="667"/>
      <c r="AB438" s="667"/>
    </row>
    <row r="439" spans="2:28" ht="15.75" hidden="1" customHeight="1">
      <c r="B439" s="667"/>
      <c r="C439" s="667"/>
      <c r="D439" s="667"/>
      <c r="E439" s="667"/>
      <c r="F439" s="667"/>
      <c r="G439" s="667"/>
      <c r="H439" s="667"/>
      <c r="I439" s="667"/>
      <c r="J439" s="667"/>
      <c r="K439" s="667"/>
      <c r="L439" s="667"/>
      <c r="M439" s="667"/>
      <c r="N439" s="667"/>
      <c r="O439" s="667"/>
      <c r="P439" s="667"/>
      <c r="Q439" s="667"/>
      <c r="R439" s="667"/>
      <c r="S439" s="667"/>
      <c r="T439" s="667"/>
      <c r="U439" s="667"/>
      <c r="V439" s="667"/>
      <c r="W439" s="667"/>
      <c r="X439" s="667"/>
      <c r="Y439" s="667"/>
      <c r="Z439" s="667"/>
      <c r="AA439" s="667"/>
      <c r="AB439" s="667"/>
    </row>
    <row r="440" spans="2:28" ht="15.75" hidden="1" customHeight="1">
      <c r="B440" s="667"/>
      <c r="C440" s="667"/>
      <c r="D440" s="667"/>
      <c r="E440" s="667"/>
      <c r="F440" s="667"/>
      <c r="G440" s="667"/>
      <c r="H440" s="667"/>
      <c r="I440" s="667"/>
      <c r="J440" s="667"/>
      <c r="K440" s="667"/>
      <c r="L440" s="667"/>
      <c r="M440" s="667"/>
      <c r="N440" s="667"/>
      <c r="O440" s="667"/>
      <c r="P440" s="667"/>
      <c r="Q440" s="667"/>
      <c r="R440" s="667"/>
      <c r="S440" s="667"/>
      <c r="T440" s="667"/>
      <c r="U440" s="667"/>
      <c r="V440" s="667"/>
      <c r="W440" s="667"/>
      <c r="X440" s="667"/>
      <c r="Y440" s="667"/>
      <c r="Z440" s="667"/>
      <c r="AA440" s="667"/>
      <c r="AB440" s="667"/>
    </row>
    <row r="441" spans="2:28" ht="15.75" hidden="1" customHeight="1">
      <c r="B441" s="667"/>
      <c r="C441" s="667"/>
      <c r="D441" s="667"/>
      <c r="E441" s="667"/>
      <c r="F441" s="667"/>
      <c r="G441" s="667"/>
      <c r="H441" s="667"/>
      <c r="I441" s="667"/>
      <c r="J441" s="667"/>
      <c r="K441" s="667"/>
      <c r="L441" s="667"/>
      <c r="M441" s="667"/>
      <c r="N441" s="667"/>
      <c r="O441" s="667"/>
      <c r="P441" s="667"/>
      <c r="Q441" s="667"/>
      <c r="R441" s="667"/>
      <c r="S441" s="667"/>
      <c r="T441" s="667"/>
      <c r="U441" s="667"/>
      <c r="V441" s="667"/>
      <c r="W441" s="667"/>
      <c r="X441" s="667"/>
      <c r="Y441" s="667"/>
      <c r="Z441" s="667"/>
      <c r="AA441" s="667"/>
      <c r="AB441" s="667"/>
    </row>
    <row r="442" spans="2:28" ht="15.75" hidden="1" customHeight="1">
      <c r="B442" s="667"/>
      <c r="C442" s="667"/>
      <c r="D442" s="667"/>
      <c r="E442" s="667"/>
      <c r="F442" s="667"/>
      <c r="G442" s="667"/>
      <c r="H442" s="667"/>
      <c r="I442" s="667"/>
      <c r="J442" s="667"/>
      <c r="K442" s="667"/>
      <c r="L442" s="667"/>
      <c r="M442" s="667"/>
      <c r="N442" s="667"/>
      <c r="O442" s="667"/>
      <c r="P442" s="667"/>
      <c r="Q442" s="667"/>
      <c r="R442" s="667"/>
      <c r="S442" s="667"/>
      <c r="T442" s="667"/>
      <c r="U442" s="667"/>
      <c r="V442" s="667"/>
      <c r="W442" s="667"/>
      <c r="X442" s="667"/>
      <c r="Y442" s="667"/>
      <c r="Z442" s="667"/>
      <c r="AA442" s="667"/>
      <c r="AB442" s="667"/>
    </row>
    <row r="443" spans="2:28" ht="15.75" hidden="1" customHeight="1">
      <c r="B443" s="667"/>
      <c r="C443" s="667"/>
      <c r="D443" s="667"/>
      <c r="E443" s="667"/>
      <c r="F443" s="667"/>
      <c r="G443" s="667"/>
      <c r="H443" s="667"/>
      <c r="I443" s="667"/>
      <c r="J443" s="667"/>
      <c r="K443" s="667"/>
      <c r="L443" s="667"/>
      <c r="M443" s="667"/>
      <c r="N443" s="667"/>
      <c r="O443" s="667"/>
      <c r="P443" s="667"/>
      <c r="Q443" s="667"/>
      <c r="R443" s="667"/>
      <c r="S443" s="667"/>
      <c r="T443" s="667"/>
      <c r="U443" s="667"/>
      <c r="V443" s="667"/>
      <c r="W443" s="667"/>
      <c r="X443" s="667"/>
      <c r="Y443" s="667"/>
      <c r="Z443" s="667"/>
      <c r="AA443" s="667"/>
      <c r="AB443" s="667"/>
    </row>
    <row r="444" spans="2:28" ht="15.75" hidden="1" customHeight="1">
      <c r="B444" s="667"/>
      <c r="C444" s="667"/>
      <c r="D444" s="667"/>
      <c r="E444" s="667"/>
      <c r="F444" s="667"/>
      <c r="G444" s="667"/>
      <c r="H444" s="667"/>
      <c r="I444" s="667"/>
      <c r="J444" s="667"/>
      <c r="K444" s="667"/>
      <c r="L444" s="667"/>
      <c r="M444" s="667"/>
      <c r="N444" s="667"/>
      <c r="O444" s="667"/>
      <c r="P444" s="667"/>
      <c r="Q444" s="667"/>
      <c r="R444" s="667"/>
      <c r="S444" s="667"/>
      <c r="T444" s="667"/>
      <c r="U444" s="667"/>
      <c r="V444" s="667"/>
      <c r="W444" s="667"/>
      <c r="X444" s="667"/>
      <c r="Y444" s="667"/>
      <c r="Z444" s="667"/>
      <c r="AA444" s="667"/>
      <c r="AB444" s="667"/>
    </row>
    <row r="445" spans="2:28" ht="15.75" hidden="1" customHeight="1">
      <c r="B445" s="667"/>
      <c r="C445" s="667"/>
      <c r="D445" s="667"/>
      <c r="E445" s="667"/>
      <c r="F445" s="667"/>
      <c r="G445" s="667"/>
      <c r="H445" s="667"/>
      <c r="I445" s="667"/>
      <c r="J445" s="667"/>
      <c r="K445" s="667"/>
      <c r="L445" s="667"/>
      <c r="M445" s="667"/>
      <c r="N445" s="667"/>
      <c r="O445" s="667"/>
      <c r="P445" s="667"/>
      <c r="Q445" s="667"/>
      <c r="R445" s="667"/>
      <c r="S445" s="667"/>
      <c r="T445" s="667"/>
      <c r="U445" s="667"/>
      <c r="V445" s="667"/>
      <c r="W445" s="667"/>
      <c r="X445" s="667"/>
      <c r="Y445" s="667"/>
      <c r="Z445" s="667"/>
      <c r="AA445" s="667"/>
      <c r="AB445" s="667"/>
    </row>
    <row r="446" spans="2:28" ht="15.75" hidden="1" customHeight="1">
      <c r="B446" s="667"/>
      <c r="C446" s="667"/>
      <c r="D446" s="667"/>
      <c r="E446" s="667"/>
      <c r="F446" s="667"/>
      <c r="G446" s="667"/>
      <c r="H446" s="667"/>
      <c r="I446" s="667"/>
      <c r="J446" s="667"/>
      <c r="K446" s="667"/>
      <c r="L446" s="667"/>
      <c r="M446" s="667"/>
      <c r="N446" s="667"/>
      <c r="O446" s="667"/>
      <c r="P446" s="667"/>
      <c r="Q446" s="667"/>
      <c r="R446" s="667"/>
      <c r="S446" s="667"/>
      <c r="T446" s="667"/>
      <c r="U446" s="667"/>
      <c r="V446" s="667"/>
      <c r="W446" s="667"/>
      <c r="X446" s="667"/>
      <c r="Y446" s="667"/>
      <c r="Z446" s="667"/>
      <c r="AA446" s="667"/>
      <c r="AB446" s="667"/>
    </row>
    <row r="447" spans="2:28" ht="15.75" hidden="1" customHeight="1">
      <c r="B447" s="667"/>
      <c r="C447" s="667"/>
      <c r="D447" s="667"/>
      <c r="E447" s="667"/>
      <c r="F447" s="667"/>
      <c r="G447" s="667"/>
      <c r="H447" s="667"/>
      <c r="I447" s="667"/>
      <c r="J447" s="667"/>
      <c r="K447" s="667"/>
      <c r="L447" s="667"/>
      <c r="M447" s="667"/>
      <c r="N447" s="667"/>
      <c r="O447" s="667"/>
      <c r="P447" s="667"/>
      <c r="Q447" s="667"/>
      <c r="R447" s="667"/>
      <c r="S447" s="667"/>
      <c r="T447" s="667"/>
      <c r="U447" s="667"/>
      <c r="V447" s="667"/>
      <c r="W447" s="667"/>
      <c r="X447" s="667"/>
      <c r="Y447" s="667"/>
      <c r="Z447" s="667"/>
      <c r="AA447" s="667"/>
      <c r="AB447" s="667"/>
    </row>
    <row r="448" spans="2:28" ht="15.75" hidden="1" customHeight="1">
      <c r="B448" s="667"/>
      <c r="C448" s="667"/>
      <c r="D448" s="667"/>
      <c r="E448" s="667"/>
      <c r="F448" s="667"/>
      <c r="G448" s="667"/>
      <c r="H448" s="667"/>
      <c r="I448" s="667"/>
      <c r="J448" s="667"/>
      <c r="K448" s="667"/>
      <c r="L448" s="667"/>
      <c r="M448" s="667"/>
      <c r="N448" s="667"/>
      <c r="O448" s="667"/>
      <c r="P448" s="667"/>
      <c r="Q448" s="667"/>
      <c r="R448" s="667"/>
      <c r="S448" s="667"/>
      <c r="T448" s="667"/>
      <c r="U448" s="667"/>
      <c r="V448" s="667"/>
      <c r="W448" s="667"/>
      <c r="X448" s="667"/>
      <c r="Y448" s="667"/>
      <c r="Z448" s="667"/>
      <c r="AA448" s="667"/>
      <c r="AB448" s="667"/>
    </row>
    <row r="449" spans="2:28" ht="15.75" hidden="1" customHeight="1">
      <c r="B449" s="667"/>
      <c r="C449" s="667"/>
      <c r="D449" s="667"/>
      <c r="E449" s="667"/>
      <c r="F449" s="667"/>
      <c r="G449" s="667"/>
      <c r="H449" s="667"/>
      <c r="I449" s="667"/>
      <c r="J449" s="667"/>
      <c r="K449" s="667"/>
      <c r="L449" s="667"/>
      <c r="M449" s="667"/>
      <c r="N449" s="667"/>
      <c r="O449" s="667"/>
      <c r="P449" s="667"/>
      <c r="Q449" s="667"/>
      <c r="R449" s="667"/>
      <c r="S449" s="667"/>
      <c r="T449" s="667"/>
      <c r="U449" s="667"/>
      <c r="V449" s="667"/>
      <c r="W449" s="667"/>
      <c r="X449" s="667"/>
      <c r="Y449" s="667"/>
      <c r="Z449" s="667"/>
      <c r="AA449" s="667"/>
      <c r="AB449" s="667"/>
    </row>
    <row r="450" spans="2:28" ht="15.75" hidden="1" customHeight="1">
      <c r="B450" s="667"/>
      <c r="C450" s="667"/>
      <c r="D450" s="667"/>
      <c r="E450" s="667"/>
      <c r="F450" s="667"/>
      <c r="G450" s="667"/>
      <c r="H450" s="667"/>
      <c r="I450" s="667"/>
      <c r="J450" s="667"/>
      <c r="K450" s="667"/>
      <c r="L450" s="667"/>
      <c r="M450" s="667"/>
      <c r="N450" s="667"/>
      <c r="O450" s="667"/>
      <c r="P450" s="667"/>
      <c r="Q450" s="667"/>
      <c r="R450" s="667"/>
      <c r="S450" s="667"/>
      <c r="T450" s="667"/>
      <c r="U450" s="667"/>
      <c r="V450" s="667"/>
      <c r="W450" s="667"/>
      <c r="X450" s="667"/>
      <c r="Y450" s="667"/>
      <c r="Z450" s="667"/>
      <c r="AA450" s="667"/>
      <c r="AB450" s="667"/>
    </row>
    <row r="451" spans="2:28" ht="15.75" hidden="1" customHeight="1">
      <c r="B451" s="667"/>
      <c r="C451" s="667"/>
      <c r="D451" s="667"/>
      <c r="E451" s="667"/>
      <c r="F451" s="667"/>
      <c r="G451" s="667"/>
      <c r="H451" s="667"/>
      <c r="I451" s="667"/>
      <c r="J451" s="667"/>
      <c r="K451" s="667"/>
      <c r="L451" s="667"/>
      <c r="M451" s="667"/>
      <c r="N451" s="667"/>
      <c r="O451" s="667"/>
      <c r="P451" s="667"/>
      <c r="Q451" s="667"/>
      <c r="R451" s="667"/>
      <c r="S451" s="667"/>
      <c r="T451" s="667"/>
      <c r="U451" s="667"/>
      <c r="V451" s="667"/>
      <c r="W451" s="667"/>
      <c r="X451" s="667"/>
      <c r="Y451" s="667"/>
      <c r="Z451" s="667"/>
      <c r="AA451" s="667"/>
      <c r="AB451" s="667"/>
    </row>
    <row r="452" spans="2:28" ht="15.75" hidden="1" customHeight="1">
      <c r="B452" s="667"/>
      <c r="C452" s="667"/>
      <c r="D452" s="667"/>
      <c r="E452" s="667"/>
      <c r="F452" s="667"/>
      <c r="G452" s="667"/>
      <c r="H452" s="667"/>
      <c r="I452" s="667"/>
      <c r="J452" s="667"/>
      <c r="K452" s="667"/>
      <c r="L452" s="667"/>
      <c r="M452" s="667"/>
      <c r="N452" s="667"/>
      <c r="O452" s="667"/>
      <c r="P452" s="667"/>
      <c r="Q452" s="667"/>
      <c r="R452" s="667"/>
      <c r="S452" s="667"/>
      <c r="T452" s="667"/>
      <c r="U452" s="667"/>
      <c r="V452" s="667"/>
      <c r="W452" s="667"/>
      <c r="X452" s="667"/>
      <c r="Y452" s="667"/>
      <c r="Z452" s="667"/>
      <c r="AA452" s="667"/>
      <c r="AB452" s="667"/>
    </row>
    <row r="453" spans="2:28" ht="15.75" hidden="1" customHeight="1">
      <c r="B453" s="667"/>
      <c r="C453" s="667"/>
      <c r="D453" s="667"/>
      <c r="E453" s="667"/>
      <c r="F453" s="667"/>
      <c r="G453" s="667"/>
      <c r="H453" s="667"/>
      <c r="I453" s="667"/>
      <c r="J453" s="667"/>
      <c r="K453" s="667"/>
      <c r="L453" s="667"/>
      <c r="M453" s="667"/>
      <c r="N453" s="667"/>
      <c r="O453" s="667"/>
      <c r="P453" s="667"/>
      <c r="Q453" s="667"/>
      <c r="R453" s="667"/>
      <c r="S453" s="667"/>
      <c r="T453" s="667"/>
      <c r="U453" s="667"/>
      <c r="V453" s="667"/>
      <c r="W453" s="667"/>
      <c r="X453" s="667"/>
      <c r="Y453" s="667"/>
      <c r="Z453" s="667"/>
      <c r="AA453" s="667"/>
      <c r="AB453" s="667"/>
    </row>
    <row r="454" spans="2:28" ht="15.75" hidden="1" customHeight="1">
      <c r="B454" s="667"/>
      <c r="C454" s="667"/>
      <c r="D454" s="667"/>
      <c r="E454" s="667"/>
      <c r="F454" s="667"/>
      <c r="G454" s="667"/>
      <c r="H454" s="667"/>
      <c r="I454" s="667"/>
      <c r="J454" s="667"/>
      <c r="K454" s="667"/>
      <c r="L454" s="667"/>
      <c r="M454" s="667"/>
      <c r="N454" s="667"/>
      <c r="O454" s="667"/>
      <c r="P454" s="667"/>
      <c r="Q454" s="667"/>
      <c r="R454" s="667"/>
      <c r="S454" s="667"/>
      <c r="T454" s="667"/>
      <c r="U454" s="667"/>
      <c r="V454" s="667"/>
      <c r="W454" s="667"/>
      <c r="X454" s="667"/>
      <c r="Y454" s="667"/>
      <c r="Z454" s="667"/>
      <c r="AA454" s="667"/>
      <c r="AB454" s="667"/>
    </row>
    <row r="455" spans="2:28" ht="15.75" hidden="1" customHeight="1">
      <c r="B455" s="667"/>
      <c r="C455" s="667"/>
      <c r="D455" s="667"/>
      <c r="E455" s="667"/>
      <c r="F455" s="667"/>
      <c r="G455" s="667"/>
      <c r="H455" s="667"/>
      <c r="I455" s="667"/>
      <c r="J455" s="667"/>
      <c r="K455" s="667"/>
      <c r="L455" s="667"/>
      <c r="M455" s="667"/>
      <c r="N455" s="667"/>
      <c r="O455" s="667"/>
      <c r="P455" s="667"/>
      <c r="Q455" s="667"/>
      <c r="R455" s="667"/>
      <c r="S455" s="667"/>
      <c r="T455" s="667"/>
      <c r="U455" s="667"/>
      <c r="V455" s="667"/>
      <c r="W455" s="667"/>
      <c r="X455" s="667"/>
      <c r="Y455" s="667"/>
      <c r="Z455" s="667"/>
      <c r="AA455" s="667"/>
      <c r="AB455" s="667"/>
    </row>
    <row r="456" spans="2:28" ht="15.75" hidden="1" customHeight="1">
      <c r="B456" s="667"/>
      <c r="C456" s="667"/>
      <c r="D456" s="667"/>
      <c r="E456" s="667"/>
      <c r="F456" s="667"/>
      <c r="G456" s="667"/>
      <c r="H456" s="667"/>
      <c r="I456" s="667"/>
      <c r="J456" s="667"/>
      <c r="K456" s="667"/>
      <c r="L456" s="667"/>
      <c r="M456" s="667"/>
      <c r="N456" s="667"/>
      <c r="O456" s="667"/>
      <c r="P456" s="667"/>
      <c r="Q456" s="667"/>
      <c r="R456" s="667"/>
      <c r="S456" s="667"/>
      <c r="T456" s="667"/>
      <c r="U456" s="667"/>
      <c r="V456" s="667"/>
      <c r="W456" s="667"/>
      <c r="X456" s="667"/>
      <c r="Y456" s="667"/>
      <c r="Z456" s="667"/>
      <c r="AA456" s="667"/>
      <c r="AB456" s="667"/>
    </row>
    <row r="457" spans="2:28" ht="15.75" hidden="1" customHeight="1">
      <c r="B457" s="667"/>
      <c r="C457" s="667"/>
      <c r="D457" s="667"/>
      <c r="E457" s="667"/>
      <c r="F457" s="667"/>
      <c r="G457" s="667"/>
      <c r="H457" s="667"/>
      <c r="I457" s="667"/>
      <c r="J457" s="667"/>
      <c r="K457" s="667"/>
      <c r="L457" s="667"/>
      <c r="M457" s="667"/>
      <c r="N457" s="667"/>
      <c r="O457" s="667"/>
      <c r="P457" s="667"/>
      <c r="Q457" s="667"/>
      <c r="R457" s="667"/>
      <c r="S457" s="667"/>
      <c r="T457" s="667"/>
      <c r="U457" s="667"/>
      <c r="V457" s="667"/>
      <c r="W457" s="667"/>
      <c r="X457" s="667"/>
      <c r="Y457" s="667"/>
      <c r="Z457" s="667"/>
      <c r="AA457" s="667"/>
      <c r="AB457" s="667"/>
    </row>
    <row r="458" spans="2:28" ht="15.75" hidden="1" customHeight="1">
      <c r="B458" s="667"/>
      <c r="C458" s="667"/>
      <c r="D458" s="667"/>
      <c r="E458" s="667"/>
      <c r="F458" s="667"/>
      <c r="G458" s="667"/>
      <c r="H458" s="667"/>
      <c r="I458" s="667"/>
      <c r="J458" s="667"/>
      <c r="K458" s="667"/>
      <c r="L458" s="667"/>
      <c r="M458" s="667"/>
      <c r="N458" s="667"/>
      <c r="O458" s="667"/>
      <c r="P458" s="667"/>
      <c r="Q458" s="667"/>
      <c r="R458" s="667"/>
      <c r="S458" s="667"/>
      <c r="T458" s="667"/>
      <c r="U458" s="667"/>
      <c r="V458" s="667"/>
      <c r="W458" s="667"/>
      <c r="X458" s="667"/>
      <c r="Y458" s="667"/>
      <c r="Z458" s="667"/>
      <c r="AA458" s="667"/>
      <c r="AB458" s="667"/>
    </row>
    <row r="459" spans="2:28" ht="15.75" hidden="1" customHeight="1">
      <c r="B459" s="667"/>
      <c r="C459" s="667"/>
      <c r="D459" s="667"/>
      <c r="E459" s="667"/>
      <c r="F459" s="667"/>
      <c r="G459" s="667"/>
      <c r="H459" s="667"/>
      <c r="I459" s="667"/>
      <c r="J459" s="667"/>
      <c r="K459" s="667"/>
      <c r="L459" s="667"/>
      <c r="M459" s="667"/>
      <c r="N459" s="667"/>
      <c r="O459" s="667"/>
      <c r="P459" s="667"/>
      <c r="Q459" s="667"/>
      <c r="R459" s="667"/>
      <c r="S459" s="667"/>
      <c r="T459" s="667"/>
      <c r="U459" s="667"/>
      <c r="V459" s="667"/>
      <c r="W459" s="667"/>
      <c r="X459" s="667"/>
      <c r="Y459" s="667"/>
      <c r="Z459" s="667"/>
      <c r="AA459" s="667"/>
      <c r="AB459" s="667"/>
    </row>
    <row r="460" spans="2:28" ht="15.75" hidden="1" customHeight="1">
      <c r="B460" s="667"/>
      <c r="C460" s="667"/>
      <c r="D460" s="667"/>
      <c r="E460" s="667"/>
      <c r="F460" s="667"/>
      <c r="G460" s="667"/>
      <c r="H460" s="667"/>
      <c r="I460" s="667"/>
      <c r="J460" s="667"/>
      <c r="K460" s="667"/>
      <c r="L460" s="667"/>
      <c r="M460" s="667"/>
      <c r="N460" s="667"/>
      <c r="O460" s="667"/>
      <c r="P460" s="667"/>
      <c r="Q460" s="667"/>
      <c r="R460" s="667"/>
      <c r="S460" s="667"/>
      <c r="T460" s="667"/>
      <c r="U460" s="667"/>
      <c r="V460" s="667"/>
      <c r="W460" s="667"/>
      <c r="X460" s="667"/>
      <c r="Y460" s="667"/>
      <c r="Z460" s="667"/>
      <c r="AA460" s="667"/>
      <c r="AB460" s="667"/>
    </row>
    <row r="461" spans="2:28" ht="15.75" hidden="1" customHeight="1">
      <c r="B461" s="667"/>
      <c r="C461" s="667"/>
      <c r="D461" s="667"/>
      <c r="E461" s="667"/>
      <c r="F461" s="667"/>
      <c r="G461" s="667"/>
      <c r="H461" s="667"/>
      <c r="I461" s="667"/>
      <c r="J461" s="667"/>
      <c r="K461" s="667"/>
      <c r="L461" s="667"/>
      <c r="M461" s="667"/>
      <c r="N461" s="667"/>
      <c r="O461" s="667"/>
      <c r="P461" s="667"/>
      <c r="Q461" s="667"/>
      <c r="R461" s="667"/>
      <c r="S461" s="667"/>
      <c r="T461" s="667"/>
      <c r="U461" s="667"/>
      <c r="V461" s="667"/>
      <c r="W461" s="667"/>
      <c r="X461" s="667"/>
      <c r="Y461" s="667"/>
      <c r="Z461" s="667"/>
      <c r="AA461" s="667"/>
      <c r="AB461" s="667"/>
    </row>
    <row r="462" spans="2:28" ht="15.75" hidden="1" customHeight="1">
      <c r="B462" s="667"/>
      <c r="C462" s="667"/>
      <c r="D462" s="667"/>
      <c r="E462" s="667"/>
      <c r="F462" s="667"/>
      <c r="G462" s="667"/>
      <c r="H462" s="667"/>
      <c r="I462" s="667"/>
      <c r="J462" s="667"/>
      <c r="K462" s="667"/>
      <c r="L462" s="667"/>
      <c r="M462" s="667"/>
      <c r="N462" s="667"/>
      <c r="O462" s="667"/>
      <c r="P462" s="667"/>
      <c r="Q462" s="667"/>
      <c r="R462" s="667"/>
      <c r="S462" s="667"/>
      <c r="T462" s="667"/>
      <c r="U462" s="667"/>
      <c r="V462" s="667"/>
      <c r="W462" s="667"/>
      <c r="X462" s="667"/>
      <c r="Y462" s="667"/>
      <c r="Z462" s="667"/>
      <c r="AA462" s="667"/>
      <c r="AB462" s="667"/>
    </row>
    <row r="463" spans="2:28" ht="15.75" hidden="1" customHeight="1">
      <c r="B463" s="667"/>
      <c r="C463" s="667"/>
      <c r="D463" s="667"/>
      <c r="E463" s="667"/>
      <c r="F463" s="667"/>
      <c r="G463" s="667"/>
      <c r="H463" s="667"/>
      <c r="I463" s="667"/>
      <c r="J463" s="667"/>
      <c r="K463" s="667"/>
      <c r="L463" s="667"/>
      <c r="M463" s="667"/>
      <c r="N463" s="667"/>
      <c r="O463" s="667"/>
      <c r="P463" s="667"/>
      <c r="Q463" s="667"/>
      <c r="R463" s="667"/>
      <c r="S463" s="667"/>
      <c r="T463" s="667"/>
      <c r="U463" s="667"/>
      <c r="V463" s="667"/>
      <c r="W463" s="667"/>
      <c r="X463" s="667"/>
      <c r="Y463" s="667"/>
      <c r="Z463" s="667"/>
      <c r="AA463" s="667"/>
      <c r="AB463" s="667"/>
    </row>
    <row r="464" spans="2:28" ht="15.75" hidden="1" customHeight="1">
      <c r="B464" s="667"/>
      <c r="C464" s="667"/>
      <c r="D464" s="667"/>
      <c r="E464" s="667"/>
      <c r="F464" s="667"/>
      <c r="G464" s="667"/>
      <c r="H464" s="667"/>
      <c r="I464" s="667"/>
      <c r="J464" s="667"/>
      <c r="K464" s="667"/>
      <c r="L464" s="667"/>
      <c r="M464" s="667"/>
      <c r="N464" s="667"/>
      <c r="O464" s="667"/>
      <c r="P464" s="667"/>
      <c r="Q464" s="667"/>
      <c r="R464" s="667"/>
      <c r="S464" s="667"/>
      <c r="T464" s="667"/>
      <c r="U464" s="667"/>
      <c r="V464" s="667"/>
      <c r="W464" s="667"/>
      <c r="X464" s="667"/>
      <c r="Y464" s="667"/>
      <c r="Z464" s="667"/>
      <c r="AA464" s="667"/>
      <c r="AB464" s="667"/>
    </row>
    <row r="465" spans="2:28" ht="15.75" hidden="1" customHeight="1">
      <c r="B465" s="667"/>
      <c r="C465" s="667"/>
      <c r="D465" s="667"/>
      <c r="E465" s="667"/>
      <c r="F465" s="667"/>
      <c r="G465" s="667"/>
      <c r="H465" s="667"/>
      <c r="I465" s="667"/>
      <c r="J465" s="667"/>
      <c r="K465" s="667"/>
      <c r="L465" s="667"/>
      <c r="M465" s="667"/>
      <c r="N465" s="667"/>
      <c r="O465" s="667"/>
      <c r="P465" s="667"/>
      <c r="Q465" s="667"/>
      <c r="R465" s="667"/>
      <c r="S465" s="667"/>
      <c r="T465" s="667"/>
      <c r="U465" s="667"/>
      <c r="V465" s="667"/>
      <c r="W465" s="667"/>
      <c r="X465" s="667"/>
      <c r="Y465" s="667"/>
      <c r="Z465" s="667"/>
      <c r="AA465" s="667"/>
      <c r="AB465" s="667"/>
    </row>
    <row r="466" spans="2:28" ht="15.75" hidden="1" customHeight="1">
      <c r="B466" s="667"/>
      <c r="C466" s="667"/>
      <c r="D466" s="667"/>
      <c r="E466" s="667"/>
      <c r="F466" s="667"/>
      <c r="G466" s="667"/>
      <c r="H466" s="667"/>
      <c r="I466" s="667"/>
      <c r="J466" s="667"/>
      <c r="K466" s="667"/>
      <c r="L466" s="667"/>
      <c r="M466" s="667"/>
      <c r="N466" s="667"/>
      <c r="O466" s="667"/>
      <c r="P466" s="667"/>
      <c r="Q466" s="667"/>
      <c r="R466" s="667"/>
      <c r="S466" s="667"/>
      <c r="T466" s="667"/>
      <c r="U466" s="667"/>
      <c r="V466" s="667"/>
      <c r="W466" s="667"/>
      <c r="X466" s="667"/>
      <c r="Y466" s="667"/>
      <c r="Z466" s="667"/>
      <c r="AA466" s="667"/>
      <c r="AB466" s="667"/>
    </row>
    <row r="467" spans="2:28" ht="15.75" hidden="1" customHeight="1">
      <c r="B467" s="667"/>
      <c r="C467" s="667"/>
      <c r="D467" s="667"/>
      <c r="E467" s="667"/>
      <c r="F467" s="667"/>
      <c r="G467" s="667"/>
      <c r="H467" s="667"/>
      <c r="I467" s="667"/>
      <c r="J467" s="667"/>
      <c r="K467" s="667"/>
      <c r="L467" s="667"/>
      <c r="M467" s="667"/>
      <c r="N467" s="667"/>
      <c r="O467" s="667"/>
      <c r="P467" s="667"/>
      <c r="Q467" s="667"/>
      <c r="R467" s="667"/>
      <c r="S467" s="667"/>
      <c r="T467" s="667"/>
      <c r="U467" s="667"/>
      <c r="V467" s="667"/>
      <c r="W467" s="667"/>
      <c r="X467" s="667"/>
      <c r="Y467" s="667"/>
      <c r="Z467" s="667"/>
      <c r="AA467" s="667"/>
      <c r="AB467" s="667"/>
    </row>
    <row r="468" spans="2:28" ht="15.75" hidden="1" customHeight="1">
      <c r="B468" s="667"/>
      <c r="C468" s="667"/>
      <c r="D468" s="667"/>
      <c r="E468" s="667"/>
      <c r="F468" s="667"/>
      <c r="G468" s="667"/>
      <c r="H468" s="667"/>
      <c r="I468" s="667"/>
      <c r="J468" s="667"/>
      <c r="K468" s="667"/>
      <c r="L468" s="667"/>
      <c r="M468" s="667"/>
      <c r="N468" s="667"/>
      <c r="O468" s="667"/>
      <c r="P468" s="667"/>
      <c r="Q468" s="667"/>
      <c r="R468" s="667"/>
      <c r="S468" s="667"/>
      <c r="T468" s="667"/>
      <c r="U468" s="667"/>
      <c r="V468" s="667"/>
      <c r="W468" s="667"/>
      <c r="X468" s="667"/>
      <c r="Y468" s="667"/>
      <c r="Z468" s="667"/>
      <c r="AA468" s="667"/>
      <c r="AB468" s="667"/>
    </row>
    <row r="469" spans="2:28" ht="15.75" hidden="1" customHeight="1">
      <c r="B469" s="667"/>
      <c r="C469" s="667"/>
      <c r="D469" s="667"/>
      <c r="E469" s="667"/>
      <c r="F469" s="667"/>
      <c r="G469" s="667"/>
      <c r="H469" s="667"/>
      <c r="I469" s="667"/>
      <c r="J469" s="667"/>
      <c r="K469" s="667"/>
      <c r="L469" s="667"/>
      <c r="M469" s="667"/>
      <c r="N469" s="667"/>
      <c r="O469" s="667"/>
      <c r="P469" s="667"/>
      <c r="Q469" s="667"/>
      <c r="R469" s="667"/>
      <c r="S469" s="667"/>
      <c r="T469" s="667"/>
      <c r="U469" s="667"/>
      <c r="V469" s="667"/>
      <c r="W469" s="667"/>
      <c r="X469" s="667"/>
      <c r="Y469" s="667"/>
      <c r="Z469" s="667"/>
      <c r="AA469" s="667"/>
      <c r="AB469" s="667"/>
    </row>
    <row r="470" spans="2:28" ht="15.75" hidden="1" customHeight="1">
      <c r="B470" s="667"/>
      <c r="C470" s="667"/>
      <c r="D470" s="667"/>
      <c r="E470" s="667"/>
      <c r="F470" s="667"/>
      <c r="G470" s="667"/>
      <c r="H470" s="667"/>
      <c r="I470" s="667"/>
      <c r="J470" s="667"/>
      <c r="K470" s="667"/>
      <c r="L470" s="667"/>
      <c r="M470" s="667"/>
      <c r="N470" s="667"/>
      <c r="O470" s="667"/>
      <c r="P470" s="667"/>
      <c r="Q470" s="667"/>
      <c r="R470" s="667"/>
      <c r="S470" s="667"/>
      <c r="T470" s="667"/>
      <c r="U470" s="667"/>
      <c r="V470" s="667"/>
      <c r="W470" s="667"/>
      <c r="X470" s="667"/>
      <c r="Y470" s="667"/>
      <c r="Z470" s="667"/>
      <c r="AA470" s="667"/>
      <c r="AB470" s="667"/>
    </row>
    <row r="471" spans="2:28" ht="15.75" hidden="1" customHeight="1">
      <c r="B471" s="667"/>
      <c r="C471" s="667"/>
      <c r="D471" s="667"/>
      <c r="E471" s="667"/>
      <c r="F471" s="667"/>
      <c r="G471" s="667"/>
      <c r="H471" s="667"/>
      <c r="I471" s="667"/>
      <c r="J471" s="667"/>
      <c r="K471" s="667"/>
      <c r="L471" s="667"/>
      <c r="M471" s="667"/>
      <c r="N471" s="667"/>
      <c r="O471" s="667"/>
      <c r="P471" s="667"/>
      <c r="Q471" s="667"/>
      <c r="R471" s="667"/>
      <c r="S471" s="667"/>
      <c r="T471" s="667"/>
      <c r="U471" s="667"/>
      <c r="V471" s="667"/>
      <c r="W471" s="667"/>
      <c r="X471" s="667"/>
      <c r="Y471" s="667"/>
      <c r="Z471" s="667"/>
      <c r="AA471" s="667"/>
      <c r="AB471" s="667"/>
    </row>
    <row r="472" spans="2:28" ht="15.75" hidden="1" customHeight="1">
      <c r="B472" s="667"/>
      <c r="C472" s="667"/>
      <c r="D472" s="667"/>
      <c r="E472" s="667"/>
      <c r="F472" s="667"/>
      <c r="G472" s="667"/>
      <c r="H472" s="667"/>
      <c r="I472" s="667"/>
      <c r="J472" s="667"/>
      <c r="K472" s="667"/>
      <c r="L472" s="667"/>
      <c r="M472" s="667"/>
      <c r="N472" s="667"/>
      <c r="O472" s="667"/>
      <c r="P472" s="667"/>
      <c r="Q472" s="667"/>
      <c r="R472" s="667"/>
      <c r="S472" s="667"/>
      <c r="T472" s="667"/>
      <c r="U472" s="667"/>
      <c r="V472" s="667"/>
      <c r="W472" s="667"/>
      <c r="X472" s="667"/>
      <c r="Y472" s="667"/>
      <c r="Z472" s="667"/>
      <c r="AA472" s="667"/>
      <c r="AB472" s="667"/>
    </row>
    <row r="473" spans="2:28" ht="15.75" hidden="1" customHeight="1">
      <c r="B473" s="667"/>
      <c r="C473" s="667"/>
      <c r="D473" s="667"/>
      <c r="E473" s="667"/>
      <c r="F473" s="667"/>
      <c r="G473" s="667"/>
      <c r="H473" s="667"/>
      <c r="I473" s="667"/>
      <c r="J473" s="667"/>
      <c r="K473" s="667"/>
      <c r="L473" s="667"/>
      <c r="M473" s="667"/>
      <c r="N473" s="667"/>
      <c r="O473" s="667"/>
      <c r="P473" s="667"/>
      <c r="Q473" s="667"/>
      <c r="R473" s="667"/>
      <c r="S473" s="667"/>
      <c r="T473" s="667"/>
      <c r="U473" s="667"/>
      <c r="V473" s="667"/>
      <c r="W473" s="667"/>
      <c r="X473" s="667"/>
      <c r="Y473" s="667"/>
      <c r="Z473" s="667"/>
      <c r="AA473" s="667"/>
      <c r="AB473" s="667"/>
    </row>
    <row r="474" spans="2:28" ht="15.75" hidden="1" customHeight="1">
      <c r="B474" s="667"/>
      <c r="C474" s="667"/>
      <c r="D474" s="667"/>
      <c r="E474" s="667"/>
      <c r="F474" s="667"/>
      <c r="G474" s="667"/>
      <c r="H474" s="667"/>
      <c r="I474" s="667"/>
      <c r="J474" s="667"/>
      <c r="K474" s="667"/>
      <c r="L474" s="667"/>
      <c r="M474" s="667"/>
      <c r="N474" s="667"/>
      <c r="O474" s="667"/>
      <c r="P474" s="667"/>
      <c r="Q474" s="667"/>
      <c r="R474" s="667"/>
      <c r="S474" s="667"/>
      <c r="T474" s="667"/>
      <c r="U474" s="667"/>
      <c r="V474" s="667"/>
      <c r="W474" s="667"/>
      <c r="X474" s="667"/>
      <c r="Y474" s="667"/>
      <c r="Z474" s="667"/>
      <c r="AA474" s="667"/>
      <c r="AB474" s="667"/>
    </row>
    <row r="475" spans="2:28" ht="15.75" hidden="1" customHeight="1">
      <c r="B475" s="667"/>
      <c r="C475" s="667"/>
      <c r="D475" s="667"/>
      <c r="E475" s="667"/>
      <c r="F475" s="667"/>
      <c r="G475" s="667"/>
      <c r="H475" s="667"/>
      <c r="I475" s="667"/>
      <c r="J475" s="667"/>
      <c r="K475" s="667"/>
      <c r="L475" s="667"/>
      <c r="M475" s="667"/>
      <c r="N475" s="667"/>
      <c r="O475" s="667"/>
      <c r="P475" s="667"/>
      <c r="Q475" s="667"/>
      <c r="R475" s="667"/>
      <c r="S475" s="667"/>
      <c r="T475" s="667"/>
      <c r="U475" s="667"/>
      <c r="V475" s="667"/>
      <c r="W475" s="667"/>
      <c r="X475" s="667"/>
      <c r="Y475" s="667"/>
      <c r="Z475" s="667"/>
      <c r="AA475" s="667"/>
      <c r="AB475" s="667"/>
    </row>
    <row r="476" spans="2:28" ht="15.75" hidden="1" customHeight="1">
      <c r="B476" s="667"/>
      <c r="C476" s="667"/>
      <c r="D476" s="667"/>
      <c r="E476" s="667"/>
      <c r="F476" s="667"/>
      <c r="G476" s="667"/>
      <c r="H476" s="667"/>
      <c r="I476" s="667"/>
      <c r="J476" s="667"/>
      <c r="K476" s="667"/>
      <c r="L476" s="667"/>
      <c r="M476" s="667"/>
      <c r="N476" s="667"/>
      <c r="O476" s="667"/>
      <c r="P476" s="667"/>
      <c r="Q476" s="667"/>
      <c r="R476" s="667"/>
      <c r="S476" s="667"/>
      <c r="T476" s="667"/>
      <c r="U476" s="667"/>
      <c r="V476" s="667"/>
      <c r="W476" s="667"/>
      <c r="X476" s="667"/>
      <c r="Y476" s="667"/>
      <c r="Z476" s="667"/>
      <c r="AA476" s="667"/>
      <c r="AB476" s="667"/>
    </row>
    <row r="477" spans="2:28" ht="15.75" hidden="1" customHeight="1">
      <c r="B477" s="667"/>
      <c r="C477" s="667"/>
      <c r="D477" s="667"/>
      <c r="E477" s="667"/>
      <c r="F477" s="667"/>
      <c r="G477" s="667"/>
      <c r="H477" s="667"/>
      <c r="I477" s="667"/>
      <c r="J477" s="667"/>
      <c r="K477" s="667"/>
      <c r="L477" s="667"/>
      <c r="M477" s="667"/>
      <c r="N477" s="667"/>
      <c r="O477" s="667"/>
      <c r="P477" s="667"/>
      <c r="Q477" s="667"/>
      <c r="R477" s="667"/>
      <c r="S477" s="667"/>
      <c r="T477" s="667"/>
      <c r="U477" s="667"/>
      <c r="V477" s="667"/>
      <c r="W477" s="667"/>
      <c r="X477" s="667"/>
      <c r="Y477" s="667"/>
      <c r="Z477" s="667"/>
      <c r="AA477" s="667"/>
      <c r="AB477" s="667"/>
    </row>
    <row r="478" spans="2:28" ht="15.75" hidden="1" customHeight="1">
      <c r="B478" s="667"/>
      <c r="C478" s="667"/>
      <c r="D478" s="667"/>
      <c r="E478" s="667"/>
      <c r="F478" s="667"/>
      <c r="G478" s="667"/>
      <c r="H478" s="667"/>
      <c r="I478" s="667"/>
      <c r="J478" s="667"/>
      <c r="K478" s="667"/>
      <c r="L478" s="667"/>
      <c r="M478" s="667"/>
      <c r="N478" s="667"/>
      <c r="O478" s="667"/>
      <c r="P478" s="667"/>
      <c r="Q478" s="667"/>
      <c r="R478" s="667"/>
      <c r="S478" s="667"/>
      <c r="T478" s="667"/>
      <c r="U478" s="667"/>
      <c r="V478" s="667"/>
      <c r="W478" s="667"/>
      <c r="X478" s="667"/>
      <c r="Y478" s="667"/>
      <c r="Z478" s="667"/>
      <c r="AA478" s="667"/>
      <c r="AB478" s="667"/>
    </row>
    <row r="479" spans="2:28" ht="15.75" hidden="1" customHeight="1">
      <c r="B479" s="667"/>
      <c r="C479" s="667"/>
      <c r="D479" s="667"/>
      <c r="E479" s="667"/>
      <c r="F479" s="667"/>
      <c r="G479" s="667"/>
      <c r="H479" s="667"/>
      <c r="I479" s="667"/>
      <c r="J479" s="667"/>
      <c r="K479" s="667"/>
      <c r="L479" s="667"/>
      <c r="M479" s="667"/>
      <c r="N479" s="667"/>
      <c r="O479" s="667"/>
      <c r="P479" s="667"/>
      <c r="Q479" s="667"/>
      <c r="R479" s="667"/>
      <c r="S479" s="667"/>
      <c r="T479" s="667"/>
      <c r="U479" s="667"/>
      <c r="V479" s="667"/>
      <c r="W479" s="667"/>
      <c r="X479" s="667"/>
      <c r="Y479" s="667"/>
      <c r="Z479" s="667"/>
      <c r="AA479" s="667"/>
      <c r="AB479" s="667"/>
    </row>
    <row r="480" spans="2:28" ht="15.75" hidden="1" customHeight="1">
      <c r="B480" s="667"/>
      <c r="C480" s="667"/>
      <c r="D480" s="667"/>
      <c r="E480" s="667"/>
      <c r="F480" s="667"/>
      <c r="G480" s="667"/>
      <c r="H480" s="667"/>
      <c r="I480" s="667"/>
      <c r="J480" s="667"/>
      <c r="K480" s="667"/>
      <c r="L480" s="667"/>
      <c r="M480" s="667"/>
      <c r="N480" s="667"/>
      <c r="O480" s="667"/>
      <c r="P480" s="667"/>
      <c r="Q480" s="667"/>
      <c r="R480" s="667"/>
      <c r="S480" s="667"/>
      <c r="T480" s="667"/>
      <c r="U480" s="667"/>
      <c r="V480" s="667"/>
      <c r="W480" s="667"/>
      <c r="X480" s="667"/>
      <c r="Y480" s="667"/>
      <c r="Z480" s="667"/>
      <c r="AA480" s="667"/>
      <c r="AB480" s="667"/>
    </row>
    <row r="481" spans="2:28" ht="15.75" hidden="1" customHeight="1">
      <c r="B481" s="667"/>
      <c r="C481" s="667"/>
      <c r="D481" s="667"/>
      <c r="E481" s="667"/>
      <c r="F481" s="667"/>
      <c r="G481" s="667"/>
      <c r="H481" s="667"/>
      <c r="I481" s="667"/>
      <c r="J481" s="667"/>
      <c r="K481" s="667"/>
      <c r="L481" s="667"/>
      <c r="M481" s="667"/>
      <c r="N481" s="667"/>
      <c r="O481" s="667"/>
      <c r="P481" s="667"/>
      <c r="Q481" s="667"/>
      <c r="R481" s="667"/>
      <c r="S481" s="667"/>
      <c r="T481" s="667"/>
      <c r="U481" s="667"/>
      <c r="V481" s="667"/>
      <c r="W481" s="667"/>
      <c r="X481" s="667"/>
      <c r="Y481" s="667"/>
      <c r="Z481" s="667"/>
      <c r="AA481" s="667"/>
      <c r="AB481" s="667"/>
    </row>
    <row r="482" spans="2:28" ht="15.75" hidden="1" customHeight="1">
      <c r="B482" s="667"/>
      <c r="C482" s="667"/>
      <c r="D482" s="667"/>
      <c r="E482" s="667"/>
      <c r="F482" s="667"/>
      <c r="G482" s="667"/>
      <c r="H482" s="667"/>
      <c r="I482" s="667"/>
      <c r="J482" s="667"/>
      <c r="K482" s="667"/>
      <c r="L482" s="667"/>
      <c r="M482" s="667"/>
      <c r="N482" s="667"/>
      <c r="O482" s="667"/>
      <c r="P482" s="667"/>
      <c r="Q482" s="667"/>
      <c r="R482" s="667"/>
      <c r="S482" s="667"/>
      <c r="T482" s="667"/>
      <c r="U482" s="667"/>
      <c r="V482" s="667"/>
      <c r="W482" s="667"/>
      <c r="X482" s="667"/>
      <c r="Y482" s="667"/>
      <c r="Z482" s="667"/>
      <c r="AA482" s="667"/>
      <c r="AB482" s="667"/>
    </row>
    <row r="483" spans="2:28" ht="15.75" hidden="1" customHeight="1">
      <c r="B483" s="667"/>
      <c r="C483" s="667"/>
      <c r="D483" s="667"/>
      <c r="E483" s="667"/>
      <c r="F483" s="667"/>
      <c r="G483" s="667"/>
      <c r="H483" s="667"/>
      <c r="I483" s="667"/>
      <c r="J483" s="667"/>
      <c r="K483" s="667"/>
      <c r="L483" s="667"/>
      <c r="M483" s="667"/>
      <c r="N483" s="667"/>
      <c r="O483" s="667"/>
      <c r="P483" s="667"/>
      <c r="Q483" s="667"/>
      <c r="R483" s="667"/>
      <c r="S483" s="667"/>
      <c r="T483" s="667"/>
      <c r="U483" s="667"/>
      <c r="V483" s="667"/>
      <c r="W483" s="667"/>
      <c r="X483" s="667"/>
      <c r="Y483" s="667"/>
      <c r="Z483" s="667"/>
      <c r="AA483" s="667"/>
      <c r="AB483" s="667"/>
    </row>
    <row r="484" spans="2:28" ht="15.75" hidden="1" customHeight="1">
      <c r="B484" s="667"/>
      <c r="C484" s="667"/>
      <c r="D484" s="667"/>
      <c r="E484" s="667"/>
      <c r="F484" s="667"/>
      <c r="G484" s="667"/>
      <c r="H484" s="667"/>
      <c r="I484" s="667"/>
      <c r="J484" s="667"/>
      <c r="K484" s="667"/>
      <c r="L484" s="667"/>
      <c r="M484" s="667"/>
      <c r="N484" s="667"/>
      <c r="O484" s="667"/>
      <c r="P484" s="667"/>
      <c r="Q484" s="667"/>
      <c r="R484" s="667"/>
      <c r="S484" s="667"/>
      <c r="T484" s="667"/>
      <c r="U484" s="667"/>
      <c r="V484" s="667"/>
      <c r="W484" s="667"/>
      <c r="X484" s="667"/>
      <c r="Y484" s="667"/>
      <c r="Z484" s="667"/>
      <c r="AA484" s="667"/>
      <c r="AB484" s="667"/>
    </row>
    <row r="485" spans="2:28" ht="15.75" hidden="1" customHeight="1">
      <c r="B485" s="667"/>
      <c r="C485" s="667"/>
      <c r="D485" s="667"/>
      <c r="E485" s="667"/>
      <c r="F485" s="667"/>
      <c r="G485" s="667"/>
      <c r="H485" s="667"/>
      <c r="I485" s="667"/>
      <c r="J485" s="667"/>
      <c r="K485" s="667"/>
      <c r="L485" s="667"/>
      <c r="M485" s="667"/>
      <c r="N485" s="667"/>
      <c r="O485" s="667"/>
      <c r="P485" s="667"/>
      <c r="Q485" s="667"/>
      <c r="R485" s="667"/>
      <c r="S485" s="667"/>
      <c r="T485" s="667"/>
      <c r="U485" s="667"/>
      <c r="V485" s="667"/>
      <c r="W485" s="667"/>
      <c r="X485" s="667"/>
      <c r="Y485" s="667"/>
      <c r="Z485" s="667"/>
      <c r="AA485" s="667"/>
      <c r="AB485" s="667"/>
    </row>
    <row r="486" spans="2:28" ht="15.75" hidden="1" customHeight="1">
      <c r="B486" s="667"/>
      <c r="C486" s="667"/>
      <c r="D486" s="667"/>
      <c r="E486" s="667"/>
      <c r="F486" s="667"/>
      <c r="G486" s="667"/>
      <c r="H486" s="667"/>
      <c r="I486" s="667"/>
      <c r="J486" s="667"/>
      <c r="K486" s="667"/>
      <c r="L486" s="667"/>
      <c r="M486" s="667"/>
      <c r="N486" s="667"/>
      <c r="O486" s="667"/>
      <c r="P486" s="667"/>
      <c r="Q486" s="667"/>
      <c r="R486" s="667"/>
      <c r="S486" s="667"/>
      <c r="T486" s="667"/>
      <c r="U486" s="667"/>
      <c r="V486" s="667"/>
      <c r="W486" s="667"/>
      <c r="X486" s="667"/>
      <c r="Y486" s="667"/>
      <c r="Z486" s="667"/>
      <c r="AA486" s="667"/>
      <c r="AB486" s="667"/>
    </row>
    <row r="487" spans="2:28" ht="15.75" hidden="1" customHeight="1">
      <c r="B487" s="667"/>
      <c r="C487" s="667"/>
      <c r="D487" s="667"/>
      <c r="E487" s="667"/>
      <c r="F487" s="667"/>
      <c r="G487" s="667"/>
      <c r="H487" s="667"/>
      <c r="I487" s="667"/>
      <c r="J487" s="667"/>
      <c r="K487" s="667"/>
      <c r="L487" s="667"/>
      <c r="M487" s="667"/>
      <c r="N487" s="667"/>
      <c r="O487" s="667"/>
      <c r="P487" s="667"/>
      <c r="Q487" s="667"/>
      <c r="R487" s="667"/>
      <c r="S487" s="667"/>
      <c r="T487" s="667"/>
      <c r="U487" s="667"/>
      <c r="V487" s="667"/>
      <c r="W487" s="667"/>
      <c r="X487" s="667"/>
      <c r="Y487" s="667"/>
      <c r="Z487" s="667"/>
      <c r="AA487" s="667"/>
      <c r="AB487" s="667"/>
    </row>
    <row r="488" spans="2:28" ht="15.75" hidden="1" customHeight="1">
      <c r="B488" s="667"/>
      <c r="C488" s="667"/>
      <c r="D488" s="667"/>
      <c r="E488" s="667"/>
      <c r="F488" s="667"/>
      <c r="G488" s="667"/>
      <c r="H488" s="667"/>
      <c r="I488" s="667"/>
      <c r="J488" s="667"/>
      <c r="K488" s="667"/>
      <c r="L488" s="667"/>
      <c r="M488" s="667"/>
      <c r="N488" s="667"/>
      <c r="O488" s="667"/>
      <c r="P488" s="667"/>
      <c r="Q488" s="667"/>
      <c r="R488" s="667"/>
      <c r="S488" s="667"/>
      <c r="T488" s="667"/>
      <c r="U488" s="667"/>
      <c r="V488" s="667"/>
      <c r="W488" s="667"/>
      <c r="X488" s="667"/>
      <c r="Y488" s="667"/>
      <c r="Z488" s="667"/>
      <c r="AA488" s="667"/>
      <c r="AB488" s="667"/>
    </row>
    <row r="489" spans="2:28" ht="15.75" hidden="1" customHeight="1">
      <c r="B489" s="667"/>
      <c r="C489" s="667"/>
      <c r="D489" s="667"/>
      <c r="E489" s="667"/>
      <c r="F489" s="667"/>
      <c r="G489" s="667"/>
      <c r="H489" s="667"/>
      <c r="I489" s="667"/>
      <c r="J489" s="667"/>
      <c r="K489" s="667"/>
      <c r="L489" s="667"/>
      <c r="M489" s="667"/>
      <c r="N489" s="667"/>
      <c r="O489" s="667"/>
      <c r="P489" s="667"/>
      <c r="Q489" s="667"/>
      <c r="R489" s="667"/>
      <c r="S489" s="667"/>
      <c r="T489" s="667"/>
      <c r="U489" s="667"/>
      <c r="V489" s="667"/>
      <c r="W489" s="667"/>
      <c r="X489" s="667"/>
      <c r="Y489" s="667"/>
      <c r="Z489" s="667"/>
      <c r="AA489" s="667"/>
      <c r="AB489" s="667"/>
    </row>
    <row r="490" spans="2:28" ht="15.75" hidden="1" customHeight="1">
      <c r="B490" s="667"/>
      <c r="C490" s="667"/>
      <c r="D490" s="667"/>
      <c r="E490" s="667"/>
      <c r="F490" s="667"/>
      <c r="G490" s="667"/>
      <c r="H490" s="667"/>
      <c r="I490" s="667"/>
      <c r="J490" s="667"/>
      <c r="K490" s="667"/>
      <c r="L490" s="667"/>
      <c r="M490" s="667"/>
      <c r="N490" s="667"/>
      <c r="O490" s="667"/>
      <c r="P490" s="667"/>
      <c r="Q490" s="667"/>
      <c r="R490" s="667"/>
      <c r="S490" s="667"/>
      <c r="T490" s="667"/>
      <c r="U490" s="667"/>
      <c r="V490" s="667"/>
      <c r="W490" s="667"/>
      <c r="X490" s="667"/>
      <c r="Y490" s="667"/>
      <c r="Z490" s="667"/>
      <c r="AA490" s="667"/>
      <c r="AB490" s="667"/>
    </row>
    <row r="491" spans="2:28" ht="15.75" hidden="1" customHeight="1">
      <c r="B491" s="667"/>
      <c r="C491" s="667"/>
      <c r="D491" s="667"/>
      <c r="E491" s="667"/>
      <c r="F491" s="667"/>
      <c r="G491" s="667"/>
      <c r="H491" s="667"/>
      <c r="I491" s="667"/>
      <c r="J491" s="667"/>
      <c r="K491" s="667"/>
      <c r="L491" s="667"/>
      <c r="M491" s="667"/>
      <c r="N491" s="667"/>
      <c r="O491" s="667"/>
      <c r="P491" s="667"/>
      <c r="Q491" s="667"/>
      <c r="R491" s="667"/>
      <c r="S491" s="667"/>
      <c r="T491" s="667"/>
      <c r="U491" s="667"/>
      <c r="V491" s="667"/>
      <c r="W491" s="667"/>
      <c r="X491" s="667"/>
      <c r="Y491" s="667"/>
      <c r="Z491" s="667"/>
      <c r="AA491" s="667"/>
      <c r="AB491" s="667"/>
    </row>
    <row r="492" spans="2:28" ht="15.75" hidden="1" customHeight="1">
      <c r="B492" s="667"/>
      <c r="C492" s="667"/>
      <c r="D492" s="667"/>
      <c r="E492" s="667"/>
      <c r="F492" s="667"/>
      <c r="G492" s="667"/>
      <c r="H492" s="667"/>
      <c r="I492" s="667"/>
      <c r="J492" s="667"/>
      <c r="K492" s="667"/>
      <c r="L492" s="667"/>
      <c r="M492" s="667"/>
      <c r="N492" s="667"/>
      <c r="O492" s="667"/>
      <c r="P492" s="667"/>
      <c r="Q492" s="667"/>
      <c r="R492" s="667"/>
      <c r="S492" s="667"/>
      <c r="T492" s="667"/>
      <c r="U492" s="667"/>
      <c r="V492" s="667"/>
      <c r="W492" s="667"/>
      <c r="X492" s="667"/>
      <c r="Y492" s="667"/>
      <c r="Z492" s="667"/>
      <c r="AA492" s="667"/>
      <c r="AB492" s="667"/>
    </row>
    <row r="493" spans="2:28" ht="15.75" hidden="1" customHeight="1">
      <c r="B493" s="667"/>
      <c r="C493" s="667"/>
      <c r="D493" s="667"/>
      <c r="E493" s="667"/>
      <c r="F493" s="667"/>
      <c r="G493" s="667"/>
      <c r="H493" s="667"/>
      <c r="I493" s="667"/>
      <c r="J493" s="667"/>
      <c r="K493" s="667"/>
      <c r="L493" s="667"/>
      <c r="M493" s="667"/>
      <c r="N493" s="667"/>
      <c r="O493" s="667"/>
      <c r="P493" s="667"/>
      <c r="Q493" s="667"/>
      <c r="R493" s="667"/>
      <c r="S493" s="667"/>
      <c r="T493" s="667"/>
      <c r="U493" s="667"/>
      <c r="V493" s="667"/>
      <c r="W493" s="667"/>
      <c r="X493" s="667"/>
      <c r="Y493" s="667"/>
      <c r="Z493" s="667"/>
      <c r="AA493" s="667"/>
      <c r="AB493" s="667"/>
    </row>
    <row r="494" spans="2:28" ht="15.75" hidden="1" customHeight="1">
      <c r="B494" s="667"/>
      <c r="C494" s="667"/>
      <c r="D494" s="667"/>
      <c r="E494" s="667"/>
      <c r="F494" s="667"/>
      <c r="G494" s="667"/>
      <c r="H494" s="667"/>
      <c r="I494" s="667"/>
      <c r="J494" s="667"/>
      <c r="K494" s="667"/>
      <c r="L494" s="667"/>
      <c r="M494" s="667"/>
      <c r="N494" s="667"/>
      <c r="O494" s="667"/>
      <c r="P494" s="667"/>
      <c r="Q494" s="667"/>
      <c r="R494" s="667"/>
      <c r="S494" s="667"/>
      <c r="T494" s="667"/>
      <c r="U494" s="667"/>
      <c r="V494" s="667"/>
      <c r="W494" s="667"/>
      <c r="X494" s="667"/>
      <c r="Y494" s="667"/>
      <c r="Z494" s="667"/>
      <c r="AA494" s="667"/>
      <c r="AB494" s="667"/>
    </row>
    <row r="495" spans="2:28" ht="15.75" hidden="1" customHeight="1">
      <c r="B495" s="667"/>
      <c r="C495" s="667"/>
      <c r="D495" s="667"/>
      <c r="E495" s="667"/>
      <c r="F495" s="667"/>
      <c r="G495" s="667"/>
      <c r="H495" s="667"/>
      <c r="I495" s="667"/>
      <c r="J495" s="667"/>
      <c r="K495" s="667"/>
      <c r="L495" s="667"/>
      <c r="M495" s="667"/>
      <c r="N495" s="667"/>
      <c r="O495" s="667"/>
      <c r="P495" s="667"/>
      <c r="Q495" s="667"/>
      <c r="R495" s="667"/>
      <c r="S495" s="667"/>
      <c r="T495" s="667"/>
      <c r="U495" s="667"/>
      <c r="V495" s="667"/>
      <c r="W495" s="667"/>
      <c r="X495" s="667"/>
      <c r="Y495" s="667"/>
      <c r="Z495" s="667"/>
      <c r="AA495" s="667"/>
      <c r="AB495" s="667"/>
    </row>
    <row r="496" spans="2:28" ht="15.75" hidden="1" customHeight="1">
      <c r="B496" s="667"/>
      <c r="C496" s="667"/>
      <c r="D496" s="667"/>
      <c r="E496" s="667"/>
      <c r="F496" s="667"/>
      <c r="G496" s="667"/>
      <c r="H496" s="667"/>
      <c r="I496" s="667"/>
      <c r="J496" s="667"/>
      <c r="K496" s="667"/>
      <c r="L496" s="667"/>
      <c r="M496" s="667"/>
      <c r="N496" s="667"/>
      <c r="O496" s="667"/>
      <c r="P496" s="667"/>
      <c r="Q496" s="667"/>
      <c r="R496" s="667"/>
      <c r="S496" s="667"/>
      <c r="T496" s="667"/>
      <c r="U496" s="667"/>
      <c r="V496" s="667"/>
      <c r="W496" s="667"/>
      <c r="X496" s="667"/>
      <c r="Y496" s="667"/>
      <c r="Z496" s="667"/>
      <c r="AA496" s="667"/>
      <c r="AB496" s="667"/>
    </row>
    <row r="497" spans="2:28" ht="15.75" hidden="1" customHeight="1">
      <c r="B497" s="667"/>
      <c r="C497" s="667"/>
      <c r="D497" s="667"/>
      <c r="E497" s="667"/>
      <c r="F497" s="667"/>
      <c r="G497" s="667"/>
      <c r="H497" s="667"/>
      <c r="I497" s="667"/>
      <c r="J497" s="667"/>
      <c r="K497" s="667"/>
      <c r="L497" s="667"/>
      <c r="M497" s="667"/>
      <c r="N497" s="667"/>
      <c r="O497" s="667"/>
      <c r="P497" s="667"/>
      <c r="Q497" s="667"/>
      <c r="R497" s="667"/>
      <c r="S497" s="667"/>
      <c r="T497" s="667"/>
      <c r="U497" s="667"/>
      <c r="V497" s="667"/>
      <c r="W497" s="667"/>
      <c r="X497" s="667"/>
      <c r="Y497" s="667"/>
      <c r="Z497" s="667"/>
      <c r="AA497" s="667"/>
      <c r="AB497" s="667"/>
    </row>
    <row r="498" spans="2:28" ht="15.75" hidden="1" customHeight="1">
      <c r="B498" s="667"/>
      <c r="C498" s="667"/>
      <c r="D498" s="667"/>
      <c r="E498" s="667"/>
      <c r="F498" s="667"/>
      <c r="G498" s="667"/>
      <c r="H498" s="667"/>
      <c r="I498" s="667"/>
      <c r="J498" s="667"/>
      <c r="K498" s="667"/>
      <c r="L498" s="667"/>
      <c r="M498" s="667"/>
      <c r="N498" s="667"/>
      <c r="O498" s="667"/>
      <c r="P498" s="667"/>
      <c r="Q498" s="667"/>
      <c r="R498" s="667"/>
      <c r="S498" s="667"/>
      <c r="T498" s="667"/>
      <c r="U498" s="667"/>
      <c r="V498" s="667"/>
      <c r="W498" s="667"/>
      <c r="X498" s="667"/>
      <c r="Y498" s="667"/>
      <c r="Z498" s="667"/>
      <c r="AA498" s="667"/>
      <c r="AB498" s="667"/>
    </row>
    <row r="499" spans="2:28" ht="15.75" hidden="1" customHeight="1">
      <c r="B499" s="667"/>
      <c r="C499" s="667"/>
      <c r="D499" s="667"/>
      <c r="E499" s="667"/>
      <c r="F499" s="667"/>
      <c r="G499" s="667"/>
      <c r="H499" s="667"/>
      <c r="I499" s="667"/>
      <c r="J499" s="667"/>
      <c r="K499" s="667"/>
      <c r="L499" s="667"/>
      <c r="M499" s="667"/>
      <c r="N499" s="667"/>
      <c r="O499" s="667"/>
      <c r="P499" s="667"/>
      <c r="Q499" s="667"/>
      <c r="R499" s="667"/>
      <c r="S499" s="667"/>
      <c r="T499" s="667"/>
      <c r="U499" s="667"/>
      <c r="V499" s="667"/>
      <c r="W499" s="667"/>
      <c r="X499" s="667"/>
      <c r="Y499" s="667"/>
      <c r="Z499" s="667"/>
      <c r="AA499" s="667"/>
      <c r="AB499" s="667"/>
    </row>
    <row r="500" spans="2:28" ht="15.75" hidden="1" customHeight="1">
      <c r="B500" s="667"/>
      <c r="C500" s="667"/>
      <c r="D500" s="667"/>
      <c r="E500" s="667"/>
      <c r="F500" s="667"/>
      <c r="G500" s="667"/>
      <c r="H500" s="667"/>
      <c r="I500" s="667"/>
      <c r="J500" s="667"/>
      <c r="K500" s="667"/>
      <c r="L500" s="667"/>
      <c r="M500" s="667"/>
      <c r="N500" s="667"/>
      <c r="O500" s="667"/>
      <c r="P500" s="667"/>
      <c r="Q500" s="667"/>
      <c r="R500" s="667"/>
      <c r="S500" s="667"/>
      <c r="T500" s="667"/>
      <c r="U500" s="667"/>
      <c r="V500" s="667"/>
      <c r="W500" s="667"/>
      <c r="X500" s="667"/>
      <c r="Y500" s="667"/>
      <c r="Z500" s="667"/>
      <c r="AA500" s="667"/>
      <c r="AB500" s="667"/>
    </row>
    <row r="501" spans="2:28" ht="15.75" hidden="1" customHeight="1">
      <c r="B501" s="667"/>
      <c r="C501" s="667"/>
      <c r="D501" s="667"/>
      <c r="E501" s="667"/>
      <c r="F501" s="667"/>
      <c r="G501" s="667"/>
      <c r="H501" s="667"/>
      <c r="I501" s="667"/>
      <c r="J501" s="667"/>
      <c r="K501" s="667"/>
      <c r="L501" s="667"/>
      <c r="M501" s="667"/>
      <c r="N501" s="667"/>
      <c r="O501" s="667"/>
      <c r="P501" s="667"/>
      <c r="Q501" s="667"/>
      <c r="R501" s="667"/>
      <c r="S501" s="667"/>
      <c r="T501" s="667"/>
      <c r="U501" s="667"/>
      <c r="V501" s="667"/>
      <c r="W501" s="667"/>
      <c r="X501" s="667"/>
      <c r="Y501" s="667"/>
      <c r="Z501" s="667"/>
      <c r="AA501" s="667"/>
      <c r="AB501" s="667"/>
    </row>
    <row r="502" spans="2:28" ht="15.75" hidden="1" customHeight="1">
      <c r="B502" s="667"/>
      <c r="C502" s="667"/>
      <c r="D502" s="667"/>
      <c r="E502" s="667"/>
      <c r="F502" s="667"/>
      <c r="G502" s="667"/>
      <c r="H502" s="667"/>
      <c r="I502" s="667"/>
      <c r="J502" s="667"/>
      <c r="K502" s="667"/>
      <c r="L502" s="667"/>
      <c r="M502" s="667"/>
      <c r="N502" s="667"/>
      <c r="O502" s="667"/>
      <c r="P502" s="667"/>
      <c r="Q502" s="667"/>
      <c r="R502" s="667"/>
      <c r="S502" s="667"/>
      <c r="T502" s="667"/>
      <c r="U502" s="667"/>
      <c r="V502" s="667"/>
      <c r="W502" s="667"/>
      <c r="X502" s="667"/>
      <c r="Y502" s="667"/>
      <c r="Z502" s="667"/>
      <c r="AA502" s="667"/>
      <c r="AB502" s="667"/>
    </row>
    <row r="503" spans="2:28" ht="15.75" hidden="1" customHeight="1">
      <c r="B503" s="667"/>
      <c r="C503" s="667"/>
      <c r="D503" s="667"/>
      <c r="E503" s="667"/>
      <c r="F503" s="667"/>
      <c r="G503" s="667"/>
      <c r="H503" s="667"/>
      <c r="I503" s="667"/>
      <c r="J503" s="667"/>
      <c r="K503" s="667"/>
      <c r="L503" s="667"/>
      <c r="M503" s="667"/>
      <c r="N503" s="667"/>
      <c r="O503" s="667"/>
      <c r="P503" s="667"/>
      <c r="Q503" s="667"/>
      <c r="R503" s="667"/>
      <c r="S503" s="667"/>
      <c r="T503" s="667"/>
      <c r="U503" s="667"/>
      <c r="V503" s="667"/>
      <c r="W503" s="667"/>
      <c r="X503" s="667"/>
      <c r="Y503" s="667"/>
      <c r="Z503" s="667"/>
      <c r="AA503" s="667"/>
      <c r="AB503" s="667"/>
    </row>
    <row r="504" spans="2:28" ht="15.75" hidden="1" customHeight="1">
      <c r="B504" s="667"/>
      <c r="C504" s="667"/>
      <c r="D504" s="667"/>
      <c r="E504" s="667"/>
      <c r="F504" s="667"/>
      <c r="G504" s="667"/>
      <c r="H504" s="667"/>
      <c r="I504" s="667"/>
      <c r="J504" s="667"/>
      <c r="K504" s="667"/>
      <c r="L504" s="667"/>
      <c r="M504" s="667"/>
      <c r="N504" s="667"/>
      <c r="O504" s="667"/>
      <c r="P504" s="667"/>
      <c r="Q504" s="667"/>
      <c r="R504" s="667"/>
      <c r="S504" s="667"/>
      <c r="T504" s="667"/>
      <c r="U504" s="667"/>
      <c r="V504" s="667"/>
      <c r="W504" s="667"/>
      <c r="X504" s="667"/>
      <c r="Y504" s="667"/>
      <c r="Z504" s="667"/>
      <c r="AA504" s="667"/>
      <c r="AB504" s="667"/>
    </row>
    <row r="505" spans="2:28" ht="15.75" hidden="1" customHeight="1">
      <c r="B505" s="667"/>
      <c r="C505" s="667"/>
      <c r="D505" s="667"/>
      <c r="E505" s="667"/>
      <c r="F505" s="667"/>
      <c r="G505" s="667"/>
      <c r="H505" s="667"/>
      <c r="I505" s="667"/>
      <c r="J505" s="667"/>
      <c r="K505" s="667"/>
      <c r="L505" s="667"/>
      <c r="M505" s="667"/>
      <c r="N505" s="667"/>
      <c r="O505" s="667"/>
      <c r="P505" s="667"/>
      <c r="Q505" s="667"/>
      <c r="R505" s="667"/>
      <c r="S505" s="667"/>
      <c r="T505" s="667"/>
      <c r="U505" s="667"/>
      <c r="V505" s="667"/>
      <c r="W505" s="667"/>
      <c r="X505" s="667"/>
      <c r="Y505" s="667"/>
      <c r="Z505" s="667"/>
      <c r="AA505" s="667"/>
      <c r="AB505" s="667"/>
    </row>
    <row r="506" spans="2:28" ht="15.75" hidden="1" customHeight="1">
      <c r="B506" s="667"/>
      <c r="C506" s="667"/>
      <c r="D506" s="667"/>
      <c r="E506" s="667"/>
      <c r="F506" s="667"/>
      <c r="G506" s="667"/>
      <c r="H506" s="667"/>
      <c r="I506" s="667"/>
      <c r="J506" s="667"/>
      <c r="K506" s="667"/>
      <c r="L506" s="667"/>
      <c r="M506" s="667"/>
      <c r="N506" s="667"/>
      <c r="O506" s="667"/>
      <c r="P506" s="667"/>
      <c r="Q506" s="667"/>
      <c r="R506" s="667"/>
      <c r="S506" s="667"/>
      <c r="T506" s="667"/>
      <c r="U506" s="667"/>
      <c r="V506" s="667"/>
      <c r="W506" s="667"/>
      <c r="X506" s="667"/>
      <c r="Y506" s="667"/>
      <c r="Z506" s="667"/>
      <c r="AA506" s="667"/>
      <c r="AB506" s="667"/>
    </row>
    <row r="507" spans="2:28" ht="15.75" hidden="1" customHeight="1">
      <c r="B507" s="667"/>
      <c r="C507" s="667"/>
      <c r="D507" s="667"/>
      <c r="E507" s="667"/>
      <c r="F507" s="667"/>
      <c r="G507" s="667"/>
      <c r="H507" s="667"/>
      <c r="I507" s="667"/>
      <c r="J507" s="667"/>
      <c r="K507" s="667"/>
      <c r="L507" s="667"/>
      <c r="M507" s="667"/>
      <c r="N507" s="667"/>
      <c r="O507" s="667"/>
      <c r="P507" s="667"/>
      <c r="Q507" s="667"/>
      <c r="R507" s="667"/>
      <c r="S507" s="667"/>
      <c r="T507" s="667"/>
      <c r="U507" s="667"/>
      <c r="V507" s="667"/>
      <c r="W507" s="667"/>
      <c r="X507" s="667"/>
      <c r="Y507" s="667"/>
      <c r="Z507" s="667"/>
      <c r="AA507" s="667"/>
      <c r="AB507" s="667"/>
    </row>
    <row r="508" spans="2:28" ht="15.75" hidden="1" customHeight="1">
      <c r="B508" s="667"/>
      <c r="C508" s="667"/>
      <c r="D508" s="667"/>
      <c r="E508" s="667"/>
      <c r="F508" s="667"/>
      <c r="G508" s="667"/>
      <c r="H508" s="667"/>
      <c r="I508" s="667"/>
      <c r="J508" s="667"/>
      <c r="K508" s="667"/>
      <c r="L508" s="667"/>
      <c r="M508" s="667"/>
      <c r="N508" s="667"/>
      <c r="O508" s="667"/>
      <c r="P508" s="667"/>
      <c r="Q508" s="667"/>
      <c r="R508" s="667"/>
      <c r="S508" s="667"/>
      <c r="T508" s="667"/>
      <c r="U508" s="667"/>
      <c r="V508" s="667"/>
      <c r="W508" s="667"/>
      <c r="X508" s="667"/>
      <c r="Y508" s="667"/>
      <c r="Z508" s="667"/>
      <c r="AA508" s="667"/>
      <c r="AB508" s="667"/>
    </row>
    <row r="509" spans="2:28" ht="15.75" hidden="1" customHeight="1">
      <c r="B509" s="667"/>
      <c r="C509" s="667"/>
      <c r="D509" s="667"/>
      <c r="E509" s="667"/>
      <c r="F509" s="667"/>
      <c r="G509" s="667"/>
      <c r="H509" s="667"/>
      <c r="I509" s="667"/>
      <c r="J509" s="667"/>
      <c r="K509" s="667"/>
      <c r="L509" s="667"/>
      <c r="M509" s="667"/>
      <c r="N509" s="667"/>
      <c r="O509" s="667"/>
      <c r="P509" s="667"/>
      <c r="Q509" s="667"/>
      <c r="R509" s="667"/>
      <c r="S509" s="667"/>
      <c r="T509" s="667"/>
      <c r="U509" s="667"/>
      <c r="V509" s="667"/>
      <c r="W509" s="667"/>
      <c r="X509" s="667"/>
      <c r="Y509" s="667"/>
      <c r="Z509" s="667"/>
      <c r="AA509" s="667"/>
      <c r="AB509" s="667"/>
    </row>
    <row r="510" spans="2:28" ht="15.75" hidden="1" customHeight="1">
      <c r="B510" s="667"/>
      <c r="C510" s="667"/>
      <c r="D510" s="667"/>
      <c r="E510" s="667"/>
      <c r="F510" s="667"/>
      <c r="G510" s="667"/>
      <c r="H510" s="667"/>
      <c r="I510" s="667"/>
      <c r="J510" s="667"/>
      <c r="K510" s="667"/>
      <c r="L510" s="667"/>
      <c r="M510" s="667"/>
      <c r="N510" s="667"/>
      <c r="O510" s="667"/>
      <c r="P510" s="667"/>
      <c r="Q510" s="667"/>
      <c r="R510" s="667"/>
      <c r="S510" s="667"/>
      <c r="T510" s="667"/>
      <c r="U510" s="667"/>
      <c r="V510" s="667"/>
      <c r="W510" s="667"/>
      <c r="X510" s="667"/>
      <c r="Y510" s="667"/>
      <c r="Z510" s="667"/>
      <c r="AA510" s="667"/>
      <c r="AB510" s="667"/>
    </row>
    <row r="511" spans="2:28" ht="15.75" hidden="1" customHeight="1">
      <c r="B511" s="667"/>
      <c r="C511" s="667"/>
      <c r="D511" s="667"/>
      <c r="E511" s="667"/>
      <c r="F511" s="667"/>
      <c r="G511" s="667"/>
      <c r="H511" s="667"/>
      <c r="I511" s="667"/>
      <c r="J511" s="667"/>
      <c r="K511" s="667"/>
      <c r="L511" s="667"/>
      <c r="M511" s="667"/>
      <c r="N511" s="667"/>
      <c r="O511" s="667"/>
      <c r="P511" s="667"/>
      <c r="Q511" s="667"/>
      <c r="R511" s="667"/>
      <c r="S511" s="667"/>
      <c r="T511" s="667"/>
      <c r="U511" s="667"/>
      <c r="V511" s="667"/>
      <c r="W511" s="667"/>
      <c r="X511" s="667"/>
      <c r="Y511" s="667"/>
      <c r="Z511" s="667"/>
      <c r="AA511" s="667"/>
      <c r="AB511" s="667"/>
    </row>
    <row r="512" spans="2:28" ht="15.75" hidden="1" customHeight="1">
      <c r="B512" s="667"/>
      <c r="C512" s="667"/>
      <c r="D512" s="667"/>
      <c r="E512" s="667"/>
      <c r="F512" s="667"/>
      <c r="G512" s="667"/>
      <c r="H512" s="667"/>
      <c r="I512" s="667"/>
      <c r="J512" s="667"/>
      <c r="K512" s="667"/>
      <c r="L512" s="667"/>
      <c r="M512" s="667"/>
      <c r="N512" s="667"/>
      <c r="O512" s="667"/>
      <c r="P512" s="667"/>
      <c r="Q512" s="667"/>
      <c r="R512" s="667"/>
      <c r="S512" s="667"/>
      <c r="T512" s="667"/>
      <c r="U512" s="667"/>
      <c r="V512" s="667"/>
      <c r="W512" s="667"/>
      <c r="X512" s="667"/>
      <c r="Y512" s="667"/>
      <c r="Z512" s="667"/>
      <c r="AA512" s="667"/>
      <c r="AB512" s="667"/>
    </row>
    <row r="513" spans="2:28" ht="15.75" hidden="1" customHeight="1">
      <c r="B513" s="667"/>
      <c r="C513" s="667"/>
      <c r="D513" s="667"/>
      <c r="E513" s="667"/>
      <c r="F513" s="667"/>
      <c r="G513" s="667"/>
      <c r="H513" s="667"/>
      <c r="I513" s="667"/>
      <c r="J513" s="667"/>
      <c r="K513" s="667"/>
      <c r="L513" s="667"/>
      <c r="M513" s="667"/>
      <c r="N513" s="667"/>
      <c r="O513" s="667"/>
      <c r="P513" s="667"/>
      <c r="Q513" s="667"/>
      <c r="R513" s="667"/>
      <c r="S513" s="667"/>
      <c r="T513" s="667"/>
      <c r="U513" s="667"/>
      <c r="V513" s="667"/>
      <c r="W513" s="667"/>
      <c r="X513" s="667"/>
      <c r="Y513" s="667"/>
      <c r="Z513" s="667"/>
      <c r="AA513" s="667"/>
      <c r="AB513" s="667"/>
    </row>
    <row r="514" spans="2:28" ht="15.75" hidden="1" customHeight="1">
      <c r="B514" s="667"/>
      <c r="C514" s="667"/>
      <c r="D514" s="667"/>
      <c r="E514" s="667"/>
      <c r="F514" s="667"/>
      <c r="G514" s="667"/>
      <c r="H514" s="667"/>
      <c r="I514" s="667"/>
      <c r="J514" s="667"/>
      <c r="K514" s="667"/>
      <c r="L514" s="667"/>
      <c r="M514" s="667"/>
      <c r="N514" s="667"/>
      <c r="O514" s="667"/>
      <c r="P514" s="667"/>
      <c r="Q514" s="667"/>
      <c r="R514" s="667"/>
      <c r="S514" s="667"/>
      <c r="T514" s="667"/>
      <c r="U514" s="667"/>
      <c r="V514" s="667"/>
      <c r="W514" s="667"/>
      <c r="X514" s="667"/>
      <c r="Y514" s="667"/>
      <c r="Z514" s="667"/>
      <c r="AA514" s="667"/>
      <c r="AB514" s="667"/>
    </row>
    <row r="515" spans="2:28" ht="15.75" hidden="1" customHeight="1">
      <c r="B515" s="667"/>
      <c r="C515" s="667"/>
      <c r="D515" s="667"/>
      <c r="E515" s="667"/>
      <c r="F515" s="667"/>
      <c r="G515" s="667"/>
      <c r="H515" s="667"/>
      <c r="I515" s="667"/>
      <c r="J515" s="667"/>
      <c r="K515" s="667"/>
      <c r="L515" s="667"/>
      <c r="M515" s="667"/>
      <c r="N515" s="667"/>
      <c r="O515" s="667"/>
      <c r="P515" s="667"/>
      <c r="Q515" s="667"/>
      <c r="R515" s="667"/>
      <c r="S515" s="667"/>
      <c r="T515" s="667"/>
      <c r="U515" s="667"/>
      <c r="V515" s="667"/>
      <c r="W515" s="667"/>
      <c r="X515" s="667"/>
      <c r="Y515" s="667"/>
      <c r="Z515" s="667"/>
      <c r="AA515" s="667"/>
      <c r="AB515" s="667"/>
    </row>
    <row r="516" spans="2:28" ht="15.75" hidden="1" customHeight="1">
      <c r="B516" s="667"/>
      <c r="C516" s="667"/>
      <c r="D516" s="667"/>
      <c r="E516" s="667"/>
      <c r="F516" s="667"/>
      <c r="G516" s="667"/>
      <c r="H516" s="667"/>
      <c r="I516" s="667"/>
      <c r="J516" s="667"/>
      <c r="K516" s="667"/>
      <c r="L516" s="667"/>
      <c r="M516" s="667"/>
      <c r="N516" s="667"/>
      <c r="O516" s="667"/>
      <c r="P516" s="667"/>
      <c r="Q516" s="667"/>
      <c r="R516" s="667"/>
      <c r="S516" s="667"/>
      <c r="T516" s="667"/>
      <c r="U516" s="667"/>
      <c r="V516" s="667"/>
      <c r="W516" s="667"/>
      <c r="X516" s="667"/>
      <c r="Y516" s="667"/>
      <c r="Z516" s="667"/>
      <c r="AA516" s="667"/>
      <c r="AB516" s="667"/>
    </row>
    <row r="517" spans="2:28" ht="15.75" hidden="1" customHeight="1">
      <c r="B517" s="667"/>
      <c r="C517" s="667"/>
      <c r="D517" s="667"/>
      <c r="E517" s="667"/>
      <c r="F517" s="667"/>
      <c r="G517" s="667"/>
      <c r="H517" s="667"/>
      <c r="I517" s="667"/>
      <c r="J517" s="667"/>
      <c r="K517" s="667"/>
      <c r="L517" s="667"/>
      <c r="M517" s="667"/>
      <c r="N517" s="667"/>
      <c r="O517" s="667"/>
      <c r="P517" s="667"/>
      <c r="Q517" s="667"/>
      <c r="R517" s="667"/>
      <c r="S517" s="667"/>
      <c r="T517" s="667"/>
      <c r="U517" s="667"/>
      <c r="V517" s="667"/>
      <c r="W517" s="667"/>
      <c r="X517" s="667"/>
      <c r="Y517" s="667"/>
      <c r="Z517" s="667"/>
      <c r="AA517" s="667"/>
      <c r="AB517" s="667"/>
    </row>
    <row r="518" spans="2:28" ht="15.75" hidden="1" customHeight="1">
      <c r="B518" s="667"/>
      <c r="C518" s="667"/>
      <c r="D518" s="667"/>
      <c r="E518" s="667"/>
      <c r="F518" s="667"/>
      <c r="G518" s="667"/>
      <c r="H518" s="667"/>
      <c r="I518" s="667"/>
      <c r="J518" s="667"/>
      <c r="K518" s="667"/>
      <c r="L518" s="667"/>
      <c r="M518" s="667"/>
      <c r="N518" s="667"/>
      <c r="O518" s="667"/>
      <c r="P518" s="667"/>
      <c r="Q518" s="667"/>
      <c r="R518" s="667"/>
      <c r="S518" s="667"/>
      <c r="T518" s="667"/>
      <c r="U518" s="667"/>
      <c r="V518" s="667"/>
      <c r="W518" s="667"/>
      <c r="X518" s="667"/>
      <c r="Y518" s="667"/>
      <c r="Z518" s="667"/>
      <c r="AA518" s="667"/>
      <c r="AB518" s="667"/>
    </row>
    <row r="519" spans="2:28" ht="15.75" hidden="1" customHeight="1">
      <c r="B519" s="667"/>
      <c r="C519" s="667"/>
      <c r="D519" s="667"/>
      <c r="E519" s="667"/>
      <c r="F519" s="667"/>
      <c r="G519" s="667"/>
      <c r="H519" s="667"/>
      <c r="I519" s="667"/>
      <c r="J519" s="667"/>
      <c r="K519" s="667"/>
      <c r="L519" s="667"/>
      <c r="M519" s="667"/>
      <c r="N519" s="667"/>
      <c r="O519" s="667"/>
      <c r="P519" s="667"/>
      <c r="Q519" s="667"/>
      <c r="R519" s="667"/>
      <c r="S519" s="667"/>
      <c r="T519" s="667"/>
      <c r="U519" s="667"/>
      <c r="V519" s="667"/>
      <c r="W519" s="667"/>
      <c r="X519" s="667"/>
      <c r="Y519" s="667"/>
      <c r="Z519" s="667"/>
      <c r="AA519" s="667"/>
      <c r="AB519" s="667"/>
    </row>
    <row r="520" spans="2:28" ht="15.75" hidden="1" customHeight="1">
      <c r="B520" s="667"/>
      <c r="C520" s="667"/>
      <c r="D520" s="667"/>
      <c r="E520" s="667"/>
      <c r="F520" s="667"/>
      <c r="G520" s="667"/>
      <c r="H520" s="667"/>
      <c r="I520" s="667"/>
      <c r="J520" s="667"/>
      <c r="K520" s="667"/>
      <c r="L520" s="667"/>
      <c r="M520" s="667"/>
      <c r="N520" s="667"/>
      <c r="O520" s="667"/>
      <c r="P520" s="667"/>
      <c r="Q520" s="667"/>
      <c r="R520" s="667"/>
      <c r="S520" s="667"/>
      <c r="T520" s="667"/>
      <c r="U520" s="667"/>
      <c r="V520" s="667"/>
      <c r="W520" s="667"/>
      <c r="X520" s="667"/>
      <c r="Y520" s="667"/>
      <c r="Z520" s="667"/>
      <c r="AA520" s="667"/>
      <c r="AB520" s="667"/>
    </row>
    <row r="521" spans="2:28" ht="15.75" hidden="1" customHeight="1">
      <c r="B521" s="667"/>
      <c r="C521" s="667"/>
      <c r="D521" s="667"/>
      <c r="E521" s="667"/>
      <c r="F521" s="667"/>
      <c r="G521" s="667"/>
      <c r="H521" s="667"/>
      <c r="I521" s="667"/>
      <c r="J521" s="667"/>
      <c r="K521" s="667"/>
      <c r="L521" s="667"/>
      <c r="M521" s="667"/>
      <c r="N521" s="667"/>
      <c r="O521" s="667"/>
      <c r="P521" s="667"/>
      <c r="Q521" s="667"/>
      <c r="R521" s="667"/>
      <c r="S521" s="667"/>
      <c r="T521" s="667"/>
      <c r="U521" s="667"/>
      <c r="V521" s="667"/>
      <c r="W521" s="667"/>
      <c r="X521" s="667"/>
      <c r="Y521" s="667"/>
      <c r="Z521" s="667"/>
      <c r="AA521" s="667"/>
      <c r="AB521" s="667"/>
    </row>
    <row r="522" spans="2:28" ht="15.75" hidden="1" customHeight="1">
      <c r="B522" s="667"/>
      <c r="C522" s="667"/>
      <c r="D522" s="667"/>
      <c r="E522" s="667"/>
      <c r="F522" s="667"/>
      <c r="G522" s="667"/>
      <c r="H522" s="667"/>
      <c r="I522" s="667"/>
      <c r="J522" s="667"/>
      <c r="K522" s="667"/>
      <c r="L522" s="667"/>
      <c r="M522" s="667"/>
      <c r="N522" s="667"/>
      <c r="O522" s="667"/>
      <c r="P522" s="667"/>
      <c r="Q522" s="667"/>
      <c r="R522" s="667"/>
      <c r="S522" s="667"/>
      <c r="T522" s="667"/>
      <c r="U522" s="667"/>
      <c r="V522" s="667"/>
      <c r="W522" s="667"/>
      <c r="X522" s="667"/>
      <c r="Y522" s="667"/>
      <c r="Z522" s="667"/>
      <c r="AA522" s="667"/>
      <c r="AB522" s="667"/>
    </row>
    <row r="523" spans="2:28" ht="15.75" hidden="1" customHeight="1">
      <c r="B523" s="667"/>
      <c r="C523" s="667"/>
      <c r="D523" s="667"/>
      <c r="E523" s="667"/>
      <c r="F523" s="667"/>
      <c r="G523" s="667"/>
      <c r="H523" s="667"/>
      <c r="I523" s="667"/>
      <c r="J523" s="667"/>
      <c r="K523" s="667"/>
      <c r="L523" s="667"/>
      <c r="M523" s="667"/>
      <c r="N523" s="667"/>
      <c r="O523" s="667"/>
      <c r="P523" s="667"/>
      <c r="Q523" s="667"/>
      <c r="R523" s="667"/>
      <c r="S523" s="667"/>
      <c r="T523" s="667"/>
      <c r="U523" s="667"/>
      <c r="V523" s="667"/>
      <c r="W523" s="667"/>
      <c r="X523" s="667"/>
      <c r="Y523" s="667"/>
      <c r="Z523" s="667"/>
      <c r="AA523" s="667"/>
      <c r="AB523" s="667"/>
    </row>
    <row r="524" spans="2:28" ht="15.75" hidden="1" customHeight="1">
      <c r="B524" s="667"/>
      <c r="C524" s="667"/>
      <c r="D524" s="667"/>
      <c r="E524" s="667"/>
      <c r="F524" s="667"/>
      <c r="G524" s="667"/>
      <c r="H524" s="667"/>
      <c r="I524" s="667"/>
      <c r="J524" s="667"/>
      <c r="K524" s="667"/>
      <c r="L524" s="667"/>
      <c r="M524" s="667"/>
      <c r="N524" s="667"/>
      <c r="O524" s="667"/>
      <c r="P524" s="667"/>
      <c r="Q524" s="667"/>
      <c r="R524" s="667"/>
      <c r="S524" s="667"/>
      <c r="T524" s="667"/>
      <c r="U524" s="667"/>
      <c r="V524" s="667"/>
      <c r="W524" s="667"/>
      <c r="X524" s="667"/>
      <c r="Y524" s="667"/>
      <c r="Z524" s="667"/>
      <c r="AA524" s="667"/>
      <c r="AB524" s="667"/>
    </row>
    <row r="525" spans="2:28" ht="15.75" hidden="1" customHeight="1">
      <c r="B525" s="667"/>
      <c r="C525" s="667"/>
      <c r="D525" s="667"/>
      <c r="E525" s="667"/>
      <c r="F525" s="667"/>
      <c r="G525" s="667"/>
      <c r="H525" s="667"/>
      <c r="I525" s="667"/>
      <c r="J525" s="667"/>
      <c r="K525" s="667"/>
      <c r="L525" s="667"/>
      <c r="M525" s="667"/>
      <c r="N525" s="667"/>
      <c r="O525" s="667"/>
      <c r="P525" s="667"/>
      <c r="Q525" s="667"/>
      <c r="R525" s="667"/>
      <c r="S525" s="667"/>
      <c r="T525" s="667"/>
      <c r="U525" s="667"/>
      <c r="V525" s="667"/>
      <c r="W525" s="667"/>
      <c r="X525" s="667"/>
      <c r="Y525" s="667"/>
      <c r="Z525" s="667"/>
      <c r="AA525" s="667"/>
      <c r="AB525" s="667"/>
    </row>
    <row r="526" spans="2:28" ht="15.75" hidden="1" customHeight="1">
      <c r="B526" s="667"/>
      <c r="C526" s="667"/>
      <c r="D526" s="667"/>
      <c r="E526" s="667"/>
      <c r="F526" s="667"/>
      <c r="G526" s="667"/>
      <c r="H526" s="667"/>
      <c r="I526" s="667"/>
      <c r="J526" s="667"/>
      <c r="K526" s="667"/>
      <c r="L526" s="667"/>
      <c r="M526" s="667"/>
      <c r="N526" s="667"/>
      <c r="O526" s="667"/>
      <c r="P526" s="667"/>
      <c r="Q526" s="667"/>
      <c r="R526" s="667"/>
      <c r="S526" s="667"/>
      <c r="T526" s="667"/>
      <c r="U526" s="667"/>
      <c r="V526" s="667"/>
      <c r="W526" s="667"/>
      <c r="X526" s="667"/>
      <c r="Y526" s="667"/>
      <c r="Z526" s="667"/>
      <c r="AA526" s="667"/>
      <c r="AB526" s="667"/>
    </row>
    <row r="527" spans="2:28" ht="15.75" hidden="1" customHeight="1">
      <c r="B527" s="667"/>
      <c r="C527" s="667"/>
      <c r="D527" s="667"/>
      <c r="E527" s="667"/>
      <c r="F527" s="667"/>
      <c r="G527" s="667"/>
      <c r="H527" s="667"/>
      <c r="I527" s="667"/>
      <c r="J527" s="667"/>
      <c r="K527" s="667"/>
      <c r="L527" s="667"/>
      <c r="M527" s="667"/>
      <c r="N527" s="667"/>
      <c r="O527" s="667"/>
      <c r="P527" s="667"/>
      <c r="Q527" s="667"/>
      <c r="R527" s="667"/>
      <c r="S527" s="667"/>
      <c r="T527" s="667"/>
      <c r="U527" s="667"/>
      <c r="V527" s="667"/>
      <c r="W527" s="667"/>
      <c r="X527" s="667"/>
      <c r="Y527" s="667"/>
      <c r="Z527" s="667"/>
      <c r="AA527" s="667"/>
      <c r="AB527" s="667"/>
    </row>
    <row r="528" spans="2:28" ht="15.75" hidden="1" customHeight="1">
      <c r="B528" s="667"/>
      <c r="C528" s="667"/>
      <c r="D528" s="667"/>
      <c r="E528" s="667"/>
      <c r="F528" s="667"/>
      <c r="G528" s="667"/>
      <c r="H528" s="667"/>
      <c r="I528" s="667"/>
      <c r="J528" s="667"/>
      <c r="K528" s="667"/>
      <c r="L528" s="667"/>
      <c r="M528" s="667"/>
      <c r="N528" s="667"/>
      <c r="O528" s="667"/>
      <c r="P528" s="667"/>
      <c r="Q528" s="667"/>
      <c r="R528" s="667"/>
      <c r="S528" s="667"/>
      <c r="T528" s="667"/>
      <c r="U528" s="667"/>
      <c r="V528" s="667"/>
      <c r="W528" s="667"/>
      <c r="X528" s="667"/>
      <c r="Y528" s="667"/>
      <c r="Z528" s="667"/>
      <c r="AA528" s="667"/>
      <c r="AB528" s="667"/>
    </row>
    <row r="529" spans="2:28" ht="15.75" hidden="1" customHeight="1">
      <c r="B529" s="667"/>
      <c r="C529" s="667"/>
      <c r="D529" s="667"/>
      <c r="E529" s="667"/>
      <c r="F529" s="667"/>
      <c r="G529" s="667"/>
      <c r="H529" s="667"/>
      <c r="I529" s="667"/>
      <c r="J529" s="667"/>
      <c r="K529" s="667"/>
      <c r="L529" s="667"/>
      <c r="M529" s="667"/>
      <c r="N529" s="667"/>
      <c r="O529" s="667"/>
      <c r="P529" s="667"/>
      <c r="Q529" s="667"/>
      <c r="R529" s="667"/>
      <c r="S529" s="667"/>
      <c r="T529" s="667"/>
      <c r="U529" s="667"/>
      <c r="V529" s="667"/>
      <c r="W529" s="667"/>
      <c r="X529" s="667"/>
      <c r="Y529" s="667"/>
      <c r="Z529" s="667"/>
      <c r="AA529" s="667"/>
      <c r="AB529" s="667"/>
    </row>
    <row r="530" spans="2:28" ht="15.75" hidden="1" customHeight="1">
      <c r="B530" s="667"/>
      <c r="C530" s="667"/>
      <c r="D530" s="667"/>
      <c r="E530" s="667"/>
      <c r="F530" s="667"/>
      <c r="G530" s="667"/>
      <c r="H530" s="667"/>
      <c r="I530" s="667"/>
      <c r="J530" s="667"/>
      <c r="K530" s="667"/>
      <c r="L530" s="667"/>
      <c r="M530" s="667"/>
      <c r="N530" s="667"/>
      <c r="O530" s="667"/>
      <c r="P530" s="667"/>
      <c r="Q530" s="667"/>
      <c r="R530" s="667"/>
      <c r="S530" s="667"/>
      <c r="T530" s="667"/>
      <c r="U530" s="667"/>
      <c r="V530" s="667"/>
      <c r="W530" s="667"/>
      <c r="X530" s="667"/>
      <c r="Y530" s="667"/>
      <c r="Z530" s="667"/>
      <c r="AA530" s="667"/>
      <c r="AB530" s="667"/>
    </row>
    <row r="531" spans="2:28" ht="15.75" hidden="1" customHeight="1">
      <c r="B531" s="667"/>
      <c r="C531" s="667"/>
      <c r="D531" s="667"/>
      <c r="E531" s="667"/>
      <c r="F531" s="667"/>
      <c r="G531" s="667"/>
      <c r="H531" s="667"/>
      <c r="I531" s="667"/>
      <c r="J531" s="667"/>
      <c r="K531" s="667"/>
      <c r="L531" s="667"/>
      <c r="M531" s="667"/>
      <c r="N531" s="667"/>
      <c r="O531" s="667"/>
      <c r="P531" s="667"/>
      <c r="Q531" s="667"/>
      <c r="R531" s="667"/>
      <c r="S531" s="667"/>
      <c r="T531" s="667"/>
      <c r="U531" s="667"/>
      <c r="V531" s="667"/>
      <c r="W531" s="667"/>
      <c r="X531" s="667"/>
      <c r="Y531" s="667"/>
      <c r="Z531" s="667"/>
      <c r="AA531" s="667"/>
      <c r="AB531" s="667"/>
    </row>
    <row r="532" spans="2:28" ht="15.75" hidden="1" customHeight="1">
      <c r="B532" s="667"/>
      <c r="C532" s="667"/>
      <c r="D532" s="667"/>
      <c r="E532" s="667"/>
      <c r="F532" s="667"/>
      <c r="G532" s="667"/>
      <c r="H532" s="667"/>
      <c r="I532" s="667"/>
      <c r="J532" s="667"/>
      <c r="K532" s="667"/>
      <c r="L532" s="667"/>
      <c r="M532" s="667"/>
      <c r="N532" s="667"/>
      <c r="O532" s="667"/>
      <c r="P532" s="667"/>
      <c r="Q532" s="667"/>
      <c r="R532" s="667"/>
      <c r="S532" s="667"/>
      <c r="T532" s="667"/>
      <c r="U532" s="667"/>
      <c r="V532" s="667"/>
      <c r="W532" s="667"/>
      <c r="X532" s="667"/>
      <c r="Y532" s="667"/>
      <c r="Z532" s="667"/>
      <c r="AA532" s="667"/>
      <c r="AB532" s="667"/>
    </row>
    <row r="533" spans="2:28" ht="15.75" hidden="1" customHeight="1">
      <c r="B533" s="667"/>
      <c r="C533" s="667"/>
      <c r="D533" s="667"/>
      <c r="E533" s="667"/>
      <c r="F533" s="667"/>
      <c r="G533" s="667"/>
      <c r="H533" s="667"/>
      <c r="I533" s="667"/>
      <c r="J533" s="667"/>
      <c r="K533" s="667"/>
      <c r="L533" s="667"/>
      <c r="M533" s="667"/>
      <c r="N533" s="667"/>
      <c r="O533" s="667"/>
      <c r="P533" s="667"/>
      <c r="Q533" s="667"/>
      <c r="R533" s="667"/>
      <c r="S533" s="667"/>
      <c r="T533" s="667"/>
      <c r="U533" s="667"/>
      <c r="V533" s="667"/>
      <c r="W533" s="667"/>
      <c r="X533" s="667"/>
      <c r="Y533" s="667"/>
      <c r="Z533" s="667"/>
      <c r="AA533" s="667"/>
      <c r="AB533" s="667"/>
    </row>
    <row r="534" spans="2:28" ht="15.75" hidden="1" customHeight="1">
      <c r="B534" s="667"/>
      <c r="C534" s="667"/>
      <c r="D534" s="667"/>
      <c r="E534" s="667"/>
      <c r="F534" s="667"/>
      <c r="G534" s="667"/>
      <c r="H534" s="667"/>
      <c r="I534" s="667"/>
      <c r="J534" s="667"/>
      <c r="K534" s="667"/>
      <c r="L534" s="667"/>
      <c r="M534" s="667"/>
      <c r="N534" s="667"/>
      <c r="O534" s="667"/>
      <c r="P534" s="667"/>
      <c r="Q534" s="667"/>
      <c r="R534" s="667"/>
      <c r="S534" s="667"/>
      <c r="T534" s="667"/>
      <c r="U534" s="667"/>
      <c r="V534" s="667"/>
      <c r="W534" s="667"/>
      <c r="X534" s="667"/>
      <c r="Y534" s="667"/>
      <c r="Z534" s="667"/>
      <c r="AA534" s="667"/>
      <c r="AB534" s="667"/>
    </row>
    <row r="535" spans="2:28" ht="15.75" hidden="1" customHeight="1">
      <c r="B535" s="667"/>
      <c r="C535" s="667"/>
      <c r="D535" s="667"/>
      <c r="E535" s="667"/>
      <c r="F535" s="667"/>
      <c r="G535" s="667"/>
      <c r="H535" s="667"/>
      <c r="I535" s="667"/>
      <c r="J535" s="667"/>
      <c r="K535" s="667"/>
      <c r="L535" s="667"/>
      <c r="M535" s="667"/>
      <c r="N535" s="667"/>
      <c r="O535" s="667"/>
      <c r="P535" s="667"/>
      <c r="Q535" s="667"/>
      <c r="R535" s="667"/>
      <c r="S535" s="667"/>
      <c r="T535" s="667"/>
      <c r="U535" s="667"/>
      <c r="V535" s="667"/>
      <c r="W535" s="667"/>
      <c r="X535" s="667"/>
      <c r="Y535" s="667"/>
      <c r="Z535" s="667"/>
      <c r="AA535" s="667"/>
      <c r="AB535" s="667"/>
    </row>
    <row r="536" spans="2:28" ht="15.75" hidden="1" customHeight="1">
      <c r="B536" s="667"/>
      <c r="C536" s="667"/>
      <c r="D536" s="667"/>
      <c r="E536" s="667"/>
      <c r="F536" s="667"/>
      <c r="G536" s="667"/>
      <c r="H536" s="667"/>
      <c r="I536" s="667"/>
      <c r="J536" s="667"/>
      <c r="K536" s="667"/>
      <c r="L536" s="667"/>
      <c r="M536" s="667"/>
      <c r="N536" s="667"/>
      <c r="O536" s="667"/>
      <c r="P536" s="667"/>
      <c r="Q536" s="667"/>
      <c r="R536" s="667"/>
      <c r="S536" s="667"/>
      <c r="T536" s="667"/>
      <c r="U536" s="667"/>
      <c r="V536" s="667"/>
      <c r="W536" s="667"/>
      <c r="X536" s="667"/>
      <c r="Y536" s="667"/>
      <c r="Z536" s="667"/>
      <c r="AA536" s="667"/>
      <c r="AB536" s="667"/>
    </row>
    <row r="537" spans="2:28" ht="15.75" hidden="1" customHeight="1">
      <c r="B537" s="667"/>
      <c r="C537" s="667"/>
      <c r="D537" s="667"/>
      <c r="E537" s="667"/>
      <c r="F537" s="667"/>
      <c r="G537" s="667"/>
      <c r="H537" s="667"/>
      <c r="I537" s="667"/>
      <c r="J537" s="667"/>
      <c r="K537" s="667"/>
      <c r="L537" s="667"/>
      <c r="M537" s="667"/>
      <c r="N537" s="667"/>
      <c r="O537" s="667"/>
      <c r="P537" s="667"/>
      <c r="Q537" s="667"/>
      <c r="R537" s="667"/>
      <c r="S537" s="667"/>
      <c r="T537" s="667"/>
      <c r="U537" s="667"/>
      <c r="V537" s="667"/>
      <c r="W537" s="667"/>
      <c r="X537" s="667"/>
      <c r="Y537" s="667"/>
      <c r="Z537" s="667"/>
      <c r="AA537" s="667"/>
      <c r="AB537" s="667"/>
    </row>
    <row r="538" spans="2:28" ht="15.75" hidden="1" customHeight="1">
      <c r="B538" s="667"/>
      <c r="C538" s="667"/>
      <c r="D538" s="667"/>
      <c r="E538" s="667"/>
      <c r="F538" s="667"/>
      <c r="G538" s="667"/>
      <c r="H538" s="667"/>
      <c r="I538" s="667"/>
      <c r="J538" s="667"/>
      <c r="K538" s="667"/>
      <c r="L538" s="667"/>
      <c r="M538" s="667"/>
      <c r="N538" s="667"/>
      <c r="O538" s="667"/>
      <c r="P538" s="667"/>
      <c r="Q538" s="667"/>
      <c r="R538" s="667"/>
      <c r="S538" s="667"/>
      <c r="T538" s="667"/>
      <c r="U538" s="667"/>
      <c r="V538" s="667"/>
      <c r="W538" s="667"/>
      <c r="X538" s="667"/>
      <c r="Y538" s="667"/>
      <c r="Z538" s="667"/>
      <c r="AA538" s="667"/>
      <c r="AB538" s="667"/>
    </row>
    <row r="539" spans="2:28" ht="15.75" hidden="1" customHeight="1">
      <c r="B539" s="667"/>
      <c r="C539" s="667"/>
      <c r="D539" s="667"/>
      <c r="E539" s="667"/>
      <c r="F539" s="667"/>
      <c r="G539" s="667"/>
      <c r="H539" s="667"/>
      <c r="I539" s="667"/>
      <c r="J539" s="667"/>
      <c r="K539" s="667"/>
      <c r="L539" s="667"/>
      <c r="M539" s="667"/>
      <c r="N539" s="667"/>
      <c r="O539" s="667"/>
      <c r="P539" s="667"/>
      <c r="Q539" s="667"/>
      <c r="R539" s="667"/>
      <c r="S539" s="667"/>
      <c r="T539" s="667"/>
      <c r="U539" s="667"/>
      <c r="V539" s="667"/>
      <c r="W539" s="667"/>
      <c r="X539" s="667"/>
      <c r="Y539" s="667"/>
      <c r="Z539" s="667"/>
      <c r="AA539" s="667"/>
      <c r="AB539" s="667"/>
    </row>
    <row r="540" spans="2:28" ht="15.75" hidden="1" customHeight="1">
      <c r="B540" s="667"/>
      <c r="C540" s="667"/>
      <c r="D540" s="667"/>
      <c r="E540" s="667"/>
      <c r="F540" s="667"/>
      <c r="G540" s="667"/>
      <c r="H540" s="667"/>
      <c r="I540" s="667"/>
      <c r="J540" s="667"/>
      <c r="K540" s="667"/>
      <c r="L540" s="667"/>
      <c r="M540" s="667"/>
      <c r="N540" s="667"/>
      <c r="O540" s="667"/>
      <c r="P540" s="667"/>
      <c r="Q540" s="667"/>
      <c r="R540" s="667"/>
      <c r="S540" s="667"/>
      <c r="T540" s="667"/>
      <c r="U540" s="667"/>
      <c r="V540" s="667"/>
      <c r="W540" s="667"/>
      <c r="X540" s="667"/>
      <c r="Y540" s="667"/>
      <c r="Z540" s="667"/>
      <c r="AA540" s="667"/>
      <c r="AB540" s="667"/>
    </row>
    <row r="541" spans="2:28" ht="15.75" hidden="1" customHeight="1">
      <c r="B541" s="667"/>
      <c r="C541" s="667"/>
      <c r="D541" s="667"/>
      <c r="E541" s="667"/>
      <c r="F541" s="667"/>
      <c r="G541" s="667"/>
      <c r="H541" s="667"/>
      <c r="I541" s="667"/>
      <c r="J541" s="667"/>
      <c r="K541" s="667"/>
      <c r="L541" s="667"/>
      <c r="M541" s="667"/>
      <c r="N541" s="667"/>
      <c r="O541" s="667"/>
      <c r="P541" s="667"/>
      <c r="Q541" s="667"/>
      <c r="R541" s="667"/>
      <c r="S541" s="667"/>
      <c r="T541" s="667"/>
      <c r="U541" s="667"/>
      <c r="V541" s="667"/>
      <c r="W541" s="667"/>
      <c r="X541" s="667"/>
      <c r="Y541" s="667"/>
      <c r="Z541" s="667"/>
      <c r="AA541" s="667"/>
      <c r="AB541" s="667"/>
    </row>
    <row r="542" spans="2:28" ht="15.75" hidden="1" customHeight="1">
      <c r="B542" s="667"/>
      <c r="C542" s="667"/>
      <c r="D542" s="667"/>
      <c r="E542" s="667"/>
      <c r="F542" s="667"/>
      <c r="G542" s="667"/>
      <c r="H542" s="667"/>
      <c r="I542" s="667"/>
      <c r="J542" s="667"/>
      <c r="K542" s="667"/>
      <c r="L542" s="667"/>
      <c r="M542" s="667"/>
      <c r="N542" s="667"/>
      <c r="O542" s="667"/>
      <c r="P542" s="667"/>
      <c r="Q542" s="667"/>
      <c r="R542" s="667"/>
      <c r="S542" s="667"/>
      <c r="T542" s="667"/>
      <c r="U542" s="667"/>
      <c r="V542" s="667"/>
      <c r="W542" s="667"/>
      <c r="X542" s="667"/>
      <c r="Y542" s="667"/>
      <c r="Z542" s="667"/>
      <c r="AA542" s="667"/>
      <c r="AB542" s="667"/>
    </row>
    <row r="543" spans="2:28" ht="15.75" hidden="1" customHeight="1">
      <c r="B543" s="667"/>
      <c r="C543" s="667"/>
      <c r="D543" s="667"/>
      <c r="E543" s="667"/>
      <c r="F543" s="667"/>
      <c r="G543" s="667"/>
      <c r="H543" s="667"/>
      <c r="I543" s="667"/>
      <c r="J543" s="667"/>
      <c r="K543" s="667"/>
      <c r="L543" s="667"/>
      <c r="M543" s="667"/>
      <c r="N543" s="667"/>
      <c r="O543" s="667"/>
      <c r="P543" s="667"/>
      <c r="Q543" s="667"/>
      <c r="R543" s="667"/>
      <c r="S543" s="667"/>
      <c r="T543" s="667"/>
      <c r="U543" s="667"/>
      <c r="V543" s="667"/>
      <c r="W543" s="667"/>
      <c r="X543" s="667"/>
      <c r="Y543" s="667"/>
      <c r="Z543" s="667"/>
      <c r="AA543" s="667"/>
      <c r="AB543" s="667"/>
    </row>
    <row r="544" spans="2:28" ht="15.75" hidden="1" customHeight="1">
      <c r="B544" s="667"/>
      <c r="C544" s="667"/>
      <c r="D544" s="667"/>
      <c r="E544" s="667"/>
      <c r="F544" s="667"/>
      <c r="G544" s="667"/>
      <c r="H544" s="667"/>
      <c r="I544" s="667"/>
      <c r="J544" s="667"/>
      <c r="K544" s="667"/>
      <c r="L544" s="667"/>
      <c r="M544" s="667"/>
      <c r="N544" s="667"/>
      <c r="O544" s="667"/>
      <c r="P544" s="667"/>
      <c r="Q544" s="667"/>
      <c r="R544" s="667"/>
      <c r="S544" s="667"/>
      <c r="T544" s="667"/>
      <c r="U544" s="667"/>
      <c r="V544" s="667"/>
      <c r="W544" s="667"/>
      <c r="X544" s="667"/>
      <c r="Y544" s="667"/>
      <c r="Z544" s="667"/>
      <c r="AA544" s="667"/>
      <c r="AB544" s="667"/>
    </row>
    <row r="545" spans="2:28" ht="15.75" hidden="1" customHeight="1">
      <c r="B545" s="667"/>
      <c r="C545" s="667"/>
      <c r="D545" s="667"/>
      <c r="E545" s="667"/>
      <c r="F545" s="667"/>
      <c r="G545" s="667"/>
      <c r="H545" s="667"/>
      <c r="I545" s="667"/>
      <c r="J545" s="667"/>
      <c r="K545" s="667"/>
      <c r="L545" s="667"/>
      <c r="M545" s="667"/>
      <c r="N545" s="667"/>
      <c r="O545" s="667"/>
      <c r="P545" s="667"/>
      <c r="Q545" s="667"/>
      <c r="R545" s="667"/>
      <c r="S545" s="667"/>
      <c r="T545" s="667"/>
      <c r="U545" s="667"/>
      <c r="V545" s="667"/>
      <c r="W545" s="667"/>
      <c r="X545" s="667"/>
      <c r="Y545" s="667"/>
      <c r="Z545" s="667"/>
      <c r="AA545" s="667"/>
      <c r="AB545" s="667"/>
    </row>
    <row r="546" spans="2:28" ht="15.75" hidden="1" customHeight="1">
      <c r="B546" s="667"/>
      <c r="C546" s="667"/>
      <c r="D546" s="667"/>
      <c r="E546" s="667"/>
      <c r="F546" s="667"/>
      <c r="G546" s="667"/>
      <c r="H546" s="667"/>
      <c r="I546" s="667"/>
      <c r="J546" s="667"/>
      <c r="K546" s="667"/>
      <c r="L546" s="667"/>
      <c r="M546" s="667"/>
      <c r="N546" s="667"/>
      <c r="O546" s="667"/>
      <c r="P546" s="667"/>
      <c r="Q546" s="667"/>
      <c r="R546" s="667"/>
      <c r="S546" s="667"/>
      <c r="T546" s="667"/>
      <c r="U546" s="667"/>
      <c r="V546" s="667"/>
      <c r="W546" s="667"/>
      <c r="X546" s="667"/>
      <c r="Y546" s="667"/>
      <c r="Z546" s="667"/>
      <c r="AA546" s="667"/>
      <c r="AB546" s="667"/>
    </row>
    <row r="547" spans="2:28" ht="15.75" hidden="1" customHeight="1">
      <c r="B547" s="667"/>
      <c r="C547" s="667"/>
      <c r="D547" s="667"/>
      <c r="E547" s="667"/>
      <c r="F547" s="667"/>
      <c r="G547" s="667"/>
      <c r="H547" s="667"/>
      <c r="I547" s="667"/>
      <c r="J547" s="667"/>
      <c r="K547" s="667"/>
      <c r="L547" s="667"/>
      <c r="M547" s="667"/>
      <c r="N547" s="667"/>
      <c r="O547" s="667"/>
      <c r="P547" s="667"/>
      <c r="Q547" s="667"/>
      <c r="R547" s="667"/>
      <c r="S547" s="667"/>
      <c r="T547" s="667"/>
      <c r="U547" s="667"/>
      <c r="V547" s="667"/>
      <c r="W547" s="667"/>
      <c r="X547" s="667"/>
      <c r="Y547" s="667"/>
      <c r="Z547" s="667"/>
      <c r="AA547" s="667"/>
      <c r="AB547" s="667"/>
    </row>
    <row r="548" spans="2:28" ht="15.75" hidden="1" customHeight="1">
      <c r="B548" s="667"/>
      <c r="C548" s="667"/>
      <c r="D548" s="667"/>
      <c r="E548" s="667"/>
      <c r="F548" s="667"/>
      <c r="G548" s="667"/>
      <c r="H548" s="667"/>
      <c r="I548" s="667"/>
      <c r="J548" s="667"/>
      <c r="K548" s="667"/>
      <c r="L548" s="667"/>
      <c r="M548" s="667"/>
      <c r="N548" s="667"/>
      <c r="O548" s="667"/>
      <c r="P548" s="667"/>
      <c r="Q548" s="667"/>
      <c r="R548" s="667"/>
      <c r="S548" s="667"/>
      <c r="T548" s="667"/>
      <c r="U548" s="667"/>
      <c r="V548" s="667"/>
      <c r="W548" s="667"/>
      <c r="X548" s="667"/>
      <c r="Y548" s="667"/>
      <c r="Z548" s="667"/>
      <c r="AA548" s="667"/>
      <c r="AB548" s="667"/>
    </row>
    <row r="549" spans="2:28" ht="15.75" hidden="1" customHeight="1">
      <c r="B549" s="667"/>
      <c r="C549" s="667"/>
      <c r="D549" s="667"/>
      <c r="E549" s="667"/>
      <c r="F549" s="667"/>
      <c r="G549" s="667"/>
      <c r="H549" s="667"/>
      <c r="I549" s="667"/>
      <c r="J549" s="667"/>
      <c r="K549" s="667"/>
      <c r="L549" s="667"/>
      <c r="M549" s="667"/>
      <c r="N549" s="667"/>
      <c r="O549" s="667"/>
      <c r="P549" s="667"/>
      <c r="Q549" s="667"/>
      <c r="R549" s="667"/>
      <c r="S549" s="667"/>
      <c r="T549" s="667"/>
      <c r="U549" s="667"/>
      <c r="V549" s="667"/>
      <c r="W549" s="667"/>
      <c r="X549" s="667"/>
      <c r="Y549" s="667"/>
      <c r="Z549" s="667"/>
      <c r="AA549" s="667"/>
      <c r="AB549" s="667"/>
    </row>
    <row r="550" spans="2:28" ht="15.75" hidden="1" customHeight="1">
      <c r="B550" s="667"/>
      <c r="C550" s="667"/>
      <c r="D550" s="667"/>
      <c r="E550" s="667"/>
      <c r="F550" s="667"/>
      <c r="G550" s="667"/>
      <c r="H550" s="667"/>
      <c r="I550" s="667"/>
      <c r="J550" s="667"/>
      <c r="K550" s="667"/>
      <c r="L550" s="667"/>
      <c r="M550" s="667"/>
      <c r="N550" s="667"/>
      <c r="O550" s="667"/>
      <c r="P550" s="667"/>
      <c r="Q550" s="667"/>
      <c r="R550" s="667"/>
      <c r="S550" s="667"/>
      <c r="T550" s="667"/>
      <c r="U550" s="667"/>
      <c r="V550" s="667"/>
      <c r="W550" s="667"/>
      <c r="X550" s="667"/>
      <c r="Y550" s="667"/>
      <c r="Z550" s="667"/>
      <c r="AA550" s="667"/>
      <c r="AB550" s="667"/>
    </row>
    <row r="551" spans="2:28" ht="15.75" hidden="1" customHeight="1">
      <c r="B551" s="667"/>
      <c r="C551" s="667"/>
      <c r="D551" s="667"/>
      <c r="E551" s="667"/>
      <c r="F551" s="667"/>
      <c r="G551" s="667"/>
      <c r="H551" s="667"/>
      <c r="I551" s="667"/>
      <c r="J551" s="667"/>
      <c r="K551" s="667"/>
      <c r="L551" s="667"/>
      <c r="M551" s="667"/>
      <c r="N551" s="667"/>
      <c r="O551" s="667"/>
      <c r="P551" s="667"/>
      <c r="Q551" s="667"/>
      <c r="R551" s="667"/>
      <c r="S551" s="667"/>
      <c r="T551" s="667"/>
      <c r="U551" s="667"/>
      <c r="V551" s="667"/>
      <c r="W551" s="667"/>
      <c r="X551" s="667"/>
      <c r="Y551" s="667"/>
      <c r="Z551" s="667"/>
      <c r="AA551" s="667"/>
      <c r="AB551" s="667"/>
    </row>
    <row r="552" spans="2:28" ht="15.75" hidden="1" customHeight="1">
      <c r="B552" s="667"/>
      <c r="C552" s="667"/>
      <c r="D552" s="667"/>
      <c r="E552" s="667"/>
      <c r="F552" s="667"/>
      <c r="G552" s="667"/>
      <c r="H552" s="667"/>
      <c r="I552" s="667"/>
      <c r="J552" s="667"/>
      <c r="K552" s="667"/>
      <c r="L552" s="667"/>
      <c r="M552" s="667"/>
      <c r="N552" s="667"/>
      <c r="O552" s="667"/>
      <c r="P552" s="667"/>
      <c r="Q552" s="667"/>
      <c r="R552" s="667"/>
      <c r="S552" s="667"/>
      <c r="T552" s="667"/>
      <c r="U552" s="667"/>
      <c r="V552" s="667"/>
      <c r="W552" s="667"/>
      <c r="X552" s="667"/>
      <c r="Y552" s="667"/>
      <c r="Z552" s="667"/>
      <c r="AA552" s="667"/>
      <c r="AB552" s="667"/>
    </row>
    <row r="553" spans="2:28" ht="15.75" hidden="1" customHeight="1">
      <c r="B553" s="667"/>
      <c r="C553" s="667"/>
      <c r="D553" s="667"/>
      <c r="E553" s="667"/>
      <c r="F553" s="667"/>
      <c r="G553" s="667"/>
      <c r="H553" s="667"/>
      <c r="I553" s="667"/>
      <c r="J553" s="667"/>
      <c r="K553" s="667"/>
      <c r="L553" s="667"/>
      <c r="M553" s="667"/>
      <c r="N553" s="667"/>
      <c r="O553" s="667"/>
      <c r="P553" s="667"/>
      <c r="Q553" s="667"/>
      <c r="R553" s="667"/>
      <c r="S553" s="667"/>
      <c r="T553" s="667"/>
      <c r="U553" s="667"/>
      <c r="V553" s="667"/>
      <c r="W553" s="667"/>
      <c r="X553" s="667"/>
      <c r="Y553" s="667"/>
      <c r="Z553" s="667"/>
      <c r="AA553" s="667"/>
      <c r="AB553" s="667"/>
    </row>
    <row r="554" spans="2:28" ht="15.75" hidden="1" customHeight="1">
      <c r="B554" s="667"/>
      <c r="C554" s="667"/>
      <c r="D554" s="667"/>
      <c r="E554" s="667"/>
      <c r="F554" s="667"/>
      <c r="G554" s="667"/>
      <c r="H554" s="667"/>
      <c r="I554" s="667"/>
      <c r="J554" s="667"/>
      <c r="K554" s="667"/>
      <c r="L554" s="667"/>
      <c r="M554" s="667"/>
      <c r="N554" s="667"/>
      <c r="O554" s="667"/>
      <c r="P554" s="667"/>
      <c r="Q554" s="667"/>
      <c r="R554" s="667"/>
      <c r="S554" s="667"/>
      <c r="T554" s="667"/>
      <c r="U554" s="667"/>
      <c r="V554" s="667"/>
      <c r="W554" s="667"/>
      <c r="X554" s="667"/>
      <c r="Y554" s="667"/>
      <c r="Z554" s="667"/>
      <c r="AA554" s="667"/>
      <c r="AB554" s="667"/>
    </row>
    <row r="555" spans="2:28" ht="15.75" hidden="1" customHeight="1">
      <c r="B555" s="667"/>
      <c r="C555" s="667"/>
      <c r="D555" s="667"/>
      <c r="E555" s="667"/>
      <c r="F555" s="667"/>
      <c r="G555" s="667"/>
      <c r="H555" s="667"/>
      <c r="I555" s="667"/>
      <c r="J555" s="667"/>
      <c r="K555" s="667"/>
      <c r="L555" s="667"/>
      <c r="M555" s="667"/>
      <c r="N555" s="667"/>
      <c r="O555" s="667"/>
      <c r="P555" s="667"/>
      <c r="Q555" s="667"/>
      <c r="R555" s="667"/>
      <c r="S555" s="667"/>
      <c r="T555" s="667"/>
      <c r="U555" s="667"/>
      <c r="V555" s="667"/>
      <c r="W555" s="667"/>
      <c r="X555" s="667"/>
      <c r="Y555" s="667"/>
      <c r="Z555" s="667"/>
      <c r="AA555" s="667"/>
      <c r="AB555" s="667"/>
    </row>
    <row r="556" spans="2:28" ht="15.75" hidden="1" customHeight="1">
      <c r="B556" s="667"/>
      <c r="C556" s="667"/>
      <c r="D556" s="667"/>
      <c r="E556" s="667"/>
      <c r="F556" s="667"/>
      <c r="G556" s="667"/>
      <c r="H556" s="667"/>
      <c r="I556" s="667"/>
      <c r="J556" s="667"/>
      <c r="K556" s="667"/>
      <c r="L556" s="667"/>
      <c r="M556" s="667"/>
      <c r="N556" s="667"/>
      <c r="O556" s="667"/>
      <c r="P556" s="667"/>
      <c r="Q556" s="667"/>
      <c r="R556" s="667"/>
      <c r="S556" s="667"/>
      <c r="T556" s="667"/>
      <c r="U556" s="667"/>
      <c r="V556" s="667"/>
      <c r="W556" s="667"/>
      <c r="X556" s="667"/>
      <c r="Y556" s="667"/>
      <c r="Z556" s="667"/>
      <c r="AA556" s="667"/>
      <c r="AB556" s="667"/>
    </row>
    <row r="557" spans="2:28" ht="15.75" hidden="1" customHeight="1">
      <c r="B557" s="667"/>
      <c r="C557" s="667"/>
      <c r="D557" s="667"/>
      <c r="E557" s="667"/>
      <c r="F557" s="667"/>
      <c r="G557" s="667"/>
      <c r="H557" s="667"/>
      <c r="I557" s="667"/>
      <c r="J557" s="667"/>
      <c r="K557" s="667"/>
      <c r="L557" s="667"/>
      <c r="M557" s="667"/>
      <c r="N557" s="667"/>
      <c r="O557" s="667"/>
      <c r="P557" s="667"/>
      <c r="Q557" s="667"/>
      <c r="R557" s="667"/>
      <c r="S557" s="667"/>
      <c r="T557" s="667"/>
      <c r="U557" s="667"/>
      <c r="V557" s="667"/>
      <c r="W557" s="667"/>
      <c r="X557" s="667"/>
      <c r="Y557" s="667"/>
      <c r="Z557" s="667"/>
      <c r="AA557" s="667"/>
      <c r="AB557" s="667"/>
    </row>
    <row r="558" spans="2:28" ht="15.75" hidden="1" customHeight="1">
      <c r="B558" s="667"/>
      <c r="C558" s="667"/>
      <c r="D558" s="667"/>
      <c r="E558" s="667"/>
      <c r="F558" s="667"/>
      <c r="G558" s="667"/>
      <c r="H558" s="667"/>
      <c r="I558" s="667"/>
      <c r="J558" s="667"/>
      <c r="K558" s="667"/>
      <c r="L558" s="667"/>
      <c r="M558" s="667"/>
      <c r="N558" s="667"/>
      <c r="O558" s="667"/>
      <c r="P558" s="667"/>
      <c r="Q558" s="667"/>
      <c r="R558" s="667"/>
      <c r="S558" s="667"/>
      <c r="T558" s="667"/>
      <c r="U558" s="667"/>
      <c r="V558" s="667"/>
      <c r="W558" s="667"/>
      <c r="X558" s="667"/>
      <c r="Y558" s="667"/>
      <c r="Z558" s="667"/>
      <c r="AA558" s="667"/>
      <c r="AB558" s="667"/>
    </row>
    <row r="559" spans="2:28" ht="15.75" hidden="1" customHeight="1">
      <c r="B559" s="667"/>
      <c r="C559" s="667"/>
      <c r="D559" s="667"/>
      <c r="E559" s="667"/>
      <c r="F559" s="667"/>
      <c r="G559" s="667"/>
      <c r="H559" s="667"/>
      <c r="I559" s="667"/>
      <c r="J559" s="667"/>
      <c r="K559" s="667"/>
      <c r="L559" s="667"/>
      <c r="M559" s="667"/>
      <c r="N559" s="667"/>
      <c r="O559" s="667"/>
      <c r="P559" s="667"/>
      <c r="Q559" s="667"/>
      <c r="R559" s="667"/>
      <c r="S559" s="667"/>
      <c r="T559" s="667"/>
      <c r="U559" s="667"/>
      <c r="V559" s="667"/>
      <c r="W559" s="667"/>
      <c r="X559" s="667"/>
      <c r="Y559" s="667"/>
      <c r="Z559" s="667"/>
      <c r="AA559" s="667"/>
      <c r="AB559" s="667"/>
    </row>
    <row r="560" spans="2:28" ht="15.75" hidden="1" customHeight="1">
      <c r="B560" s="667"/>
      <c r="C560" s="667"/>
      <c r="D560" s="667"/>
      <c r="E560" s="667"/>
      <c r="F560" s="667"/>
      <c r="G560" s="667"/>
      <c r="H560" s="667"/>
      <c r="I560" s="667"/>
      <c r="J560" s="667"/>
      <c r="K560" s="667"/>
      <c r="L560" s="667"/>
      <c r="M560" s="667"/>
      <c r="N560" s="667"/>
      <c r="O560" s="667"/>
      <c r="P560" s="667"/>
      <c r="Q560" s="667"/>
      <c r="R560" s="667"/>
      <c r="S560" s="667"/>
      <c r="T560" s="667"/>
      <c r="U560" s="667"/>
      <c r="V560" s="667"/>
      <c r="W560" s="667"/>
      <c r="X560" s="667"/>
      <c r="Y560" s="667"/>
      <c r="Z560" s="667"/>
      <c r="AA560" s="667"/>
      <c r="AB560" s="667"/>
    </row>
    <row r="561" spans="2:28" ht="15.75" hidden="1" customHeight="1">
      <c r="B561" s="667"/>
      <c r="C561" s="667"/>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row>
    <row r="562" spans="2:28" ht="15.75" hidden="1" customHeight="1">
      <c r="B562" s="667"/>
      <c r="C562" s="667"/>
      <c r="D562" s="667"/>
      <c r="E562" s="667"/>
      <c r="F562" s="667"/>
      <c r="G562" s="667"/>
      <c r="H562" s="667"/>
      <c r="I562" s="667"/>
      <c r="J562" s="667"/>
      <c r="K562" s="667"/>
      <c r="L562" s="667"/>
      <c r="M562" s="667"/>
      <c r="N562" s="667"/>
      <c r="O562" s="667"/>
      <c r="P562" s="667"/>
      <c r="Q562" s="667"/>
      <c r="R562" s="667"/>
      <c r="S562" s="667"/>
      <c r="T562" s="667"/>
      <c r="U562" s="667"/>
      <c r="V562" s="667"/>
      <c r="W562" s="667"/>
      <c r="X562" s="667"/>
      <c r="Y562" s="667"/>
      <c r="Z562" s="667"/>
      <c r="AA562" s="667"/>
      <c r="AB562" s="667"/>
    </row>
    <row r="563" spans="2:28" ht="15.75" hidden="1" customHeight="1">
      <c r="B563" s="667"/>
      <c r="C563" s="667"/>
      <c r="D563" s="667"/>
      <c r="E563" s="667"/>
      <c r="F563" s="667"/>
      <c r="G563" s="667"/>
      <c r="H563" s="667"/>
      <c r="I563" s="667"/>
      <c r="J563" s="667"/>
      <c r="K563" s="667"/>
      <c r="L563" s="667"/>
      <c r="M563" s="667"/>
      <c r="N563" s="667"/>
      <c r="O563" s="667"/>
      <c r="P563" s="667"/>
      <c r="Q563" s="667"/>
      <c r="R563" s="667"/>
      <c r="S563" s="667"/>
      <c r="T563" s="667"/>
      <c r="U563" s="667"/>
      <c r="V563" s="667"/>
      <c r="W563" s="667"/>
      <c r="X563" s="667"/>
      <c r="Y563" s="667"/>
      <c r="Z563" s="667"/>
      <c r="AA563" s="667"/>
      <c r="AB563" s="667"/>
    </row>
    <row r="564" spans="2:28" ht="15.75" hidden="1" customHeight="1">
      <c r="B564" s="667"/>
      <c r="C564" s="667"/>
      <c r="D564" s="667"/>
      <c r="E564" s="667"/>
      <c r="F564" s="667"/>
      <c r="G564" s="667"/>
      <c r="H564" s="667"/>
      <c r="I564" s="667"/>
      <c r="J564" s="667"/>
      <c r="K564" s="667"/>
      <c r="L564" s="667"/>
      <c r="M564" s="667"/>
      <c r="N564" s="667"/>
      <c r="O564" s="667"/>
      <c r="P564" s="667"/>
      <c r="Q564" s="667"/>
      <c r="R564" s="667"/>
      <c r="S564" s="667"/>
      <c r="T564" s="667"/>
      <c r="U564" s="667"/>
      <c r="V564" s="667"/>
      <c r="W564" s="667"/>
      <c r="X564" s="667"/>
      <c r="Y564" s="667"/>
      <c r="Z564" s="667"/>
      <c r="AA564" s="667"/>
      <c r="AB564" s="667"/>
    </row>
    <row r="565" spans="2:28" ht="15.75" hidden="1" customHeight="1">
      <c r="B565" s="667"/>
      <c r="C565" s="667"/>
      <c r="D565" s="667"/>
      <c r="E565" s="667"/>
      <c r="F565" s="667"/>
      <c r="G565" s="667"/>
      <c r="H565" s="667"/>
      <c r="I565" s="667"/>
      <c r="J565" s="667"/>
      <c r="K565" s="667"/>
      <c r="L565" s="667"/>
      <c r="M565" s="667"/>
      <c r="N565" s="667"/>
      <c r="O565" s="667"/>
      <c r="P565" s="667"/>
      <c r="Q565" s="667"/>
      <c r="R565" s="667"/>
      <c r="S565" s="667"/>
      <c r="T565" s="667"/>
      <c r="U565" s="667"/>
      <c r="V565" s="667"/>
      <c r="W565" s="667"/>
      <c r="X565" s="667"/>
      <c r="Y565" s="667"/>
      <c r="Z565" s="667"/>
      <c r="AA565" s="667"/>
      <c r="AB565" s="667"/>
    </row>
    <row r="566" spans="2:28" ht="15.75" hidden="1" customHeight="1">
      <c r="B566" s="667"/>
      <c r="C566" s="667"/>
      <c r="D566" s="667"/>
      <c r="E566" s="667"/>
      <c r="F566" s="667"/>
      <c r="G566" s="667"/>
      <c r="H566" s="667"/>
      <c r="I566" s="667"/>
      <c r="J566" s="667"/>
      <c r="K566" s="667"/>
      <c r="L566" s="667"/>
      <c r="M566" s="667"/>
      <c r="N566" s="667"/>
      <c r="O566" s="667"/>
      <c r="P566" s="667"/>
      <c r="Q566" s="667"/>
      <c r="R566" s="667"/>
      <c r="S566" s="667"/>
      <c r="T566" s="667"/>
      <c r="U566" s="667"/>
      <c r="V566" s="667"/>
      <c r="W566" s="667"/>
      <c r="X566" s="667"/>
      <c r="Y566" s="667"/>
      <c r="Z566" s="667"/>
      <c r="AA566" s="667"/>
      <c r="AB566" s="667"/>
    </row>
    <row r="567" spans="2:28" ht="15.75" hidden="1" customHeight="1">
      <c r="B567" s="667"/>
      <c r="C567" s="667"/>
      <c r="D567" s="667"/>
      <c r="E567" s="667"/>
      <c r="F567" s="667"/>
      <c r="G567" s="667"/>
      <c r="H567" s="667"/>
      <c r="I567" s="667"/>
      <c r="J567" s="667"/>
      <c r="K567" s="667"/>
      <c r="L567" s="667"/>
      <c r="M567" s="667"/>
      <c r="N567" s="667"/>
      <c r="O567" s="667"/>
      <c r="P567" s="667"/>
      <c r="Q567" s="667"/>
      <c r="R567" s="667"/>
      <c r="S567" s="667"/>
      <c r="T567" s="667"/>
      <c r="U567" s="667"/>
      <c r="V567" s="667"/>
      <c r="W567" s="667"/>
      <c r="X567" s="667"/>
      <c r="Y567" s="667"/>
      <c r="Z567" s="667"/>
      <c r="AA567" s="667"/>
      <c r="AB567" s="667"/>
    </row>
    <row r="568" spans="2:28" ht="15.75" hidden="1" customHeight="1">
      <c r="B568" s="667"/>
      <c r="C568" s="667"/>
      <c r="D568" s="667"/>
      <c r="E568" s="667"/>
      <c r="F568" s="667"/>
      <c r="G568" s="667"/>
      <c r="H568" s="667"/>
      <c r="I568" s="667"/>
      <c r="J568" s="667"/>
      <c r="K568" s="667"/>
      <c r="L568" s="667"/>
      <c r="M568" s="667"/>
      <c r="N568" s="667"/>
      <c r="O568" s="667"/>
      <c r="P568" s="667"/>
      <c r="Q568" s="667"/>
      <c r="R568" s="667"/>
      <c r="S568" s="667"/>
      <c r="T568" s="667"/>
      <c r="U568" s="667"/>
      <c r="V568" s="667"/>
      <c r="W568" s="667"/>
      <c r="X568" s="667"/>
      <c r="Y568" s="667"/>
      <c r="Z568" s="667"/>
      <c r="AA568" s="667"/>
      <c r="AB568" s="667"/>
    </row>
    <row r="569" spans="2:28" ht="15.75" hidden="1" customHeight="1">
      <c r="B569" s="667"/>
      <c r="C569" s="667"/>
      <c r="D569" s="667"/>
      <c r="E569" s="667"/>
      <c r="F569" s="667"/>
      <c r="G569" s="667"/>
      <c r="H569" s="667"/>
      <c r="I569" s="667"/>
      <c r="J569" s="667"/>
      <c r="K569" s="667"/>
      <c r="L569" s="667"/>
      <c r="M569" s="667"/>
      <c r="N569" s="667"/>
      <c r="O569" s="667"/>
      <c r="P569" s="667"/>
      <c r="Q569" s="667"/>
      <c r="R569" s="667"/>
      <c r="S569" s="667"/>
      <c r="T569" s="667"/>
      <c r="U569" s="667"/>
      <c r="V569" s="667"/>
      <c r="W569" s="667"/>
      <c r="X569" s="667"/>
      <c r="Y569" s="667"/>
      <c r="Z569" s="667"/>
      <c r="AA569" s="667"/>
      <c r="AB569" s="667"/>
    </row>
    <row r="570" spans="2:28" ht="15.75" hidden="1" customHeight="1">
      <c r="B570" s="667"/>
      <c r="C570" s="667"/>
      <c r="D570" s="667"/>
      <c r="E570" s="667"/>
      <c r="F570" s="667"/>
      <c r="G570" s="667"/>
      <c r="H570" s="667"/>
      <c r="I570" s="667"/>
      <c r="J570" s="667"/>
      <c r="K570" s="667"/>
      <c r="L570" s="667"/>
      <c r="M570" s="667"/>
      <c r="N570" s="667"/>
      <c r="O570" s="667"/>
      <c r="P570" s="667"/>
      <c r="Q570" s="667"/>
      <c r="R570" s="667"/>
      <c r="S570" s="667"/>
      <c r="T570" s="667"/>
      <c r="U570" s="667"/>
      <c r="V570" s="667"/>
      <c r="W570" s="667"/>
      <c r="X570" s="667"/>
      <c r="Y570" s="667"/>
      <c r="Z570" s="667"/>
      <c r="AA570" s="667"/>
      <c r="AB570" s="667"/>
    </row>
    <row r="571" spans="2:28" ht="15.75" hidden="1" customHeight="1">
      <c r="B571" s="667"/>
      <c r="C571" s="667"/>
      <c r="D571" s="667"/>
      <c r="E571" s="667"/>
      <c r="F571" s="667"/>
      <c r="G571" s="667"/>
      <c r="H571" s="667"/>
      <c r="I571" s="667"/>
      <c r="J571" s="667"/>
      <c r="K571" s="667"/>
      <c r="L571" s="667"/>
      <c r="M571" s="667"/>
      <c r="N571" s="667"/>
      <c r="O571" s="667"/>
      <c r="P571" s="667"/>
      <c r="Q571" s="667"/>
      <c r="R571" s="667"/>
      <c r="S571" s="667"/>
      <c r="T571" s="667"/>
      <c r="U571" s="667"/>
      <c r="V571" s="667"/>
      <c r="W571" s="667"/>
      <c r="X571" s="667"/>
      <c r="Y571" s="667"/>
      <c r="Z571" s="667"/>
      <c r="AA571" s="667"/>
      <c r="AB571" s="667"/>
    </row>
    <row r="572" spans="2:28" ht="15.75" hidden="1" customHeight="1">
      <c r="B572" s="667"/>
      <c r="C572" s="667"/>
      <c r="D572" s="667"/>
      <c r="E572" s="667"/>
      <c r="F572" s="667"/>
      <c r="G572" s="667"/>
      <c r="H572" s="667"/>
      <c r="I572" s="667"/>
      <c r="J572" s="667"/>
      <c r="K572" s="667"/>
      <c r="L572" s="667"/>
      <c r="M572" s="667"/>
      <c r="N572" s="667"/>
      <c r="O572" s="667"/>
      <c r="P572" s="667"/>
      <c r="Q572" s="667"/>
      <c r="R572" s="667"/>
      <c r="S572" s="667"/>
      <c r="T572" s="667"/>
      <c r="U572" s="667"/>
      <c r="V572" s="667"/>
      <c r="W572" s="667"/>
      <c r="X572" s="667"/>
      <c r="Y572" s="667"/>
      <c r="Z572" s="667"/>
      <c r="AA572" s="667"/>
      <c r="AB572" s="667"/>
    </row>
    <row r="573" spans="2:28" ht="15.75" hidden="1" customHeight="1">
      <c r="B573" s="667"/>
      <c r="C573" s="667"/>
      <c r="D573" s="667"/>
      <c r="E573" s="667"/>
      <c r="F573" s="667"/>
      <c r="G573" s="667"/>
      <c r="H573" s="667"/>
      <c r="I573" s="667"/>
      <c r="J573" s="667"/>
      <c r="K573" s="667"/>
      <c r="L573" s="667"/>
      <c r="M573" s="667"/>
      <c r="N573" s="667"/>
      <c r="O573" s="667"/>
      <c r="P573" s="667"/>
      <c r="Q573" s="667"/>
      <c r="R573" s="667"/>
      <c r="S573" s="667"/>
      <c r="T573" s="667"/>
      <c r="U573" s="667"/>
      <c r="V573" s="667"/>
      <c r="W573" s="667"/>
      <c r="X573" s="667"/>
      <c r="Y573" s="667"/>
      <c r="Z573" s="667"/>
      <c r="AA573" s="667"/>
      <c r="AB573" s="667"/>
    </row>
    <row r="574" spans="2:28" ht="15.75" hidden="1" customHeight="1">
      <c r="B574" s="667"/>
      <c r="C574" s="667"/>
      <c r="D574" s="667"/>
      <c r="E574" s="667"/>
      <c r="F574" s="667"/>
      <c r="G574" s="667"/>
      <c r="H574" s="667"/>
      <c r="I574" s="667"/>
      <c r="J574" s="667"/>
      <c r="K574" s="667"/>
      <c r="L574" s="667"/>
      <c r="M574" s="667"/>
      <c r="N574" s="667"/>
      <c r="O574" s="667"/>
      <c r="P574" s="667"/>
      <c r="Q574" s="667"/>
      <c r="R574" s="667"/>
      <c r="S574" s="667"/>
      <c r="T574" s="667"/>
      <c r="U574" s="667"/>
      <c r="V574" s="667"/>
      <c r="W574" s="667"/>
      <c r="X574" s="667"/>
      <c r="Y574" s="667"/>
      <c r="Z574" s="667"/>
      <c r="AA574" s="667"/>
      <c r="AB574" s="667"/>
    </row>
    <row r="575" spans="2:28" ht="15.75" hidden="1" customHeight="1">
      <c r="B575" s="667"/>
      <c r="C575" s="667"/>
      <c r="D575" s="667"/>
      <c r="E575" s="667"/>
      <c r="F575" s="667"/>
      <c r="G575" s="667"/>
      <c r="H575" s="667"/>
      <c r="I575" s="667"/>
      <c r="J575" s="667"/>
      <c r="K575" s="667"/>
      <c r="L575" s="667"/>
      <c r="M575" s="667"/>
      <c r="N575" s="667"/>
      <c r="O575" s="667"/>
      <c r="P575" s="667"/>
      <c r="Q575" s="667"/>
      <c r="R575" s="667"/>
      <c r="S575" s="667"/>
      <c r="T575" s="667"/>
      <c r="U575" s="667"/>
      <c r="V575" s="667"/>
      <c r="W575" s="667"/>
      <c r="X575" s="667"/>
      <c r="Y575" s="667"/>
      <c r="Z575" s="667"/>
      <c r="AA575" s="667"/>
      <c r="AB575" s="667"/>
    </row>
    <row r="576" spans="2:28" ht="15.75" hidden="1" customHeight="1">
      <c r="B576" s="667"/>
      <c r="C576" s="667"/>
      <c r="D576" s="667"/>
      <c r="E576" s="667"/>
      <c r="F576" s="667"/>
      <c r="G576" s="667"/>
      <c r="H576" s="667"/>
      <c r="I576" s="667"/>
      <c r="J576" s="667"/>
      <c r="K576" s="667"/>
      <c r="L576" s="667"/>
      <c r="M576" s="667"/>
      <c r="N576" s="667"/>
      <c r="O576" s="667"/>
      <c r="P576" s="667"/>
      <c r="Q576" s="667"/>
      <c r="R576" s="667"/>
      <c r="S576" s="667"/>
      <c r="T576" s="667"/>
      <c r="U576" s="667"/>
      <c r="V576" s="667"/>
      <c r="W576" s="667"/>
      <c r="X576" s="667"/>
      <c r="Y576" s="667"/>
      <c r="Z576" s="667"/>
      <c r="AA576" s="667"/>
      <c r="AB576" s="667"/>
    </row>
    <row r="577" spans="2:28" ht="15.75" hidden="1" customHeight="1">
      <c r="B577" s="667"/>
      <c r="C577" s="667"/>
      <c r="D577" s="667"/>
      <c r="E577" s="667"/>
      <c r="F577" s="667"/>
      <c r="G577" s="667"/>
      <c r="H577" s="667"/>
      <c r="I577" s="667"/>
      <c r="J577" s="667"/>
      <c r="K577" s="667"/>
      <c r="L577" s="667"/>
      <c r="M577" s="667"/>
      <c r="N577" s="667"/>
      <c r="O577" s="667"/>
      <c r="P577" s="667"/>
      <c r="Q577" s="667"/>
      <c r="R577" s="667"/>
      <c r="S577" s="667"/>
      <c r="T577" s="667"/>
      <c r="U577" s="667"/>
      <c r="V577" s="667"/>
      <c r="W577" s="667"/>
      <c r="X577" s="667"/>
      <c r="Y577" s="667"/>
      <c r="Z577" s="667"/>
      <c r="AA577" s="667"/>
      <c r="AB577" s="667"/>
    </row>
    <row r="578" spans="2:28" ht="15.75" hidden="1" customHeight="1">
      <c r="B578" s="667"/>
      <c r="C578" s="667"/>
      <c r="D578" s="667"/>
      <c r="E578" s="667"/>
      <c r="F578" s="667"/>
      <c r="G578" s="667"/>
      <c r="H578" s="667"/>
      <c r="I578" s="667"/>
      <c r="J578" s="667"/>
      <c r="K578" s="667"/>
      <c r="L578" s="667"/>
      <c r="M578" s="667"/>
      <c r="N578" s="667"/>
      <c r="O578" s="667"/>
      <c r="P578" s="667"/>
      <c r="Q578" s="667"/>
      <c r="R578" s="667"/>
      <c r="S578" s="667"/>
      <c r="T578" s="667"/>
      <c r="U578" s="667"/>
      <c r="V578" s="667"/>
      <c r="W578" s="667"/>
      <c r="X578" s="667"/>
      <c r="Y578" s="667"/>
      <c r="Z578" s="667"/>
      <c r="AA578" s="667"/>
      <c r="AB578" s="667"/>
    </row>
    <row r="579" spans="2:28" ht="15.75" hidden="1" customHeight="1">
      <c r="B579" s="667"/>
      <c r="C579" s="667"/>
      <c r="D579" s="667"/>
      <c r="E579" s="667"/>
      <c r="F579" s="667"/>
      <c r="G579" s="667"/>
      <c r="H579" s="667"/>
      <c r="I579" s="667"/>
      <c r="J579" s="667"/>
      <c r="K579" s="667"/>
      <c r="L579" s="667"/>
      <c r="M579" s="667"/>
      <c r="N579" s="667"/>
      <c r="O579" s="667"/>
      <c r="P579" s="667"/>
      <c r="Q579" s="667"/>
      <c r="R579" s="667"/>
      <c r="S579" s="667"/>
      <c r="T579" s="667"/>
      <c r="U579" s="667"/>
      <c r="V579" s="667"/>
      <c r="W579" s="667"/>
      <c r="X579" s="667"/>
      <c r="Y579" s="667"/>
      <c r="Z579" s="667"/>
      <c r="AA579" s="667"/>
      <c r="AB579" s="667"/>
    </row>
    <row r="580" spans="2:28" ht="15.75" hidden="1" customHeight="1">
      <c r="B580" s="667"/>
      <c r="C580" s="667"/>
      <c r="D580" s="667"/>
      <c r="E580" s="667"/>
      <c r="F580" s="667"/>
      <c r="G580" s="667"/>
      <c r="H580" s="667"/>
      <c r="I580" s="667"/>
      <c r="J580" s="667"/>
      <c r="K580" s="667"/>
      <c r="L580" s="667"/>
      <c r="M580" s="667"/>
      <c r="N580" s="667"/>
      <c r="O580" s="667"/>
      <c r="P580" s="667"/>
      <c r="Q580" s="667"/>
      <c r="R580" s="667"/>
      <c r="S580" s="667"/>
      <c r="T580" s="667"/>
      <c r="U580" s="667"/>
      <c r="V580" s="667"/>
      <c r="W580" s="667"/>
      <c r="X580" s="667"/>
      <c r="Y580" s="667"/>
      <c r="Z580" s="667"/>
      <c r="AA580" s="667"/>
      <c r="AB580" s="667"/>
    </row>
    <row r="581" spans="2:28" ht="15.75" hidden="1" customHeight="1">
      <c r="B581" s="667"/>
      <c r="C581" s="667"/>
      <c r="D581" s="667"/>
      <c r="E581" s="667"/>
      <c r="F581" s="667"/>
      <c r="G581" s="667"/>
      <c r="H581" s="667"/>
      <c r="I581" s="667"/>
      <c r="J581" s="667"/>
      <c r="K581" s="667"/>
      <c r="L581" s="667"/>
      <c r="M581" s="667"/>
      <c r="N581" s="667"/>
      <c r="O581" s="667"/>
      <c r="P581" s="667"/>
      <c r="Q581" s="667"/>
      <c r="R581" s="667"/>
      <c r="S581" s="667"/>
      <c r="T581" s="667"/>
      <c r="U581" s="667"/>
      <c r="V581" s="667"/>
      <c r="W581" s="667"/>
      <c r="X581" s="667"/>
      <c r="Y581" s="667"/>
      <c r="Z581" s="667"/>
      <c r="AA581" s="667"/>
      <c r="AB581" s="667"/>
    </row>
    <row r="582" spans="2:28" ht="15.75" hidden="1" customHeight="1">
      <c r="B582" s="667"/>
      <c r="C582" s="667"/>
      <c r="D582" s="667"/>
      <c r="E582" s="667"/>
      <c r="F582" s="667"/>
      <c r="G582" s="667"/>
      <c r="H582" s="667"/>
      <c r="I582" s="667"/>
      <c r="J582" s="667"/>
      <c r="K582" s="667"/>
      <c r="L582" s="667"/>
      <c r="M582" s="667"/>
      <c r="N582" s="667"/>
      <c r="O582" s="667"/>
      <c r="P582" s="667"/>
      <c r="Q582" s="667"/>
      <c r="R582" s="667"/>
      <c r="S582" s="667"/>
      <c r="T582" s="667"/>
      <c r="U582" s="667"/>
      <c r="V582" s="667"/>
      <c r="W582" s="667"/>
      <c r="X582" s="667"/>
      <c r="Y582" s="667"/>
      <c r="Z582" s="667"/>
      <c r="AA582" s="667"/>
      <c r="AB582" s="667"/>
    </row>
    <row r="583" spans="2:28" ht="15.75" hidden="1" customHeight="1">
      <c r="B583" s="667"/>
      <c r="C583" s="667"/>
      <c r="D583" s="667"/>
      <c r="E583" s="667"/>
      <c r="F583" s="667"/>
      <c r="G583" s="667"/>
      <c r="H583" s="667"/>
      <c r="I583" s="667"/>
      <c r="J583" s="667"/>
      <c r="K583" s="667"/>
      <c r="L583" s="667"/>
      <c r="M583" s="667"/>
      <c r="N583" s="667"/>
      <c r="O583" s="667"/>
      <c r="P583" s="667"/>
      <c r="Q583" s="667"/>
      <c r="R583" s="667"/>
      <c r="S583" s="667"/>
      <c r="T583" s="667"/>
      <c r="U583" s="667"/>
      <c r="V583" s="667"/>
      <c r="W583" s="667"/>
      <c r="X583" s="667"/>
      <c r="Y583" s="667"/>
      <c r="Z583" s="667"/>
      <c r="AA583" s="667"/>
      <c r="AB583" s="667"/>
    </row>
    <row r="584" spans="2:28" ht="15.75" hidden="1" customHeight="1">
      <c r="B584" s="667"/>
      <c r="C584" s="667"/>
      <c r="D584" s="667"/>
      <c r="E584" s="667"/>
      <c r="F584" s="667"/>
      <c r="G584" s="667"/>
      <c r="H584" s="667"/>
      <c r="I584" s="667"/>
      <c r="J584" s="667"/>
      <c r="K584" s="667"/>
      <c r="L584" s="667"/>
      <c r="M584" s="667"/>
      <c r="N584" s="667"/>
      <c r="O584" s="667"/>
      <c r="P584" s="667"/>
      <c r="Q584" s="667"/>
      <c r="R584" s="667"/>
      <c r="S584" s="667"/>
      <c r="T584" s="667"/>
      <c r="U584" s="667"/>
      <c r="V584" s="667"/>
      <c r="W584" s="667"/>
      <c r="X584" s="667"/>
      <c r="Y584" s="667"/>
      <c r="Z584" s="667"/>
      <c r="AA584" s="667"/>
      <c r="AB584" s="667"/>
    </row>
    <row r="585" spans="2:28" ht="15.75" hidden="1" customHeight="1">
      <c r="B585" s="667"/>
      <c r="C585" s="667"/>
      <c r="D585" s="667"/>
      <c r="E585" s="667"/>
      <c r="F585" s="667"/>
      <c r="G585" s="667"/>
      <c r="H585" s="667"/>
      <c r="I585" s="667"/>
      <c r="J585" s="667"/>
      <c r="K585" s="667"/>
      <c r="L585" s="667"/>
      <c r="M585" s="667"/>
      <c r="N585" s="667"/>
      <c r="O585" s="667"/>
      <c r="P585" s="667"/>
      <c r="Q585" s="667"/>
      <c r="R585" s="667"/>
      <c r="S585" s="667"/>
      <c r="T585" s="667"/>
      <c r="U585" s="667"/>
      <c r="V585" s="667"/>
      <c r="W585" s="667"/>
      <c r="X585" s="667"/>
      <c r="Y585" s="667"/>
      <c r="Z585" s="667"/>
      <c r="AA585" s="667"/>
      <c r="AB585" s="667"/>
    </row>
    <row r="586" spans="2:28" ht="15.75" hidden="1" customHeight="1">
      <c r="B586" s="667"/>
      <c r="C586" s="667"/>
      <c r="D586" s="667"/>
      <c r="E586" s="667"/>
      <c r="F586" s="667"/>
      <c r="G586" s="667"/>
      <c r="H586" s="667"/>
      <c r="I586" s="667"/>
      <c r="J586" s="667"/>
      <c r="K586" s="667"/>
      <c r="L586" s="667"/>
      <c r="M586" s="667"/>
      <c r="N586" s="667"/>
      <c r="O586" s="667"/>
      <c r="P586" s="667"/>
      <c r="Q586" s="667"/>
      <c r="R586" s="667"/>
      <c r="S586" s="667"/>
      <c r="T586" s="667"/>
      <c r="U586" s="667"/>
      <c r="V586" s="667"/>
      <c r="W586" s="667"/>
      <c r="X586" s="667"/>
      <c r="Y586" s="667"/>
      <c r="Z586" s="667"/>
      <c r="AA586" s="667"/>
      <c r="AB586" s="667"/>
    </row>
    <row r="587" spans="2:28" ht="15.75" hidden="1" customHeight="1">
      <c r="B587" s="667"/>
      <c r="C587" s="667"/>
      <c r="D587" s="667"/>
      <c r="E587" s="667"/>
      <c r="F587" s="667"/>
      <c r="G587" s="667"/>
      <c r="H587" s="667"/>
      <c r="I587" s="667"/>
      <c r="J587" s="667"/>
      <c r="K587" s="667"/>
      <c r="L587" s="667"/>
      <c r="M587" s="667"/>
      <c r="N587" s="667"/>
      <c r="O587" s="667"/>
      <c r="P587" s="667"/>
      <c r="Q587" s="667"/>
      <c r="R587" s="667"/>
      <c r="S587" s="667"/>
      <c r="T587" s="667"/>
      <c r="U587" s="667"/>
      <c r="V587" s="667"/>
      <c r="W587" s="667"/>
      <c r="X587" s="667"/>
      <c r="Y587" s="667"/>
      <c r="Z587" s="667"/>
      <c r="AA587" s="667"/>
      <c r="AB587" s="667"/>
    </row>
    <row r="588" spans="2:28" ht="15.75" hidden="1" customHeight="1">
      <c r="B588" s="667"/>
      <c r="C588" s="667"/>
      <c r="D588" s="667"/>
      <c r="E588" s="667"/>
      <c r="F588" s="667"/>
      <c r="G588" s="667"/>
      <c r="H588" s="667"/>
      <c r="I588" s="667"/>
      <c r="J588" s="667"/>
      <c r="K588" s="667"/>
      <c r="L588" s="667"/>
      <c r="M588" s="667"/>
      <c r="N588" s="667"/>
      <c r="O588" s="667"/>
      <c r="P588" s="667"/>
      <c r="Q588" s="667"/>
      <c r="R588" s="667"/>
      <c r="S588" s="667"/>
      <c r="T588" s="667"/>
      <c r="U588" s="667"/>
      <c r="V588" s="667"/>
      <c r="W588" s="667"/>
      <c r="X588" s="667"/>
      <c r="Y588" s="667"/>
      <c r="Z588" s="667"/>
      <c r="AA588" s="667"/>
      <c r="AB588" s="667"/>
    </row>
    <row r="589" spans="2:28" ht="15.75" hidden="1" customHeight="1">
      <c r="B589" s="667"/>
      <c r="C589" s="667"/>
      <c r="D589" s="667"/>
      <c r="E589" s="667"/>
      <c r="F589" s="667"/>
      <c r="G589" s="667"/>
      <c r="H589" s="667"/>
      <c r="I589" s="667"/>
      <c r="J589" s="667"/>
      <c r="K589" s="667"/>
      <c r="L589" s="667"/>
      <c r="M589" s="667"/>
      <c r="N589" s="667"/>
      <c r="O589" s="667"/>
      <c r="P589" s="667"/>
      <c r="Q589" s="667"/>
      <c r="R589" s="667"/>
      <c r="S589" s="667"/>
      <c r="T589" s="667"/>
      <c r="U589" s="667"/>
      <c r="V589" s="667"/>
      <c r="W589" s="667"/>
      <c r="X589" s="667"/>
      <c r="Y589" s="667"/>
      <c r="Z589" s="667"/>
      <c r="AA589" s="667"/>
      <c r="AB589" s="667"/>
    </row>
    <row r="590" spans="2:28" ht="15.75" hidden="1" customHeight="1">
      <c r="B590" s="667"/>
      <c r="C590" s="667"/>
      <c r="D590" s="667"/>
      <c r="E590" s="667"/>
      <c r="F590" s="667"/>
      <c r="G590" s="667"/>
      <c r="H590" s="667"/>
      <c r="I590" s="667"/>
      <c r="J590" s="667"/>
      <c r="K590" s="667"/>
      <c r="L590" s="667"/>
      <c r="M590" s="667"/>
      <c r="N590" s="667"/>
      <c r="O590" s="667"/>
      <c r="P590" s="667"/>
      <c r="Q590" s="667"/>
      <c r="R590" s="667"/>
      <c r="S590" s="667"/>
      <c r="T590" s="667"/>
      <c r="U590" s="667"/>
      <c r="V590" s="667"/>
      <c r="W590" s="667"/>
      <c r="X590" s="667"/>
      <c r="Y590" s="667"/>
      <c r="Z590" s="667"/>
      <c r="AA590" s="667"/>
      <c r="AB590" s="667"/>
    </row>
    <row r="591" spans="2:28" ht="15.75" hidden="1" customHeight="1">
      <c r="B591" s="667"/>
      <c r="C591" s="667"/>
      <c r="D591" s="667"/>
      <c r="E591" s="667"/>
      <c r="F591" s="667"/>
      <c r="G591" s="667"/>
      <c r="H591" s="667"/>
      <c r="I591" s="667"/>
      <c r="J591" s="667"/>
      <c r="K591" s="667"/>
      <c r="L591" s="667"/>
      <c r="M591" s="667"/>
      <c r="N591" s="667"/>
      <c r="O591" s="667"/>
      <c r="P591" s="667"/>
      <c r="Q591" s="667"/>
      <c r="R591" s="667"/>
      <c r="S591" s="667"/>
      <c r="T591" s="667"/>
      <c r="U591" s="667"/>
      <c r="V591" s="667"/>
      <c r="W591" s="667"/>
      <c r="X591" s="667"/>
      <c r="Y591" s="667"/>
      <c r="Z591" s="667"/>
      <c r="AA591" s="667"/>
      <c r="AB591" s="667"/>
    </row>
    <row r="592" spans="2:28" ht="15.75" hidden="1" customHeight="1">
      <c r="B592" s="667"/>
      <c r="C592" s="667"/>
      <c r="D592" s="667"/>
      <c r="E592" s="667"/>
      <c r="F592" s="667"/>
      <c r="G592" s="667"/>
      <c r="H592" s="667"/>
      <c r="I592" s="667"/>
      <c r="J592" s="667"/>
      <c r="K592" s="667"/>
      <c r="L592" s="667"/>
      <c r="M592" s="667"/>
      <c r="N592" s="667"/>
      <c r="O592" s="667"/>
      <c r="P592" s="667"/>
      <c r="Q592" s="667"/>
      <c r="R592" s="667"/>
      <c r="S592" s="667"/>
      <c r="T592" s="667"/>
      <c r="U592" s="667"/>
      <c r="V592" s="667"/>
      <c r="W592" s="667"/>
      <c r="X592" s="667"/>
      <c r="Y592" s="667"/>
      <c r="Z592" s="667"/>
      <c r="AA592" s="667"/>
      <c r="AB592" s="667"/>
    </row>
    <row r="593" spans="2:28" ht="15.75" hidden="1" customHeight="1">
      <c r="B593" s="667"/>
      <c r="C593" s="667"/>
      <c r="D593" s="667"/>
      <c r="E593" s="667"/>
      <c r="F593" s="667"/>
      <c r="G593" s="667"/>
      <c r="H593" s="667"/>
      <c r="I593" s="667"/>
      <c r="J593" s="667"/>
      <c r="K593" s="667"/>
      <c r="L593" s="667"/>
      <c r="M593" s="667"/>
      <c r="N593" s="667"/>
      <c r="O593" s="667"/>
      <c r="P593" s="667"/>
      <c r="Q593" s="667"/>
      <c r="R593" s="667"/>
      <c r="S593" s="667"/>
      <c r="T593" s="667"/>
      <c r="U593" s="667"/>
      <c r="V593" s="667"/>
      <c r="W593" s="667"/>
      <c r="X593" s="667"/>
      <c r="Y593" s="667"/>
      <c r="Z593" s="667"/>
      <c r="AA593" s="667"/>
      <c r="AB593" s="667"/>
    </row>
    <row r="594" spans="2:28" ht="15.75" hidden="1" customHeight="1">
      <c r="B594" s="667"/>
      <c r="C594" s="667"/>
      <c r="D594" s="667"/>
      <c r="E594" s="667"/>
      <c r="F594" s="667"/>
      <c r="G594" s="667"/>
      <c r="H594" s="667"/>
      <c r="I594" s="667"/>
      <c r="J594" s="667"/>
      <c r="K594" s="667"/>
      <c r="L594" s="667"/>
      <c r="M594" s="667"/>
      <c r="N594" s="667"/>
      <c r="O594" s="667"/>
      <c r="P594" s="667"/>
      <c r="Q594" s="667"/>
      <c r="R594" s="667"/>
      <c r="S594" s="667"/>
      <c r="T594" s="667"/>
      <c r="U594" s="667"/>
      <c r="V594" s="667"/>
      <c r="W594" s="667"/>
      <c r="X594" s="667"/>
      <c r="Y594" s="667"/>
      <c r="Z594" s="667"/>
      <c r="AA594" s="667"/>
      <c r="AB594" s="667"/>
    </row>
    <row r="595" spans="2:28" ht="15.75" hidden="1" customHeight="1">
      <c r="B595" s="667"/>
      <c r="C595" s="667"/>
      <c r="D595" s="667"/>
      <c r="E595" s="667"/>
      <c r="F595" s="667"/>
      <c r="G595" s="667"/>
      <c r="H595" s="667"/>
      <c r="I595" s="667"/>
      <c r="J595" s="667"/>
      <c r="K595" s="667"/>
      <c r="L595" s="667"/>
      <c r="M595" s="667"/>
      <c r="N595" s="667"/>
      <c r="O595" s="667"/>
      <c r="P595" s="667"/>
      <c r="Q595" s="667"/>
      <c r="R595" s="667"/>
      <c r="S595" s="667"/>
      <c r="T595" s="667"/>
      <c r="U595" s="667"/>
      <c r="V595" s="667"/>
      <c r="W595" s="667"/>
      <c r="X595" s="667"/>
      <c r="Y595" s="667"/>
      <c r="Z595" s="667"/>
      <c r="AA595" s="667"/>
      <c r="AB595" s="667"/>
    </row>
    <row r="596" spans="2:28" ht="15.75" hidden="1" customHeight="1">
      <c r="B596" s="667"/>
      <c r="C596" s="667"/>
      <c r="D596" s="667"/>
      <c r="E596" s="667"/>
      <c r="F596" s="667"/>
      <c r="G596" s="667"/>
      <c r="H596" s="667"/>
      <c r="I596" s="667"/>
      <c r="J596" s="667"/>
      <c r="K596" s="667"/>
      <c r="L596" s="667"/>
      <c r="M596" s="667"/>
      <c r="N596" s="667"/>
      <c r="O596" s="667"/>
      <c r="P596" s="667"/>
      <c r="Q596" s="667"/>
      <c r="R596" s="667"/>
      <c r="S596" s="667"/>
      <c r="T596" s="667"/>
      <c r="U596" s="667"/>
      <c r="V596" s="667"/>
      <c r="W596" s="667"/>
      <c r="X596" s="667"/>
      <c r="Y596" s="667"/>
      <c r="Z596" s="667"/>
      <c r="AA596" s="667"/>
      <c r="AB596" s="667"/>
    </row>
    <row r="597" spans="2:28" ht="15.75" hidden="1" customHeight="1">
      <c r="B597" s="667"/>
      <c r="C597" s="667"/>
      <c r="D597" s="667"/>
      <c r="E597" s="667"/>
      <c r="F597" s="667"/>
      <c r="G597" s="667"/>
      <c r="H597" s="667"/>
      <c r="I597" s="667"/>
      <c r="J597" s="667"/>
      <c r="K597" s="667"/>
      <c r="L597" s="667"/>
      <c r="M597" s="667"/>
      <c r="N597" s="667"/>
      <c r="O597" s="667"/>
      <c r="P597" s="667"/>
      <c r="Q597" s="667"/>
      <c r="R597" s="667"/>
      <c r="S597" s="667"/>
      <c r="T597" s="667"/>
      <c r="U597" s="667"/>
      <c r="V597" s="667"/>
      <c r="W597" s="667"/>
      <c r="X597" s="667"/>
      <c r="Y597" s="667"/>
      <c r="Z597" s="667"/>
      <c r="AA597" s="667"/>
      <c r="AB597" s="667"/>
    </row>
    <row r="598" spans="2:28" ht="15.75" hidden="1" customHeight="1">
      <c r="B598" s="667"/>
      <c r="C598" s="667"/>
      <c r="D598" s="667"/>
      <c r="E598" s="667"/>
      <c r="F598" s="667"/>
      <c r="G598" s="667"/>
      <c r="H598" s="667"/>
      <c r="I598" s="667"/>
      <c r="J598" s="667"/>
      <c r="K598" s="667"/>
      <c r="L598" s="667"/>
      <c r="M598" s="667"/>
      <c r="N598" s="667"/>
      <c r="O598" s="667"/>
      <c r="P598" s="667"/>
      <c r="Q598" s="667"/>
      <c r="R598" s="667"/>
      <c r="S598" s="667"/>
      <c r="T598" s="667"/>
      <c r="U598" s="667"/>
      <c r="V598" s="667"/>
      <c r="W598" s="667"/>
      <c r="X598" s="667"/>
      <c r="Y598" s="667"/>
      <c r="Z598" s="667"/>
      <c r="AA598" s="667"/>
      <c r="AB598" s="667"/>
    </row>
    <row r="599" spans="2:28" ht="15.75" hidden="1" customHeight="1">
      <c r="B599" s="667"/>
      <c r="C599" s="667"/>
      <c r="D599" s="667"/>
      <c r="E599" s="667"/>
      <c r="F599" s="667"/>
      <c r="G599" s="667"/>
      <c r="H599" s="667"/>
      <c r="I599" s="667"/>
      <c r="J599" s="667"/>
      <c r="K599" s="667"/>
      <c r="L599" s="667"/>
      <c r="M599" s="667"/>
      <c r="N599" s="667"/>
      <c r="O599" s="667"/>
      <c r="P599" s="667"/>
      <c r="Q599" s="667"/>
      <c r="R599" s="667"/>
      <c r="S599" s="667"/>
      <c r="T599" s="667"/>
      <c r="U599" s="667"/>
      <c r="V599" s="667"/>
      <c r="W599" s="667"/>
      <c r="X599" s="667"/>
      <c r="Y599" s="667"/>
      <c r="Z599" s="667"/>
      <c r="AA599" s="667"/>
      <c r="AB599" s="667"/>
    </row>
    <row r="600" spans="2:28" ht="15.75" hidden="1" customHeight="1">
      <c r="B600" s="667"/>
      <c r="C600" s="667"/>
      <c r="D600" s="667"/>
      <c r="E600" s="667"/>
      <c r="F600" s="667"/>
      <c r="G600" s="667"/>
      <c r="H600" s="667"/>
      <c r="I600" s="667"/>
      <c r="J600" s="667"/>
      <c r="K600" s="667"/>
      <c r="L600" s="667"/>
      <c r="M600" s="667"/>
      <c r="N600" s="667"/>
      <c r="O600" s="667"/>
      <c r="P600" s="667"/>
      <c r="Q600" s="667"/>
      <c r="R600" s="667"/>
      <c r="S600" s="667"/>
      <c r="T600" s="667"/>
      <c r="U600" s="667"/>
      <c r="V600" s="667"/>
      <c r="W600" s="667"/>
      <c r="X600" s="667"/>
      <c r="Y600" s="667"/>
      <c r="Z600" s="667"/>
      <c r="AA600" s="667"/>
      <c r="AB600" s="667"/>
    </row>
    <row r="601" spans="2:28" ht="15.75" hidden="1" customHeight="1">
      <c r="B601" s="667"/>
      <c r="C601" s="667"/>
      <c r="D601" s="667"/>
      <c r="E601" s="667"/>
      <c r="F601" s="667"/>
      <c r="G601" s="667"/>
      <c r="H601" s="667"/>
      <c r="I601" s="667"/>
      <c r="J601" s="667"/>
      <c r="K601" s="667"/>
      <c r="L601" s="667"/>
      <c r="M601" s="667"/>
      <c r="N601" s="667"/>
      <c r="O601" s="667"/>
      <c r="P601" s="667"/>
      <c r="Q601" s="667"/>
      <c r="R601" s="667"/>
      <c r="S601" s="667"/>
      <c r="T601" s="667"/>
      <c r="U601" s="667"/>
      <c r="V601" s="667"/>
      <c r="W601" s="667"/>
      <c r="X601" s="667"/>
      <c r="Y601" s="667"/>
      <c r="Z601" s="667"/>
      <c r="AA601" s="667"/>
      <c r="AB601" s="667"/>
    </row>
    <row r="602" spans="2:28" ht="15.75" hidden="1" customHeight="1">
      <c r="B602" s="667"/>
      <c r="C602" s="667"/>
      <c r="D602" s="667"/>
      <c r="E602" s="667"/>
      <c r="F602" s="667"/>
      <c r="G602" s="667"/>
      <c r="H602" s="667"/>
      <c r="I602" s="667"/>
      <c r="J602" s="667"/>
      <c r="K602" s="667"/>
      <c r="L602" s="667"/>
      <c r="M602" s="667"/>
      <c r="N602" s="667"/>
      <c r="O602" s="667"/>
      <c r="P602" s="667"/>
      <c r="Q602" s="667"/>
      <c r="R602" s="667"/>
      <c r="S602" s="667"/>
      <c r="T602" s="667"/>
      <c r="U602" s="667"/>
      <c r="V602" s="667"/>
      <c r="W602" s="667"/>
      <c r="X602" s="667"/>
      <c r="Y602" s="667"/>
      <c r="Z602" s="667"/>
      <c r="AA602" s="667"/>
      <c r="AB602" s="667"/>
    </row>
    <row r="603" spans="2:28" ht="15.75" hidden="1" customHeight="1">
      <c r="B603" s="667"/>
      <c r="C603" s="667"/>
      <c r="D603" s="667"/>
      <c r="E603" s="667"/>
      <c r="F603" s="667"/>
      <c r="G603" s="667"/>
      <c r="H603" s="667"/>
      <c r="I603" s="667"/>
      <c r="J603" s="667"/>
      <c r="K603" s="667"/>
      <c r="L603" s="667"/>
      <c r="M603" s="667"/>
      <c r="N603" s="667"/>
      <c r="O603" s="667"/>
      <c r="P603" s="667"/>
      <c r="Q603" s="667"/>
      <c r="R603" s="667"/>
      <c r="S603" s="667"/>
      <c r="T603" s="667"/>
      <c r="U603" s="667"/>
      <c r="V603" s="667"/>
      <c r="W603" s="667"/>
      <c r="X603" s="667"/>
      <c r="Y603" s="667"/>
      <c r="Z603" s="667"/>
      <c r="AA603" s="667"/>
      <c r="AB603" s="667"/>
    </row>
    <row r="604" spans="2:28" ht="15.75" hidden="1" customHeight="1">
      <c r="B604" s="667"/>
      <c r="C604" s="667"/>
      <c r="D604" s="667"/>
      <c r="E604" s="667"/>
      <c r="F604" s="667"/>
      <c r="G604" s="667"/>
      <c r="H604" s="667"/>
      <c r="I604" s="667"/>
      <c r="J604" s="667"/>
      <c r="K604" s="667"/>
      <c r="L604" s="667"/>
      <c r="M604" s="667"/>
      <c r="N604" s="667"/>
      <c r="O604" s="667"/>
      <c r="P604" s="667"/>
      <c r="Q604" s="667"/>
      <c r="R604" s="667"/>
      <c r="S604" s="667"/>
      <c r="T604" s="667"/>
      <c r="U604" s="667"/>
      <c r="V604" s="667"/>
      <c r="W604" s="667"/>
      <c r="X604" s="667"/>
      <c r="Y604" s="667"/>
      <c r="Z604" s="667"/>
      <c r="AA604" s="667"/>
      <c r="AB604" s="667"/>
    </row>
    <row r="605" spans="2:28" ht="15.75" hidden="1" customHeight="1">
      <c r="B605" s="667"/>
      <c r="C605" s="667"/>
      <c r="D605" s="667"/>
      <c r="E605" s="667"/>
      <c r="F605" s="667"/>
      <c r="G605" s="667"/>
      <c r="H605" s="667"/>
      <c r="I605" s="667"/>
      <c r="J605" s="667"/>
      <c r="K605" s="667"/>
      <c r="L605" s="667"/>
      <c r="M605" s="667"/>
      <c r="N605" s="667"/>
      <c r="O605" s="667"/>
      <c r="P605" s="667"/>
      <c r="Q605" s="667"/>
      <c r="R605" s="667"/>
      <c r="S605" s="667"/>
      <c r="T605" s="667"/>
      <c r="U605" s="667"/>
      <c r="V605" s="667"/>
      <c r="W605" s="667"/>
      <c r="X605" s="667"/>
      <c r="Y605" s="667"/>
      <c r="Z605" s="667"/>
      <c r="AA605" s="667"/>
      <c r="AB605" s="667"/>
    </row>
    <row r="606" spans="2:28" ht="15.75" hidden="1" customHeight="1">
      <c r="B606" s="667"/>
      <c r="C606" s="667"/>
      <c r="D606" s="667"/>
      <c r="E606" s="667"/>
      <c r="F606" s="667"/>
      <c r="G606" s="667"/>
      <c r="H606" s="667"/>
      <c r="I606" s="667"/>
      <c r="J606" s="667"/>
      <c r="K606" s="667"/>
      <c r="L606" s="667"/>
      <c r="M606" s="667"/>
      <c r="N606" s="667"/>
      <c r="O606" s="667"/>
      <c r="P606" s="667"/>
      <c r="Q606" s="667"/>
      <c r="R606" s="667"/>
      <c r="S606" s="667"/>
      <c r="T606" s="667"/>
      <c r="U606" s="667"/>
      <c r="V606" s="667"/>
      <c r="W606" s="667"/>
      <c r="X606" s="667"/>
      <c r="Y606" s="667"/>
      <c r="Z606" s="667"/>
      <c r="AA606" s="667"/>
      <c r="AB606" s="667"/>
    </row>
    <row r="607" spans="2:28" ht="15.75" hidden="1" customHeight="1">
      <c r="B607" s="667"/>
      <c r="C607" s="667"/>
      <c r="D607" s="667"/>
      <c r="E607" s="667"/>
      <c r="F607" s="667"/>
      <c r="G607" s="667"/>
      <c r="H607" s="667"/>
      <c r="I607" s="667"/>
      <c r="J607" s="667"/>
      <c r="K607" s="667"/>
      <c r="L607" s="667"/>
      <c r="M607" s="667"/>
      <c r="N607" s="667"/>
      <c r="O607" s="667"/>
      <c r="P607" s="667"/>
      <c r="Q607" s="667"/>
      <c r="R607" s="667"/>
      <c r="S607" s="667"/>
      <c r="T607" s="667"/>
      <c r="U607" s="667"/>
      <c r="V607" s="667"/>
      <c r="W607" s="667"/>
      <c r="X607" s="667"/>
      <c r="Y607" s="667"/>
      <c r="Z607" s="667"/>
      <c r="AA607" s="667"/>
      <c r="AB607" s="667"/>
    </row>
    <row r="608" spans="2:28" ht="15.75" hidden="1" customHeight="1">
      <c r="B608" s="667"/>
      <c r="C608" s="667"/>
      <c r="D608" s="667"/>
      <c r="E608" s="667"/>
      <c r="F608" s="667"/>
      <c r="G608" s="667"/>
      <c r="H608" s="667"/>
      <c r="I608" s="667"/>
      <c r="J608" s="667"/>
      <c r="K608" s="667"/>
      <c r="L608" s="667"/>
      <c r="M608" s="667"/>
      <c r="N608" s="667"/>
      <c r="O608" s="667"/>
      <c r="P608" s="667"/>
      <c r="Q608" s="667"/>
      <c r="R608" s="667"/>
      <c r="S608" s="667"/>
      <c r="T608" s="667"/>
      <c r="U608" s="667"/>
      <c r="V608" s="667"/>
      <c r="W608" s="667"/>
      <c r="X608" s="667"/>
      <c r="Y608" s="667"/>
      <c r="Z608" s="667"/>
      <c r="AA608" s="667"/>
      <c r="AB608" s="667"/>
    </row>
    <row r="609" spans="2:28" ht="15.75" hidden="1" customHeight="1">
      <c r="B609" s="667"/>
      <c r="C609" s="667"/>
      <c r="D609" s="667"/>
      <c r="E609" s="667"/>
      <c r="F609" s="667"/>
      <c r="G609" s="667"/>
      <c r="H609" s="667"/>
      <c r="I609" s="667"/>
      <c r="J609" s="667"/>
      <c r="K609" s="667"/>
      <c r="L609" s="667"/>
      <c r="M609" s="667"/>
      <c r="N609" s="667"/>
      <c r="O609" s="667"/>
      <c r="P609" s="667"/>
      <c r="Q609" s="667"/>
      <c r="R609" s="667"/>
      <c r="S609" s="667"/>
      <c r="T609" s="667"/>
      <c r="U609" s="667"/>
      <c r="V609" s="667"/>
      <c r="W609" s="667"/>
      <c r="X609" s="667"/>
      <c r="Y609" s="667"/>
      <c r="Z609" s="667"/>
      <c r="AA609" s="667"/>
      <c r="AB609" s="667"/>
    </row>
    <row r="610" spans="2:28" ht="15.75" hidden="1" customHeight="1">
      <c r="B610" s="667"/>
      <c r="C610" s="667"/>
      <c r="D610" s="667"/>
      <c r="E610" s="667"/>
      <c r="F610" s="667"/>
      <c r="G610" s="667"/>
      <c r="H610" s="667"/>
      <c r="I610" s="667"/>
      <c r="J610" s="667"/>
      <c r="K610" s="667"/>
      <c r="L610" s="667"/>
      <c r="M610" s="667"/>
      <c r="N610" s="667"/>
      <c r="O610" s="667"/>
      <c r="P610" s="667"/>
      <c r="Q610" s="667"/>
      <c r="R610" s="667"/>
      <c r="S610" s="667"/>
      <c r="T610" s="667"/>
      <c r="U610" s="667"/>
      <c r="V610" s="667"/>
      <c r="W610" s="667"/>
      <c r="X610" s="667"/>
      <c r="Y610" s="667"/>
      <c r="Z610" s="667"/>
      <c r="AA610" s="667"/>
      <c r="AB610" s="667"/>
    </row>
    <row r="611" spans="2:28" ht="15.75" hidden="1" customHeight="1">
      <c r="B611" s="667"/>
      <c r="C611" s="667"/>
      <c r="D611" s="667"/>
      <c r="E611" s="667"/>
      <c r="F611" s="667"/>
      <c r="G611" s="667"/>
      <c r="H611" s="667"/>
      <c r="I611" s="667"/>
      <c r="J611" s="667"/>
      <c r="K611" s="667"/>
      <c r="L611" s="667"/>
      <c r="M611" s="667"/>
      <c r="N611" s="667"/>
      <c r="O611" s="667"/>
      <c r="P611" s="667"/>
      <c r="Q611" s="667"/>
      <c r="R611" s="667"/>
      <c r="S611" s="667"/>
      <c r="T611" s="667"/>
      <c r="U611" s="667"/>
      <c r="V611" s="667"/>
      <c r="W611" s="667"/>
      <c r="X611" s="667"/>
      <c r="Y611" s="667"/>
      <c r="Z611" s="667"/>
      <c r="AA611" s="667"/>
      <c r="AB611" s="667"/>
    </row>
    <row r="612" spans="2:28" ht="15.75" hidden="1" customHeight="1">
      <c r="B612" s="667"/>
      <c r="C612" s="667"/>
      <c r="D612" s="667"/>
      <c r="E612" s="667"/>
      <c r="F612" s="667"/>
      <c r="G612" s="667"/>
      <c r="H612" s="667"/>
      <c r="I612" s="667"/>
      <c r="J612" s="667"/>
      <c r="K612" s="667"/>
      <c r="L612" s="667"/>
      <c r="M612" s="667"/>
      <c r="N612" s="667"/>
      <c r="O612" s="667"/>
      <c r="P612" s="667"/>
      <c r="Q612" s="667"/>
      <c r="R612" s="667"/>
      <c r="S612" s="667"/>
      <c r="T612" s="667"/>
      <c r="U612" s="667"/>
      <c r="V612" s="667"/>
      <c r="W612" s="667"/>
      <c r="X612" s="667"/>
      <c r="Y612" s="667"/>
      <c r="Z612" s="667"/>
      <c r="AA612" s="667"/>
      <c r="AB612" s="667"/>
    </row>
    <row r="613" spans="2:28" ht="15.75" hidden="1" customHeight="1">
      <c r="B613" s="667"/>
      <c r="C613" s="667"/>
      <c r="D613" s="667"/>
      <c r="E613" s="667"/>
      <c r="F613" s="667"/>
      <c r="G613" s="667"/>
      <c r="H613" s="667"/>
      <c r="I613" s="667"/>
      <c r="J613" s="667"/>
      <c r="K613" s="667"/>
      <c r="L613" s="667"/>
      <c r="M613" s="667"/>
      <c r="N613" s="667"/>
      <c r="O613" s="667"/>
      <c r="P613" s="667"/>
      <c r="Q613" s="667"/>
      <c r="R613" s="667"/>
      <c r="S613" s="667"/>
      <c r="T613" s="667"/>
      <c r="U613" s="667"/>
      <c r="V613" s="667"/>
      <c r="W613" s="667"/>
      <c r="X613" s="667"/>
      <c r="Y613" s="667"/>
      <c r="Z613" s="667"/>
      <c r="AA613" s="667"/>
      <c r="AB613" s="667"/>
    </row>
    <row r="614" spans="2:28" ht="15.75" hidden="1" customHeight="1">
      <c r="B614" s="667"/>
      <c r="C614" s="667"/>
      <c r="D614" s="667"/>
      <c r="E614" s="667"/>
      <c r="F614" s="667"/>
      <c r="G614" s="667"/>
      <c r="H614" s="667"/>
      <c r="I614" s="667"/>
      <c r="J614" s="667"/>
      <c r="K614" s="667"/>
      <c r="L614" s="667"/>
      <c r="M614" s="667"/>
      <c r="N614" s="667"/>
      <c r="O614" s="667"/>
      <c r="P614" s="667"/>
      <c r="Q614" s="667"/>
      <c r="R614" s="667"/>
      <c r="S614" s="667"/>
      <c r="T614" s="667"/>
      <c r="U614" s="667"/>
      <c r="V614" s="667"/>
      <c r="W614" s="667"/>
      <c r="X614" s="667"/>
      <c r="Y614" s="667"/>
      <c r="Z614" s="667"/>
      <c r="AA614" s="667"/>
      <c r="AB614" s="667"/>
    </row>
    <row r="615" spans="2:28" ht="15.75" hidden="1" customHeight="1">
      <c r="B615" s="667"/>
      <c r="C615" s="667"/>
      <c r="D615" s="667"/>
      <c r="E615" s="667"/>
      <c r="F615" s="667"/>
      <c r="G615" s="667"/>
      <c r="H615" s="667"/>
      <c r="I615" s="667"/>
      <c r="J615" s="667"/>
      <c r="K615" s="667"/>
      <c r="L615" s="667"/>
      <c r="M615" s="667"/>
      <c r="N615" s="667"/>
      <c r="O615" s="667"/>
      <c r="P615" s="667"/>
      <c r="Q615" s="667"/>
      <c r="R615" s="667"/>
      <c r="S615" s="667"/>
      <c r="T615" s="667"/>
      <c r="U615" s="667"/>
      <c r="V615" s="667"/>
      <c r="W615" s="667"/>
      <c r="X615" s="667"/>
      <c r="Y615" s="667"/>
      <c r="Z615" s="667"/>
      <c r="AA615" s="667"/>
      <c r="AB615" s="667"/>
    </row>
    <row r="616" spans="2:28" ht="15.75" hidden="1" customHeight="1">
      <c r="B616" s="667"/>
      <c r="C616" s="667"/>
      <c r="D616" s="667"/>
      <c r="E616" s="667"/>
      <c r="F616" s="667"/>
      <c r="G616" s="667"/>
      <c r="H616" s="667"/>
      <c r="I616" s="667"/>
      <c r="J616" s="667"/>
      <c r="K616" s="667"/>
      <c r="L616" s="667"/>
      <c r="M616" s="667"/>
      <c r="N616" s="667"/>
      <c r="O616" s="667"/>
      <c r="P616" s="667"/>
      <c r="Q616" s="667"/>
      <c r="R616" s="667"/>
      <c r="S616" s="667"/>
      <c r="T616" s="667"/>
      <c r="U616" s="667"/>
      <c r="V616" s="667"/>
      <c r="W616" s="667"/>
      <c r="X616" s="667"/>
      <c r="Y616" s="667"/>
      <c r="Z616" s="667"/>
      <c r="AA616" s="667"/>
      <c r="AB616" s="667"/>
    </row>
    <row r="617" spans="2:28" ht="15.75" hidden="1" customHeight="1">
      <c r="B617" s="667"/>
      <c r="C617" s="667"/>
      <c r="D617" s="667"/>
      <c r="E617" s="667"/>
      <c r="F617" s="667"/>
      <c r="G617" s="667"/>
      <c r="H617" s="667"/>
      <c r="I617" s="667"/>
      <c r="J617" s="667"/>
      <c r="K617" s="667"/>
      <c r="L617" s="667"/>
      <c r="M617" s="667"/>
      <c r="N617" s="667"/>
      <c r="O617" s="667"/>
      <c r="P617" s="667"/>
      <c r="Q617" s="667"/>
      <c r="R617" s="667"/>
      <c r="S617" s="667"/>
      <c r="T617" s="667"/>
      <c r="U617" s="667"/>
      <c r="V617" s="667"/>
      <c r="W617" s="667"/>
      <c r="X617" s="667"/>
      <c r="Y617" s="667"/>
      <c r="Z617" s="667"/>
      <c r="AA617" s="667"/>
      <c r="AB617" s="667"/>
    </row>
    <row r="618" spans="2:28" ht="15.75" hidden="1" customHeight="1">
      <c r="B618" s="667"/>
      <c r="C618" s="667"/>
      <c r="D618" s="667"/>
      <c r="E618" s="667"/>
      <c r="F618" s="667"/>
      <c r="G618" s="667"/>
      <c r="H618" s="667"/>
      <c r="I618" s="667"/>
      <c r="J618" s="667"/>
      <c r="K618" s="667"/>
      <c r="L618" s="667"/>
      <c r="M618" s="667"/>
      <c r="N618" s="667"/>
      <c r="O618" s="667"/>
      <c r="P618" s="667"/>
      <c r="Q618" s="667"/>
      <c r="R618" s="667"/>
      <c r="S618" s="667"/>
      <c r="T618" s="667"/>
      <c r="U618" s="667"/>
      <c r="V618" s="667"/>
      <c r="W618" s="667"/>
      <c r="X618" s="667"/>
      <c r="Y618" s="667"/>
      <c r="Z618" s="667"/>
      <c r="AA618" s="667"/>
      <c r="AB618" s="667"/>
    </row>
    <row r="619" spans="2:28" ht="15.75" hidden="1" customHeight="1">
      <c r="B619" s="667"/>
      <c r="C619" s="667"/>
      <c r="D619" s="667"/>
      <c r="E619" s="667"/>
      <c r="F619" s="667"/>
      <c r="G619" s="667"/>
      <c r="H619" s="667"/>
      <c r="I619" s="667"/>
      <c r="J619" s="667"/>
      <c r="K619" s="667"/>
      <c r="L619" s="667"/>
      <c r="M619" s="667"/>
      <c r="N619" s="667"/>
      <c r="O619" s="667"/>
      <c r="P619" s="667"/>
      <c r="Q619" s="667"/>
      <c r="R619" s="667"/>
      <c r="S619" s="667"/>
      <c r="T619" s="667"/>
      <c r="U619" s="667"/>
      <c r="V619" s="667"/>
      <c r="W619" s="667"/>
      <c r="X619" s="667"/>
      <c r="Y619" s="667"/>
      <c r="Z619" s="667"/>
      <c r="AA619" s="667"/>
      <c r="AB619" s="667"/>
    </row>
    <row r="620" spans="2:28" ht="15.75" hidden="1" customHeight="1">
      <c r="B620" s="667"/>
      <c r="C620" s="667"/>
      <c r="D620" s="667"/>
      <c r="E620" s="667"/>
      <c r="F620" s="667"/>
      <c r="G620" s="667"/>
      <c r="H620" s="667"/>
      <c r="I620" s="667"/>
      <c r="J620" s="667"/>
      <c r="K620" s="667"/>
      <c r="L620" s="667"/>
      <c r="M620" s="667"/>
      <c r="N620" s="667"/>
      <c r="O620" s="667"/>
      <c r="P620" s="667"/>
      <c r="Q620" s="667"/>
      <c r="R620" s="667"/>
      <c r="S620" s="667"/>
      <c r="T620" s="667"/>
      <c r="U620" s="667"/>
      <c r="V620" s="667"/>
      <c r="W620" s="667"/>
      <c r="X620" s="667"/>
      <c r="Y620" s="667"/>
      <c r="Z620" s="667"/>
      <c r="AA620" s="667"/>
      <c r="AB620" s="667"/>
    </row>
    <row r="621" spans="2:28" ht="15.75" hidden="1" customHeight="1">
      <c r="B621" s="667"/>
      <c r="C621" s="667"/>
      <c r="D621" s="667"/>
      <c r="E621" s="667"/>
      <c r="F621" s="667"/>
      <c r="G621" s="667"/>
      <c r="H621" s="667"/>
      <c r="I621" s="667"/>
      <c r="J621" s="667"/>
      <c r="K621" s="667"/>
      <c r="L621" s="667"/>
      <c r="M621" s="667"/>
      <c r="N621" s="667"/>
      <c r="O621" s="667"/>
      <c r="P621" s="667"/>
      <c r="Q621" s="667"/>
      <c r="R621" s="667"/>
      <c r="S621" s="667"/>
      <c r="T621" s="667"/>
      <c r="U621" s="667"/>
      <c r="V621" s="667"/>
      <c r="W621" s="667"/>
      <c r="X621" s="667"/>
      <c r="Y621" s="667"/>
      <c r="Z621" s="667"/>
      <c r="AA621" s="667"/>
      <c r="AB621" s="667"/>
    </row>
    <row r="622" spans="2:28" ht="15.75" hidden="1" customHeight="1">
      <c r="B622" s="667"/>
      <c r="C622" s="667"/>
      <c r="D622" s="667"/>
      <c r="E622" s="667"/>
      <c r="F622" s="667"/>
      <c r="G622" s="667"/>
      <c r="H622" s="667"/>
      <c r="I622" s="667"/>
      <c r="J622" s="667"/>
      <c r="K622" s="667"/>
      <c r="L622" s="667"/>
      <c r="M622" s="667"/>
      <c r="N622" s="667"/>
      <c r="O622" s="667"/>
      <c r="P622" s="667"/>
      <c r="Q622" s="667"/>
      <c r="R622" s="667"/>
      <c r="S622" s="667"/>
      <c r="T622" s="667"/>
      <c r="U622" s="667"/>
      <c r="V622" s="667"/>
      <c r="W622" s="667"/>
      <c r="X622" s="667"/>
      <c r="Y622" s="667"/>
      <c r="Z622" s="667"/>
      <c r="AA622" s="667"/>
      <c r="AB622" s="667"/>
    </row>
    <row r="623" spans="2:28" ht="15.75" hidden="1" customHeight="1">
      <c r="B623" s="667"/>
      <c r="C623" s="667"/>
      <c r="D623" s="667"/>
      <c r="E623" s="667"/>
      <c r="F623" s="667"/>
      <c r="G623" s="667"/>
      <c r="H623" s="667"/>
      <c r="I623" s="667"/>
      <c r="J623" s="667"/>
      <c r="K623" s="667"/>
      <c r="L623" s="667"/>
      <c r="M623" s="667"/>
      <c r="N623" s="667"/>
      <c r="O623" s="667"/>
      <c r="P623" s="667"/>
      <c r="Q623" s="667"/>
      <c r="R623" s="667"/>
      <c r="S623" s="667"/>
      <c r="T623" s="667"/>
      <c r="U623" s="667"/>
      <c r="V623" s="667"/>
      <c r="W623" s="667"/>
      <c r="X623" s="667"/>
      <c r="Y623" s="667"/>
      <c r="Z623" s="667"/>
      <c r="AA623" s="667"/>
      <c r="AB623" s="667"/>
    </row>
    <row r="624" spans="2:28" ht="15.75" hidden="1" customHeight="1">
      <c r="B624" s="667"/>
      <c r="C624" s="667"/>
      <c r="D624" s="667"/>
      <c r="E624" s="667"/>
      <c r="F624" s="667"/>
      <c r="G624" s="667"/>
      <c r="H624" s="667"/>
      <c r="I624" s="667"/>
      <c r="J624" s="667"/>
      <c r="K624" s="667"/>
      <c r="L624" s="667"/>
      <c r="M624" s="667"/>
      <c r="N624" s="667"/>
      <c r="O624" s="667"/>
      <c r="P624" s="667"/>
      <c r="Q624" s="667"/>
      <c r="R624" s="667"/>
      <c r="S624" s="667"/>
      <c r="T624" s="667"/>
      <c r="U624" s="667"/>
      <c r="V624" s="667"/>
      <c r="W624" s="667"/>
      <c r="X624" s="667"/>
      <c r="Y624" s="667"/>
      <c r="Z624" s="667"/>
      <c r="AA624" s="667"/>
      <c r="AB624" s="667"/>
    </row>
    <row r="625" spans="2:28" ht="15.75" hidden="1" customHeight="1">
      <c r="B625" s="667"/>
      <c r="C625" s="667"/>
      <c r="D625" s="667"/>
      <c r="E625" s="667"/>
      <c r="F625" s="667"/>
      <c r="G625" s="667"/>
      <c r="H625" s="667"/>
      <c r="I625" s="667"/>
      <c r="J625" s="667"/>
      <c r="K625" s="667"/>
      <c r="L625" s="667"/>
      <c r="M625" s="667"/>
      <c r="N625" s="667"/>
      <c r="O625" s="667"/>
      <c r="P625" s="667"/>
      <c r="Q625" s="667"/>
      <c r="R625" s="667"/>
      <c r="S625" s="667"/>
      <c r="T625" s="667"/>
      <c r="U625" s="667"/>
      <c r="V625" s="667"/>
      <c r="W625" s="667"/>
      <c r="X625" s="667"/>
      <c r="Y625" s="667"/>
      <c r="Z625" s="667"/>
      <c r="AA625" s="667"/>
      <c r="AB625" s="667"/>
    </row>
    <row r="626" spans="2:28" ht="15.75" hidden="1" customHeight="1">
      <c r="B626" s="667"/>
      <c r="C626" s="667"/>
      <c r="D626" s="667"/>
      <c r="E626" s="667"/>
      <c r="F626" s="667"/>
      <c r="G626" s="667"/>
      <c r="H626" s="667"/>
      <c r="I626" s="667"/>
      <c r="J626" s="667"/>
      <c r="K626" s="667"/>
      <c r="L626" s="667"/>
      <c r="M626" s="667"/>
      <c r="N626" s="667"/>
      <c r="O626" s="667"/>
      <c r="P626" s="667"/>
      <c r="Q626" s="667"/>
      <c r="R626" s="667"/>
      <c r="S626" s="667"/>
      <c r="T626" s="667"/>
      <c r="U626" s="667"/>
      <c r="V626" s="667"/>
      <c r="W626" s="667"/>
      <c r="X626" s="667"/>
      <c r="Y626" s="667"/>
      <c r="Z626" s="667"/>
      <c r="AA626" s="667"/>
      <c r="AB626" s="667"/>
    </row>
    <row r="627" spans="2:28" ht="15.75" hidden="1" customHeight="1">
      <c r="B627" s="667"/>
      <c r="C627" s="667"/>
      <c r="D627" s="667"/>
      <c r="E627" s="667"/>
      <c r="F627" s="667"/>
      <c r="G627" s="667"/>
      <c r="H627" s="667"/>
      <c r="I627" s="667"/>
      <c r="J627" s="667"/>
      <c r="K627" s="667"/>
      <c r="L627" s="667"/>
      <c r="M627" s="667"/>
      <c r="N627" s="667"/>
      <c r="O627" s="667"/>
      <c r="P627" s="667"/>
      <c r="Q627" s="667"/>
      <c r="R627" s="667"/>
      <c r="S627" s="667"/>
      <c r="T627" s="667"/>
      <c r="U627" s="667"/>
      <c r="V627" s="667"/>
      <c r="W627" s="667"/>
      <c r="X627" s="667"/>
      <c r="Y627" s="667"/>
      <c r="Z627" s="667"/>
      <c r="AA627" s="667"/>
      <c r="AB627" s="667"/>
    </row>
    <row r="628" spans="2:28" ht="15.75" hidden="1" customHeight="1">
      <c r="B628" s="667"/>
      <c r="C628" s="667"/>
      <c r="D628" s="667"/>
      <c r="E628" s="667"/>
      <c r="F628" s="667"/>
      <c r="G628" s="667"/>
      <c r="H628" s="667"/>
      <c r="I628" s="667"/>
      <c r="J628" s="667"/>
      <c r="K628" s="667"/>
      <c r="L628" s="667"/>
      <c r="M628" s="667"/>
      <c r="N628" s="667"/>
      <c r="O628" s="667"/>
      <c r="P628" s="667"/>
      <c r="Q628" s="667"/>
      <c r="R628" s="667"/>
      <c r="S628" s="667"/>
      <c r="T628" s="667"/>
      <c r="U628" s="667"/>
      <c r="V628" s="667"/>
      <c r="W628" s="667"/>
      <c r="X628" s="667"/>
      <c r="Y628" s="667"/>
      <c r="Z628" s="667"/>
      <c r="AA628" s="667"/>
      <c r="AB628" s="667"/>
    </row>
    <row r="629" spans="2:28" ht="15.75" hidden="1" customHeight="1">
      <c r="B629" s="667"/>
      <c r="C629" s="667"/>
      <c r="D629" s="667"/>
      <c r="E629" s="667"/>
      <c r="F629" s="667"/>
      <c r="G629" s="667"/>
      <c r="H629" s="667"/>
      <c r="I629" s="667"/>
      <c r="J629" s="667"/>
      <c r="K629" s="667"/>
      <c r="L629" s="667"/>
      <c r="M629" s="667"/>
      <c r="N629" s="667"/>
      <c r="O629" s="667"/>
      <c r="P629" s="667"/>
      <c r="Q629" s="667"/>
      <c r="R629" s="667"/>
      <c r="S629" s="667"/>
      <c r="T629" s="667"/>
      <c r="U629" s="667"/>
      <c r="V629" s="667"/>
      <c r="W629" s="667"/>
      <c r="X629" s="667"/>
      <c r="Y629" s="667"/>
      <c r="Z629" s="667"/>
      <c r="AA629" s="667"/>
      <c r="AB629" s="667"/>
    </row>
    <row r="630" spans="2:28" ht="15.75" hidden="1" customHeight="1">
      <c r="B630" s="667"/>
      <c r="C630" s="667"/>
      <c r="D630" s="667"/>
      <c r="E630" s="667"/>
      <c r="F630" s="667"/>
      <c r="G630" s="667"/>
      <c r="H630" s="667"/>
      <c r="I630" s="667"/>
      <c r="J630" s="667"/>
      <c r="K630" s="667"/>
      <c r="L630" s="667"/>
      <c r="M630" s="667"/>
      <c r="N630" s="667"/>
      <c r="O630" s="667"/>
      <c r="P630" s="667"/>
      <c r="Q630" s="667"/>
      <c r="R630" s="667"/>
      <c r="S630" s="667"/>
      <c r="T630" s="667"/>
      <c r="U630" s="667"/>
      <c r="V630" s="667"/>
      <c r="W630" s="667"/>
      <c r="X630" s="667"/>
      <c r="Y630" s="667"/>
      <c r="Z630" s="667"/>
      <c r="AA630" s="667"/>
      <c r="AB630" s="667"/>
    </row>
    <row r="631" spans="2:28" ht="15.75" hidden="1" customHeight="1">
      <c r="B631" s="667"/>
      <c r="C631" s="667"/>
      <c r="D631" s="667"/>
      <c r="E631" s="667"/>
      <c r="F631" s="667"/>
      <c r="G631" s="667"/>
      <c r="H631" s="667"/>
      <c r="I631" s="667"/>
      <c r="J631" s="667"/>
      <c r="K631" s="667"/>
      <c r="L631" s="667"/>
      <c r="M631" s="667"/>
      <c r="N631" s="667"/>
      <c r="O631" s="667"/>
      <c r="P631" s="667"/>
      <c r="Q631" s="667"/>
      <c r="R631" s="667"/>
      <c r="S631" s="667"/>
      <c r="T631" s="667"/>
      <c r="U631" s="667"/>
      <c r="V631" s="667"/>
      <c r="W631" s="667"/>
      <c r="X631" s="667"/>
      <c r="Y631" s="667"/>
      <c r="Z631" s="667"/>
      <c r="AA631" s="667"/>
      <c r="AB631" s="667"/>
    </row>
    <row r="632" spans="2:28" ht="15.75" hidden="1" customHeight="1">
      <c r="B632" s="667"/>
      <c r="C632" s="667"/>
      <c r="D632" s="667"/>
      <c r="E632" s="667"/>
      <c r="F632" s="667"/>
      <c r="G632" s="667"/>
      <c r="H632" s="667"/>
      <c r="I632" s="667"/>
      <c r="J632" s="667"/>
      <c r="K632" s="667"/>
      <c r="L632" s="667"/>
      <c r="M632" s="667"/>
      <c r="N632" s="667"/>
      <c r="O632" s="667"/>
      <c r="P632" s="667"/>
      <c r="Q632" s="667"/>
      <c r="R632" s="667"/>
      <c r="S632" s="667"/>
      <c r="T632" s="667"/>
      <c r="U632" s="667"/>
      <c r="V632" s="667"/>
      <c r="W632" s="667"/>
      <c r="X632" s="667"/>
      <c r="Y632" s="667"/>
      <c r="Z632" s="667"/>
      <c r="AA632" s="667"/>
      <c r="AB632" s="667"/>
    </row>
    <row r="633" spans="2:28" ht="15.75" hidden="1" customHeight="1">
      <c r="B633" s="667"/>
      <c r="C633" s="667"/>
      <c r="D633" s="667"/>
      <c r="E633" s="667"/>
      <c r="F633" s="667"/>
      <c r="G633" s="667"/>
      <c r="H633" s="667"/>
      <c r="I633" s="667"/>
      <c r="J633" s="667"/>
      <c r="K633" s="667"/>
      <c r="L633" s="667"/>
      <c r="M633" s="667"/>
      <c r="N633" s="667"/>
      <c r="O633" s="667"/>
      <c r="P633" s="667"/>
      <c r="Q633" s="667"/>
      <c r="R633" s="667"/>
      <c r="S633" s="667"/>
      <c r="T633" s="667"/>
      <c r="U633" s="667"/>
      <c r="V633" s="667"/>
      <c r="W633" s="667"/>
      <c r="X633" s="667"/>
      <c r="Y633" s="667"/>
      <c r="Z633" s="667"/>
      <c r="AA633" s="667"/>
      <c r="AB633" s="667"/>
    </row>
    <row r="634" spans="2:28" ht="15.75" hidden="1" customHeight="1">
      <c r="B634" s="667"/>
      <c r="C634" s="667"/>
      <c r="D634" s="667"/>
      <c r="E634" s="667"/>
      <c r="F634" s="667"/>
      <c r="G634" s="667"/>
      <c r="H634" s="667"/>
      <c r="I634" s="667"/>
      <c r="J634" s="667"/>
      <c r="K634" s="667"/>
      <c r="L634" s="667"/>
      <c r="M634" s="667"/>
      <c r="N634" s="667"/>
      <c r="O634" s="667"/>
      <c r="P634" s="667"/>
      <c r="Q634" s="667"/>
      <c r="R634" s="667"/>
      <c r="S634" s="667"/>
      <c r="T634" s="667"/>
      <c r="U634" s="667"/>
      <c r="V634" s="667"/>
      <c r="W634" s="667"/>
      <c r="X634" s="667"/>
      <c r="Y634" s="667"/>
      <c r="Z634" s="667"/>
      <c r="AA634" s="667"/>
      <c r="AB634" s="667"/>
    </row>
    <row r="635" spans="2:28" ht="15.75" hidden="1" customHeight="1">
      <c r="B635" s="667"/>
      <c r="C635" s="667"/>
      <c r="D635" s="667"/>
      <c r="E635" s="667"/>
      <c r="F635" s="667"/>
      <c r="G635" s="667"/>
      <c r="H635" s="667"/>
      <c r="I635" s="667"/>
      <c r="J635" s="667"/>
      <c r="K635" s="667"/>
      <c r="L635" s="667"/>
      <c r="M635" s="667"/>
      <c r="N635" s="667"/>
      <c r="O635" s="667"/>
      <c r="P635" s="667"/>
      <c r="Q635" s="667"/>
      <c r="R635" s="667"/>
      <c r="S635" s="667"/>
      <c r="T635" s="667"/>
      <c r="U635" s="667"/>
      <c r="V635" s="667"/>
      <c r="W635" s="667"/>
      <c r="X635" s="667"/>
      <c r="Y635" s="667"/>
      <c r="Z635" s="667"/>
      <c r="AA635" s="667"/>
      <c r="AB635" s="667"/>
    </row>
    <row r="636" spans="2:28" ht="15.75" hidden="1" customHeight="1">
      <c r="B636" s="667"/>
      <c r="C636" s="667"/>
      <c r="D636" s="667"/>
      <c r="E636" s="667"/>
      <c r="F636" s="667"/>
      <c r="G636" s="667"/>
      <c r="H636" s="667"/>
      <c r="I636" s="667"/>
      <c r="J636" s="667"/>
      <c r="K636" s="667"/>
      <c r="L636" s="667"/>
      <c r="M636" s="667"/>
      <c r="N636" s="667"/>
      <c r="O636" s="667"/>
      <c r="P636" s="667"/>
      <c r="Q636" s="667"/>
      <c r="R636" s="667"/>
      <c r="S636" s="667"/>
      <c r="T636" s="667"/>
      <c r="U636" s="667"/>
      <c r="V636" s="667"/>
      <c r="W636" s="667"/>
      <c r="X636" s="667"/>
      <c r="Y636" s="667"/>
      <c r="Z636" s="667"/>
      <c r="AA636" s="667"/>
      <c r="AB636" s="667"/>
    </row>
    <row r="637" spans="2:28" ht="15.75" hidden="1" customHeight="1">
      <c r="B637" s="667"/>
      <c r="C637" s="667"/>
      <c r="D637" s="667"/>
      <c r="E637" s="667"/>
      <c r="F637" s="667"/>
      <c r="G637" s="667"/>
      <c r="H637" s="667"/>
      <c r="I637" s="667"/>
      <c r="J637" s="667"/>
      <c r="K637" s="667"/>
      <c r="L637" s="667"/>
      <c r="M637" s="667"/>
      <c r="N637" s="667"/>
      <c r="O637" s="667"/>
      <c r="P637" s="667"/>
      <c r="Q637" s="667"/>
      <c r="R637" s="667"/>
      <c r="S637" s="667"/>
      <c r="T637" s="667"/>
      <c r="U637" s="667"/>
      <c r="V637" s="667"/>
      <c r="W637" s="667"/>
      <c r="X637" s="667"/>
      <c r="Y637" s="667"/>
      <c r="Z637" s="667"/>
      <c r="AA637" s="667"/>
      <c r="AB637" s="667"/>
    </row>
    <row r="638" spans="2:28" ht="15.75" hidden="1" customHeight="1">
      <c r="B638" s="667"/>
      <c r="C638" s="667"/>
      <c r="D638" s="667"/>
      <c r="E638" s="667"/>
      <c r="F638" s="667"/>
      <c r="G638" s="667"/>
      <c r="H638" s="667"/>
      <c r="I638" s="667"/>
      <c r="J638" s="667"/>
      <c r="K638" s="667"/>
      <c r="L638" s="667"/>
      <c r="M638" s="667"/>
      <c r="N638" s="667"/>
      <c r="O638" s="667"/>
      <c r="P638" s="667"/>
      <c r="Q638" s="667"/>
      <c r="R638" s="667"/>
      <c r="S638" s="667"/>
      <c r="T638" s="667"/>
      <c r="U638" s="667"/>
      <c r="V638" s="667"/>
      <c r="W638" s="667"/>
      <c r="X638" s="667"/>
      <c r="Y638" s="667"/>
      <c r="Z638" s="667"/>
      <c r="AA638" s="667"/>
      <c r="AB638" s="667"/>
    </row>
    <row r="639" spans="2:28" ht="15.75" hidden="1" customHeight="1">
      <c r="B639" s="667"/>
      <c r="C639" s="667"/>
      <c r="D639" s="667"/>
      <c r="E639" s="667"/>
      <c r="F639" s="667"/>
      <c r="G639" s="667"/>
      <c r="H639" s="667"/>
      <c r="I639" s="667"/>
      <c r="J639" s="667"/>
      <c r="K639" s="667"/>
      <c r="L639" s="667"/>
      <c r="M639" s="667"/>
      <c r="N639" s="667"/>
      <c r="O639" s="667"/>
      <c r="P639" s="667"/>
      <c r="Q639" s="667"/>
      <c r="R639" s="667"/>
      <c r="S639" s="667"/>
      <c r="T639" s="667"/>
      <c r="U639" s="667"/>
      <c r="V639" s="667"/>
      <c r="W639" s="667"/>
      <c r="X639" s="667"/>
      <c r="Y639" s="667"/>
      <c r="Z639" s="667"/>
      <c r="AA639" s="667"/>
      <c r="AB639" s="667"/>
    </row>
    <row r="640" spans="2:28" ht="15.75" hidden="1" customHeight="1">
      <c r="B640" s="667"/>
      <c r="C640" s="667"/>
      <c r="D640" s="667"/>
      <c r="E640" s="667"/>
      <c r="F640" s="667"/>
      <c r="G640" s="667"/>
      <c r="H640" s="667"/>
      <c r="I640" s="667"/>
      <c r="J640" s="667"/>
      <c r="K640" s="667"/>
      <c r="L640" s="667"/>
      <c r="M640" s="667"/>
      <c r="N640" s="667"/>
      <c r="O640" s="667"/>
      <c r="P640" s="667"/>
      <c r="Q640" s="667"/>
      <c r="R640" s="667"/>
      <c r="S640" s="667"/>
      <c r="T640" s="667"/>
      <c r="U640" s="667"/>
      <c r="V640" s="667"/>
      <c r="W640" s="667"/>
      <c r="X640" s="667"/>
      <c r="Y640" s="667"/>
      <c r="Z640" s="667"/>
      <c r="AA640" s="667"/>
      <c r="AB640" s="667"/>
    </row>
    <row r="641" spans="2:28" ht="15.75" hidden="1" customHeight="1">
      <c r="B641" s="667"/>
      <c r="C641" s="667"/>
      <c r="D641" s="667"/>
      <c r="E641" s="667"/>
      <c r="F641" s="667"/>
      <c r="G641" s="667"/>
      <c r="H641" s="667"/>
      <c r="I641" s="667"/>
      <c r="J641" s="667"/>
      <c r="K641" s="667"/>
      <c r="L641" s="667"/>
      <c r="M641" s="667"/>
      <c r="N641" s="667"/>
      <c r="O641" s="667"/>
      <c r="P641" s="667"/>
      <c r="Q641" s="667"/>
      <c r="R641" s="667"/>
      <c r="S641" s="667"/>
      <c r="T641" s="667"/>
      <c r="U641" s="667"/>
      <c r="V641" s="667"/>
      <c r="W641" s="667"/>
      <c r="X641" s="667"/>
      <c r="Y641" s="667"/>
      <c r="Z641" s="667"/>
      <c r="AA641" s="667"/>
      <c r="AB641" s="667"/>
    </row>
    <row r="642" spans="2:28" ht="15.75" hidden="1" customHeight="1">
      <c r="B642" s="667"/>
      <c r="C642" s="667"/>
      <c r="D642" s="667"/>
      <c r="E642" s="667"/>
      <c r="F642" s="667"/>
      <c r="G642" s="667"/>
      <c r="H642" s="667"/>
      <c r="I642" s="667"/>
      <c r="J642" s="667"/>
      <c r="K642" s="667"/>
      <c r="L642" s="667"/>
      <c r="M642" s="667"/>
      <c r="N642" s="667"/>
      <c r="O642" s="667"/>
      <c r="P642" s="667"/>
      <c r="Q642" s="667"/>
      <c r="R642" s="667"/>
      <c r="S642" s="667"/>
      <c r="T642" s="667"/>
      <c r="U642" s="667"/>
      <c r="V642" s="667"/>
      <c r="W642" s="667"/>
      <c r="X642" s="667"/>
      <c r="Y642" s="667"/>
      <c r="Z642" s="667"/>
      <c r="AA642" s="667"/>
      <c r="AB642" s="667"/>
    </row>
    <row r="643" spans="2:28" ht="15.75" hidden="1" customHeight="1">
      <c r="B643" s="667"/>
      <c r="C643" s="667"/>
      <c r="D643" s="667"/>
      <c r="E643" s="667"/>
      <c r="F643" s="667"/>
      <c r="G643" s="667"/>
      <c r="H643" s="667"/>
      <c r="I643" s="667"/>
      <c r="J643" s="667"/>
      <c r="K643" s="667"/>
      <c r="L643" s="667"/>
      <c r="M643" s="667"/>
      <c r="N643" s="667"/>
      <c r="O643" s="667"/>
      <c r="P643" s="667"/>
      <c r="Q643" s="667"/>
      <c r="R643" s="667"/>
      <c r="S643" s="667"/>
      <c r="T643" s="667"/>
      <c r="U643" s="667"/>
      <c r="V643" s="667"/>
      <c r="W643" s="667"/>
      <c r="X643" s="667"/>
      <c r="Y643" s="667"/>
      <c r="Z643" s="667"/>
      <c r="AA643" s="667"/>
      <c r="AB643" s="667"/>
    </row>
    <row r="644" spans="2:28" ht="15.75" hidden="1" customHeight="1">
      <c r="B644" s="667"/>
      <c r="C644" s="667"/>
      <c r="D644" s="667"/>
      <c r="E644" s="667"/>
      <c r="F644" s="667"/>
      <c r="G644" s="667"/>
      <c r="H644" s="667"/>
      <c r="I644" s="667"/>
      <c r="J644" s="667"/>
      <c r="K644" s="667"/>
      <c r="L644" s="667"/>
      <c r="M644" s="667"/>
      <c r="N644" s="667"/>
      <c r="O644" s="667"/>
      <c r="P644" s="667"/>
      <c r="Q644" s="667"/>
      <c r="R644" s="667"/>
      <c r="S644" s="667"/>
      <c r="T644" s="667"/>
      <c r="U644" s="667"/>
      <c r="V644" s="667"/>
      <c r="W644" s="667"/>
      <c r="X644" s="667"/>
      <c r="Y644" s="667"/>
      <c r="Z644" s="667"/>
      <c r="AA644" s="667"/>
      <c r="AB644" s="667"/>
    </row>
    <row r="645" spans="2:28" ht="15.75" hidden="1" customHeight="1">
      <c r="B645" s="667"/>
      <c r="C645" s="667"/>
      <c r="D645" s="667"/>
      <c r="E645" s="667"/>
      <c r="F645" s="667"/>
      <c r="G645" s="667"/>
      <c r="H645" s="667"/>
      <c r="I645" s="667"/>
      <c r="J645" s="667"/>
      <c r="K645" s="667"/>
      <c r="L645" s="667"/>
      <c r="M645" s="667"/>
      <c r="N645" s="667"/>
      <c r="O645" s="667"/>
      <c r="P645" s="667"/>
      <c r="Q645" s="667"/>
      <c r="R645" s="667"/>
      <c r="S645" s="667"/>
      <c r="T645" s="667"/>
      <c r="U645" s="667"/>
      <c r="V645" s="667"/>
      <c r="W645" s="667"/>
      <c r="X645" s="667"/>
      <c r="Y645" s="667"/>
      <c r="Z645" s="667"/>
      <c r="AA645" s="667"/>
      <c r="AB645" s="667"/>
    </row>
    <row r="646" spans="2:28" ht="15.75" hidden="1" customHeight="1">
      <c r="B646" s="667"/>
      <c r="C646" s="667"/>
      <c r="D646" s="667"/>
      <c r="E646" s="667"/>
      <c r="F646" s="667"/>
      <c r="G646" s="667"/>
      <c r="H646" s="667"/>
      <c r="I646" s="667"/>
      <c r="J646" s="667"/>
      <c r="K646" s="667"/>
      <c r="L646" s="667"/>
      <c r="M646" s="667"/>
      <c r="N646" s="667"/>
      <c r="O646" s="667"/>
      <c r="P646" s="667"/>
      <c r="Q646" s="667"/>
      <c r="R646" s="667"/>
      <c r="S646" s="667"/>
      <c r="T646" s="667"/>
      <c r="U646" s="667"/>
      <c r="V646" s="667"/>
      <c r="W646" s="667"/>
      <c r="X646" s="667"/>
      <c r="Y646" s="667"/>
      <c r="Z646" s="667"/>
      <c r="AA646" s="667"/>
      <c r="AB646" s="667"/>
    </row>
    <row r="647" spans="2:28" ht="15.75" hidden="1" customHeight="1">
      <c r="B647" s="667"/>
      <c r="C647" s="667"/>
      <c r="D647" s="667"/>
      <c r="E647" s="667"/>
      <c r="F647" s="667"/>
      <c r="G647" s="667"/>
      <c r="H647" s="667"/>
      <c r="I647" s="667"/>
      <c r="J647" s="667"/>
      <c r="K647" s="667"/>
      <c r="L647" s="667"/>
      <c r="M647" s="667"/>
      <c r="N647" s="667"/>
      <c r="O647" s="667"/>
      <c r="P647" s="667"/>
      <c r="Q647" s="667"/>
      <c r="R647" s="667"/>
      <c r="S647" s="667"/>
      <c r="T647" s="667"/>
      <c r="U647" s="667"/>
      <c r="V647" s="667"/>
      <c r="W647" s="667"/>
      <c r="X647" s="667"/>
      <c r="Y647" s="667"/>
      <c r="Z647" s="667"/>
      <c r="AA647" s="667"/>
      <c r="AB647" s="667"/>
    </row>
    <row r="648" spans="2:28" ht="15.75" hidden="1" customHeight="1">
      <c r="B648" s="667"/>
      <c r="C648" s="667"/>
      <c r="D648" s="667"/>
      <c r="E648" s="667"/>
      <c r="F648" s="667"/>
      <c r="G648" s="667"/>
      <c r="H648" s="667"/>
      <c r="I648" s="667"/>
      <c r="J648" s="667"/>
      <c r="K648" s="667"/>
      <c r="L648" s="667"/>
      <c r="M648" s="667"/>
      <c r="N648" s="667"/>
      <c r="O648" s="667"/>
      <c r="P648" s="667"/>
      <c r="Q648" s="667"/>
      <c r="R648" s="667"/>
      <c r="S648" s="667"/>
      <c r="T648" s="667"/>
      <c r="U648" s="667"/>
      <c r="V648" s="667"/>
      <c r="W648" s="667"/>
      <c r="X648" s="667"/>
      <c r="Y648" s="667"/>
      <c r="Z648" s="667"/>
      <c r="AA648" s="667"/>
      <c r="AB648" s="667"/>
    </row>
    <row r="649" spans="2:28" ht="15.75" hidden="1" customHeight="1">
      <c r="B649" s="667"/>
      <c r="C649" s="667"/>
      <c r="D649" s="667"/>
      <c r="E649" s="667"/>
      <c r="F649" s="667"/>
      <c r="G649" s="667"/>
      <c r="H649" s="667"/>
      <c r="I649" s="667"/>
      <c r="J649" s="667"/>
      <c r="K649" s="667"/>
      <c r="L649" s="667"/>
      <c r="M649" s="667"/>
      <c r="N649" s="667"/>
      <c r="O649" s="667"/>
      <c r="P649" s="667"/>
      <c r="Q649" s="667"/>
      <c r="R649" s="667"/>
      <c r="S649" s="667"/>
      <c r="T649" s="667"/>
      <c r="U649" s="667"/>
      <c r="V649" s="667"/>
      <c r="W649" s="667"/>
      <c r="X649" s="667"/>
      <c r="Y649" s="667"/>
      <c r="Z649" s="667"/>
      <c r="AA649" s="667"/>
      <c r="AB649" s="667"/>
    </row>
    <row r="650" spans="2:28" ht="15.75" hidden="1" customHeight="1">
      <c r="B650" s="667"/>
      <c r="C650" s="667"/>
      <c r="D650" s="667"/>
      <c r="E650" s="667"/>
      <c r="F650" s="667"/>
      <c r="G650" s="667"/>
      <c r="H650" s="667"/>
      <c r="I650" s="667"/>
      <c r="J650" s="667"/>
      <c r="K650" s="667"/>
      <c r="L650" s="667"/>
      <c r="M650" s="667"/>
      <c r="N650" s="667"/>
      <c r="O650" s="667"/>
      <c r="P650" s="667"/>
      <c r="Q650" s="667"/>
      <c r="R650" s="667"/>
      <c r="S650" s="667"/>
      <c r="T650" s="667"/>
      <c r="U650" s="667"/>
      <c r="V650" s="667"/>
      <c r="W650" s="667"/>
      <c r="X650" s="667"/>
      <c r="Y650" s="667"/>
      <c r="Z650" s="667"/>
      <c r="AA650" s="667"/>
      <c r="AB650" s="667"/>
    </row>
    <row r="651" spans="2:28" ht="15.75" hidden="1" customHeight="1">
      <c r="B651" s="667"/>
      <c r="C651" s="667"/>
      <c r="D651" s="667"/>
      <c r="E651" s="667"/>
      <c r="F651" s="667"/>
      <c r="G651" s="667"/>
      <c r="H651" s="667"/>
      <c r="I651" s="667"/>
      <c r="J651" s="667"/>
      <c r="K651" s="667"/>
      <c r="L651" s="667"/>
      <c r="M651" s="667"/>
      <c r="N651" s="667"/>
      <c r="O651" s="667"/>
      <c r="P651" s="667"/>
      <c r="Q651" s="667"/>
      <c r="R651" s="667"/>
      <c r="S651" s="667"/>
      <c r="T651" s="667"/>
      <c r="U651" s="667"/>
      <c r="V651" s="667"/>
      <c r="W651" s="667"/>
      <c r="X651" s="667"/>
      <c r="Y651" s="667"/>
      <c r="Z651" s="667"/>
      <c r="AA651" s="667"/>
      <c r="AB651" s="667"/>
    </row>
    <row r="652" spans="2:28" ht="15.75" hidden="1" customHeight="1">
      <c r="B652" s="667"/>
      <c r="C652" s="667"/>
      <c r="D652" s="667"/>
      <c r="E652" s="667"/>
      <c r="F652" s="667"/>
      <c r="G652" s="667"/>
      <c r="H652" s="667"/>
      <c r="I652" s="667"/>
      <c r="J652" s="667"/>
      <c r="K652" s="667"/>
      <c r="L652" s="667"/>
      <c r="M652" s="667"/>
      <c r="N652" s="667"/>
      <c r="O652" s="667"/>
      <c r="P652" s="667"/>
      <c r="Q652" s="667"/>
      <c r="R652" s="667"/>
      <c r="S652" s="667"/>
      <c r="T652" s="667"/>
      <c r="U652" s="667"/>
      <c r="V652" s="667"/>
      <c r="W652" s="667"/>
      <c r="X652" s="667"/>
      <c r="Y652" s="667"/>
      <c r="Z652" s="667"/>
      <c r="AA652" s="667"/>
      <c r="AB652" s="667"/>
    </row>
    <row r="653" spans="2:28" ht="15.75" hidden="1" customHeight="1">
      <c r="B653" s="667"/>
      <c r="C653" s="667"/>
      <c r="D653" s="667"/>
      <c r="E653" s="667"/>
      <c r="F653" s="667"/>
      <c r="G653" s="667"/>
      <c r="H653" s="667"/>
      <c r="I653" s="667"/>
      <c r="J653" s="667"/>
      <c r="K653" s="667"/>
      <c r="L653" s="667"/>
      <c r="M653" s="667"/>
      <c r="N653" s="667"/>
      <c r="O653" s="667"/>
      <c r="P653" s="667"/>
      <c r="Q653" s="667"/>
      <c r="R653" s="667"/>
      <c r="S653" s="667"/>
      <c r="T653" s="667"/>
      <c r="U653" s="667"/>
      <c r="V653" s="667"/>
      <c r="W653" s="667"/>
      <c r="X653" s="667"/>
      <c r="Y653" s="667"/>
      <c r="Z653" s="667"/>
      <c r="AA653" s="667"/>
      <c r="AB653" s="667"/>
    </row>
    <row r="654" spans="2:28" ht="15.75" hidden="1" customHeight="1">
      <c r="B654" s="667"/>
      <c r="C654" s="667"/>
      <c r="D654" s="667"/>
      <c r="E654" s="667"/>
      <c r="F654" s="667"/>
      <c r="G654" s="667"/>
      <c r="H654" s="667"/>
      <c r="I654" s="667"/>
      <c r="J654" s="667"/>
      <c r="K654" s="667"/>
      <c r="L654" s="667"/>
      <c r="M654" s="667"/>
      <c r="N654" s="667"/>
      <c r="O654" s="667"/>
      <c r="P654" s="667"/>
      <c r="Q654" s="667"/>
      <c r="R654" s="667"/>
      <c r="S654" s="667"/>
      <c r="T654" s="667"/>
      <c r="U654" s="667"/>
      <c r="V654" s="667"/>
      <c r="W654" s="667"/>
      <c r="X654" s="667"/>
      <c r="Y654" s="667"/>
      <c r="Z654" s="667"/>
      <c r="AA654" s="667"/>
      <c r="AB654" s="667"/>
    </row>
    <row r="655" spans="2:28" ht="15.75" hidden="1" customHeight="1">
      <c r="B655" s="667"/>
      <c r="C655" s="667"/>
      <c r="D655" s="667"/>
      <c r="E655" s="667"/>
      <c r="F655" s="667"/>
      <c r="G655" s="667"/>
      <c r="H655" s="667"/>
      <c r="I655" s="667"/>
      <c r="J655" s="667"/>
      <c r="K655" s="667"/>
      <c r="L655" s="667"/>
      <c r="M655" s="667"/>
      <c r="N655" s="667"/>
      <c r="O655" s="667"/>
      <c r="P655" s="667"/>
      <c r="Q655" s="667"/>
      <c r="R655" s="667"/>
      <c r="S655" s="667"/>
      <c r="T655" s="667"/>
      <c r="U655" s="667"/>
      <c r="V655" s="667"/>
      <c r="W655" s="667"/>
      <c r="X655" s="667"/>
      <c r="Y655" s="667"/>
      <c r="Z655" s="667"/>
      <c r="AA655" s="667"/>
      <c r="AB655" s="667"/>
    </row>
    <row r="656" spans="2:28" ht="15.75" hidden="1" customHeight="1">
      <c r="B656" s="667"/>
      <c r="C656" s="667"/>
      <c r="D656" s="667"/>
      <c r="E656" s="667"/>
      <c r="F656" s="667"/>
      <c r="G656" s="667"/>
      <c r="H656" s="667"/>
      <c r="I656" s="667"/>
      <c r="J656" s="667"/>
      <c r="K656" s="667"/>
      <c r="L656" s="667"/>
      <c r="M656" s="667"/>
      <c r="N656" s="667"/>
      <c r="O656" s="667"/>
      <c r="P656" s="667"/>
      <c r="Q656" s="667"/>
      <c r="R656" s="667"/>
      <c r="S656" s="667"/>
      <c r="T656" s="667"/>
      <c r="U656" s="667"/>
      <c r="V656" s="667"/>
      <c r="W656" s="667"/>
      <c r="X656" s="667"/>
      <c r="Y656" s="667"/>
      <c r="Z656" s="667"/>
      <c r="AA656" s="667"/>
      <c r="AB656" s="667"/>
    </row>
    <row r="657" spans="2:28" ht="15.75" hidden="1" customHeight="1">
      <c r="B657" s="667"/>
      <c r="C657" s="667"/>
      <c r="D657" s="667"/>
      <c r="E657" s="667"/>
      <c r="F657" s="667"/>
      <c r="G657" s="667"/>
      <c r="H657" s="667"/>
      <c r="I657" s="667"/>
      <c r="J657" s="667"/>
      <c r="K657" s="667"/>
      <c r="L657" s="667"/>
      <c r="M657" s="667"/>
      <c r="N657" s="667"/>
      <c r="O657" s="667"/>
      <c r="P657" s="667"/>
      <c r="Q657" s="667"/>
      <c r="R657" s="667"/>
      <c r="S657" s="667"/>
      <c r="T657" s="667"/>
      <c r="U657" s="667"/>
      <c r="V657" s="667"/>
      <c r="W657" s="667"/>
      <c r="X657" s="667"/>
      <c r="Y657" s="667"/>
      <c r="Z657" s="667"/>
      <c r="AA657" s="667"/>
      <c r="AB657" s="667"/>
    </row>
    <row r="658" spans="2:28" ht="15.75" hidden="1" customHeight="1">
      <c r="B658" s="667"/>
      <c r="C658" s="667"/>
      <c r="D658" s="667"/>
      <c r="E658" s="667"/>
      <c r="F658" s="667"/>
      <c r="G658" s="667"/>
      <c r="H658" s="667"/>
      <c r="I658" s="667"/>
      <c r="J658" s="667"/>
      <c r="K658" s="667"/>
      <c r="L658" s="667"/>
      <c r="M658" s="667"/>
      <c r="N658" s="667"/>
      <c r="O658" s="667"/>
      <c r="P658" s="667"/>
      <c r="Q658" s="667"/>
      <c r="R658" s="667"/>
      <c r="S658" s="667"/>
      <c r="T658" s="667"/>
      <c r="U658" s="667"/>
      <c r="V658" s="667"/>
      <c r="W658" s="667"/>
      <c r="X658" s="667"/>
      <c r="Y658" s="667"/>
      <c r="Z658" s="667"/>
      <c r="AA658" s="667"/>
      <c r="AB658" s="667"/>
    </row>
    <row r="659" spans="2:28" ht="15.75" hidden="1" customHeight="1">
      <c r="B659" s="667"/>
      <c r="C659" s="667"/>
      <c r="D659" s="667"/>
      <c r="E659" s="667"/>
      <c r="F659" s="667"/>
      <c r="G659" s="667"/>
      <c r="H659" s="667"/>
      <c r="I659" s="667"/>
      <c r="J659" s="667"/>
      <c r="K659" s="667"/>
      <c r="L659" s="667"/>
      <c r="M659" s="667"/>
      <c r="N659" s="667"/>
      <c r="O659" s="667"/>
      <c r="P659" s="667"/>
      <c r="Q659" s="667"/>
      <c r="R659" s="667"/>
      <c r="S659" s="667"/>
      <c r="T659" s="667"/>
      <c r="U659" s="667"/>
      <c r="V659" s="667"/>
      <c r="W659" s="667"/>
      <c r="X659" s="667"/>
      <c r="Y659" s="667"/>
      <c r="Z659" s="667"/>
      <c r="AA659" s="667"/>
      <c r="AB659" s="667"/>
    </row>
    <row r="660" spans="2:28" ht="15.75" hidden="1" customHeight="1">
      <c r="B660" s="667"/>
      <c r="C660" s="667"/>
      <c r="D660" s="667"/>
      <c r="E660" s="667"/>
      <c r="F660" s="667"/>
      <c r="G660" s="667"/>
      <c r="H660" s="667"/>
      <c r="I660" s="667"/>
      <c r="J660" s="667"/>
      <c r="K660" s="667"/>
      <c r="L660" s="667"/>
      <c r="M660" s="667"/>
      <c r="N660" s="667"/>
      <c r="O660" s="667"/>
      <c r="P660" s="667"/>
      <c r="Q660" s="667"/>
      <c r="R660" s="667"/>
      <c r="S660" s="667"/>
      <c r="T660" s="667"/>
      <c r="U660" s="667"/>
      <c r="V660" s="667"/>
      <c r="W660" s="667"/>
      <c r="X660" s="667"/>
      <c r="Y660" s="667"/>
      <c r="Z660" s="667"/>
      <c r="AA660" s="667"/>
      <c r="AB660" s="667"/>
    </row>
    <row r="661" spans="2:28" ht="15.75" hidden="1" customHeight="1">
      <c r="B661" s="667"/>
      <c r="C661" s="667"/>
      <c r="D661" s="667"/>
      <c r="E661" s="667"/>
      <c r="F661" s="667"/>
      <c r="G661" s="667"/>
      <c r="H661" s="667"/>
      <c r="I661" s="667"/>
      <c r="J661" s="667"/>
      <c r="K661" s="667"/>
      <c r="L661" s="667"/>
      <c r="M661" s="667"/>
      <c r="N661" s="667"/>
      <c r="O661" s="667"/>
      <c r="P661" s="667"/>
      <c r="Q661" s="667"/>
      <c r="R661" s="667"/>
      <c r="S661" s="667"/>
      <c r="T661" s="667"/>
      <c r="U661" s="667"/>
      <c r="V661" s="667"/>
      <c r="W661" s="667"/>
      <c r="X661" s="667"/>
      <c r="Y661" s="667"/>
      <c r="Z661" s="667"/>
      <c r="AA661" s="667"/>
      <c r="AB661" s="667"/>
    </row>
    <row r="662" spans="2:28" ht="15.75" hidden="1" customHeight="1">
      <c r="B662" s="667"/>
      <c r="C662" s="667"/>
      <c r="D662" s="667"/>
      <c r="E662" s="667"/>
      <c r="F662" s="667"/>
      <c r="G662" s="667"/>
      <c r="H662" s="667"/>
      <c r="I662" s="667"/>
      <c r="J662" s="667"/>
      <c r="K662" s="667"/>
      <c r="L662" s="667"/>
      <c r="M662" s="667"/>
      <c r="N662" s="667"/>
      <c r="O662" s="667"/>
      <c r="P662" s="667"/>
      <c r="Q662" s="667"/>
      <c r="R662" s="667"/>
      <c r="S662" s="667"/>
      <c r="T662" s="667"/>
      <c r="U662" s="667"/>
      <c r="V662" s="667"/>
      <c r="W662" s="667"/>
      <c r="X662" s="667"/>
      <c r="Y662" s="667"/>
      <c r="Z662" s="667"/>
      <c r="AA662" s="667"/>
      <c r="AB662" s="667"/>
    </row>
    <row r="663" spans="2:28" ht="15.75" hidden="1" customHeight="1">
      <c r="B663" s="667"/>
      <c r="C663" s="667"/>
      <c r="D663" s="667"/>
      <c r="E663" s="667"/>
      <c r="F663" s="667"/>
      <c r="G663" s="667"/>
      <c r="H663" s="667"/>
      <c r="I663" s="667"/>
      <c r="J663" s="667"/>
      <c r="K663" s="667"/>
      <c r="L663" s="667"/>
      <c r="M663" s="667"/>
      <c r="N663" s="667"/>
      <c r="O663" s="667"/>
      <c r="P663" s="667"/>
      <c r="Q663" s="667"/>
      <c r="R663" s="667"/>
      <c r="S663" s="667"/>
      <c r="T663" s="667"/>
      <c r="U663" s="667"/>
      <c r="V663" s="667"/>
      <c r="W663" s="667"/>
      <c r="X663" s="667"/>
      <c r="Y663" s="667"/>
      <c r="Z663" s="667"/>
      <c r="AA663" s="667"/>
      <c r="AB663" s="667"/>
    </row>
    <row r="664" spans="2:28" ht="15.75" hidden="1" customHeight="1">
      <c r="B664" s="667"/>
      <c r="C664" s="667"/>
      <c r="D664" s="667"/>
      <c r="E664" s="667"/>
      <c r="F664" s="667"/>
      <c r="G664" s="667"/>
      <c r="H664" s="667"/>
      <c r="I664" s="667"/>
      <c r="J664" s="667"/>
      <c r="K664" s="667"/>
      <c r="L664" s="667"/>
      <c r="M664" s="667"/>
      <c r="N664" s="667"/>
      <c r="O664" s="667"/>
      <c r="P664" s="667"/>
      <c r="Q664" s="667"/>
      <c r="R664" s="667"/>
      <c r="S664" s="667"/>
      <c r="T664" s="667"/>
      <c r="U664" s="667"/>
      <c r="V664" s="667"/>
      <c r="W664" s="667"/>
      <c r="X664" s="667"/>
      <c r="Y664" s="667"/>
      <c r="Z664" s="667"/>
      <c r="AA664" s="667"/>
      <c r="AB664" s="667"/>
    </row>
    <row r="665" spans="2:28" ht="15.75" hidden="1" customHeight="1">
      <c r="B665" s="667"/>
      <c r="C665" s="667"/>
      <c r="D665" s="667"/>
      <c r="E665" s="667"/>
      <c r="F665" s="667"/>
      <c r="G665" s="667"/>
      <c r="H665" s="667"/>
      <c r="I665" s="667"/>
      <c r="J665" s="667"/>
      <c r="K665" s="667"/>
      <c r="L665" s="667"/>
      <c r="M665" s="667"/>
      <c r="N665" s="667"/>
      <c r="O665" s="667"/>
      <c r="P665" s="667"/>
      <c r="Q665" s="667"/>
      <c r="R665" s="667"/>
      <c r="S665" s="667"/>
      <c r="T665" s="667"/>
      <c r="U665" s="667"/>
      <c r="V665" s="667"/>
      <c r="W665" s="667"/>
      <c r="X665" s="667"/>
      <c r="Y665" s="667"/>
      <c r="Z665" s="667"/>
      <c r="AA665" s="667"/>
      <c r="AB665" s="667"/>
    </row>
    <row r="666" spans="2:28" ht="15.75" hidden="1" customHeight="1">
      <c r="B666" s="667"/>
      <c r="C666" s="667"/>
      <c r="D666" s="667"/>
      <c r="E666" s="667"/>
      <c r="F666" s="667"/>
      <c r="G666" s="667"/>
      <c r="H666" s="667"/>
      <c r="I666" s="667"/>
      <c r="J666" s="667"/>
      <c r="K666" s="667"/>
      <c r="L666" s="667"/>
      <c r="M666" s="667"/>
      <c r="N666" s="667"/>
      <c r="O666" s="667"/>
      <c r="P666" s="667"/>
      <c r="Q666" s="667"/>
      <c r="R666" s="667"/>
      <c r="S666" s="667"/>
      <c r="T666" s="667"/>
      <c r="U666" s="667"/>
      <c r="V666" s="667"/>
      <c r="W666" s="667"/>
      <c r="X666" s="667"/>
      <c r="Y666" s="667"/>
      <c r="Z666" s="667"/>
      <c r="AA666" s="667"/>
      <c r="AB666" s="667"/>
    </row>
    <row r="667" spans="2:28" ht="15.75" hidden="1" customHeight="1">
      <c r="B667" s="667"/>
      <c r="C667" s="667"/>
      <c r="D667" s="667"/>
      <c r="E667" s="667"/>
      <c r="F667" s="667"/>
      <c r="G667" s="667"/>
      <c r="H667" s="667"/>
      <c r="I667" s="667"/>
      <c r="J667" s="667"/>
      <c r="K667" s="667"/>
      <c r="L667" s="667"/>
      <c r="M667" s="667"/>
      <c r="N667" s="667"/>
      <c r="O667" s="667"/>
      <c r="P667" s="667"/>
      <c r="Q667" s="667"/>
      <c r="R667" s="667"/>
      <c r="S667" s="667"/>
      <c r="T667" s="667"/>
      <c r="U667" s="667"/>
      <c r="V667" s="667"/>
      <c r="W667" s="667"/>
      <c r="X667" s="667"/>
      <c r="Y667" s="667"/>
      <c r="Z667" s="667"/>
      <c r="AA667" s="667"/>
      <c r="AB667" s="667"/>
    </row>
    <row r="668" spans="2:28" ht="15.75" hidden="1" customHeight="1">
      <c r="B668" s="667"/>
      <c r="C668" s="667"/>
      <c r="D668" s="667"/>
      <c r="E668" s="667"/>
      <c r="F668" s="667"/>
      <c r="G668" s="667"/>
      <c r="H668" s="667"/>
      <c r="I668" s="667"/>
      <c r="J668" s="667"/>
      <c r="K668" s="667"/>
      <c r="L668" s="667"/>
      <c r="M668" s="667"/>
      <c r="N668" s="667"/>
      <c r="O668" s="667"/>
      <c r="P668" s="667"/>
      <c r="Q668" s="667"/>
      <c r="R668" s="667"/>
      <c r="S668" s="667"/>
      <c r="T668" s="667"/>
      <c r="U668" s="667"/>
      <c r="V668" s="667"/>
      <c r="W668" s="667"/>
      <c r="X668" s="667"/>
      <c r="Y668" s="667"/>
      <c r="Z668" s="667"/>
      <c r="AA668" s="667"/>
      <c r="AB668" s="667"/>
    </row>
    <row r="669" spans="2:28" ht="15.75" hidden="1" customHeight="1">
      <c r="B669" s="667"/>
      <c r="C669" s="667"/>
      <c r="D669" s="667"/>
      <c r="E669" s="667"/>
      <c r="F669" s="667"/>
      <c r="G669" s="667"/>
      <c r="H669" s="667"/>
      <c r="I669" s="667"/>
      <c r="J669" s="667"/>
      <c r="K669" s="667"/>
      <c r="L669" s="667"/>
      <c r="M669" s="667"/>
      <c r="N669" s="667"/>
      <c r="O669" s="667"/>
      <c r="P669" s="667"/>
      <c r="Q669" s="667"/>
      <c r="R669" s="667"/>
      <c r="S669" s="667"/>
      <c r="T669" s="667"/>
      <c r="U669" s="667"/>
      <c r="V669" s="667"/>
      <c r="W669" s="667"/>
      <c r="X669" s="667"/>
      <c r="Y669" s="667"/>
      <c r="Z669" s="667"/>
      <c r="AA669" s="667"/>
      <c r="AB669" s="667"/>
    </row>
    <row r="670" spans="2:28" ht="15.75" hidden="1" customHeight="1">
      <c r="B670" s="667"/>
      <c r="C670" s="667"/>
      <c r="D670" s="667"/>
      <c r="E670" s="667"/>
      <c r="F670" s="667"/>
      <c r="G670" s="667"/>
      <c r="H670" s="667"/>
      <c r="I670" s="667"/>
      <c r="J670" s="667"/>
      <c r="K670" s="667"/>
      <c r="L670" s="667"/>
      <c r="M670" s="667"/>
      <c r="N670" s="667"/>
      <c r="O670" s="667"/>
      <c r="P670" s="667"/>
      <c r="Q670" s="667"/>
      <c r="R670" s="667"/>
      <c r="S670" s="667"/>
      <c r="T670" s="667"/>
      <c r="U670" s="667"/>
      <c r="V670" s="667"/>
      <c r="W670" s="667"/>
      <c r="X670" s="667"/>
      <c r="Y670" s="667"/>
      <c r="Z670" s="667"/>
      <c r="AA670" s="667"/>
      <c r="AB670" s="667"/>
    </row>
    <row r="671" spans="2:28" ht="15.75" hidden="1" customHeight="1">
      <c r="B671" s="667"/>
      <c r="C671" s="667"/>
      <c r="D671" s="667"/>
      <c r="E671" s="667"/>
      <c r="F671" s="667"/>
      <c r="G671" s="667"/>
      <c r="H671" s="667"/>
      <c r="I671" s="667"/>
      <c r="J671" s="667"/>
      <c r="K671" s="667"/>
      <c r="L671" s="667"/>
      <c r="M671" s="667"/>
      <c r="N671" s="667"/>
      <c r="O671" s="667"/>
      <c r="P671" s="667"/>
      <c r="Q671" s="667"/>
      <c r="R671" s="667"/>
      <c r="S671" s="667"/>
      <c r="T671" s="667"/>
      <c r="U671" s="667"/>
      <c r="V671" s="667"/>
      <c r="W671" s="667"/>
      <c r="X671" s="667"/>
      <c r="Y671" s="667"/>
      <c r="Z671" s="667"/>
      <c r="AA671" s="667"/>
      <c r="AB671" s="667"/>
    </row>
    <row r="672" spans="2:28" ht="15.75" hidden="1" customHeight="1">
      <c r="B672" s="667"/>
      <c r="C672" s="667"/>
      <c r="D672" s="667"/>
      <c r="E672" s="667"/>
      <c r="F672" s="667"/>
      <c r="G672" s="667"/>
      <c r="H672" s="667"/>
      <c r="I672" s="667"/>
      <c r="J672" s="667"/>
      <c r="K672" s="667"/>
      <c r="L672" s="667"/>
      <c r="M672" s="667"/>
      <c r="N672" s="667"/>
      <c r="O672" s="667"/>
      <c r="P672" s="667"/>
      <c r="Q672" s="667"/>
      <c r="R672" s="667"/>
      <c r="S672" s="667"/>
      <c r="T672" s="667"/>
      <c r="U672" s="667"/>
      <c r="V672" s="667"/>
      <c r="W672" s="667"/>
      <c r="X672" s="667"/>
      <c r="Y672" s="667"/>
      <c r="Z672" s="667"/>
      <c r="AA672" s="667"/>
      <c r="AB672" s="667"/>
    </row>
    <row r="673" spans="2:28" ht="15.75" hidden="1" customHeight="1">
      <c r="B673" s="667"/>
      <c r="C673" s="667"/>
      <c r="D673" s="667"/>
      <c r="E673" s="667"/>
      <c r="F673" s="667"/>
      <c r="G673" s="667"/>
      <c r="H673" s="667"/>
      <c r="I673" s="667"/>
      <c r="J673" s="667"/>
      <c r="K673" s="667"/>
      <c r="L673" s="667"/>
      <c r="M673" s="667"/>
      <c r="N673" s="667"/>
      <c r="O673" s="667"/>
      <c r="P673" s="667"/>
      <c r="Q673" s="667"/>
      <c r="R673" s="667"/>
      <c r="S673" s="667"/>
      <c r="T673" s="667"/>
      <c r="U673" s="667"/>
      <c r="V673" s="667"/>
      <c r="W673" s="667"/>
      <c r="X673" s="667"/>
      <c r="Y673" s="667"/>
      <c r="Z673" s="667"/>
      <c r="AA673" s="667"/>
      <c r="AB673" s="667"/>
    </row>
    <row r="674" spans="2:28" ht="15.75" hidden="1" customHeight="1">
      <c r="B674" s="667"/>
      <c r="C674" s="667"/>
      <c r="D674" s="667"/>
      <c r="E674" s="667"/>
      <c r="F674" s="667"/>
      <c r="G674" s="667"/>
      <c r="H674" s="667"/>
      <c r="I674" s="667"/>
      <c r="J674" s="667"/>
      <c r="K674" s="667"/>
      <c r="L674" s="667"/>
      <c r="M674" s="667"/>
      <c r="N674" s="667"/>
      <c r="O674" s="667"/>
      <c r="P674" s="667"/>
      <c r="Q674" s="667"/>
      <c r="R674" s="667"/>
      <c r="S674" s="667"/>
      <c r="T674" s="667"/>
      <c r="U674" s="667"/>
      <c r="V674" s="667"/>
      <c r="W674" s="667"/>
      <c r="X674" s="667"/>
      <c r="Y674" s="667"/>
      <c r="Z674" s="667"/>
      <c r="AA674" s="667"/>
      <c r="AB674" s="667"/>
    </row>
    <row r="675" spans="2:28" ht="15.75" hidden="1" customHeight="1">
      <c r="B675" s="667"/>
      <c r="C675" s="667"/>
      <c r="D675" s="667"/>
      <c r="E675" s="667"/>
      <c r="F675" s="667"/>
      <c r="G675" s="667"/>
      <c r="H675" s="667"/>
      <c r="I675" s="667"/>
      <c r="J675" s="667"/>
      <c r="K675" s="667"/>
      <c r="L675" s="667"/>
      <c r="M675" s="667"/>
      <c r="N675" s="667"/>
      <c r="O675" s="667"/>
      <c r="P675" s="667"/>
      <c r="Q675" s="667"/>
      <c r="R675" s="667"/>
      <c r="S675" s="667"/>
      <c r="T675" s="667"/>
      <c r="U675" s="667"/>
      <c r="V675" s="667"/>
      <c r="W675" s="667"/>
      <c r="X675" s="667"/>
      <c r="Y675" s="667"/>
      <c r="Z675" s="667"/>
      <c r="AA675" s="667"/>
      <c r="AB675" s="667"/>
    </row>
    <row r="676" spans="2:28" ht="15.75" hidden="1" customHeight="1">
      <c r="B676" s="667"/>
      <c r="C676" s="667"/>
      <c r="D676" s="667"/>
      <c r="E676" s="667"/>
      <c r="F676" s="667"/>
      <c r="G676" s="667"/>
      <c r="H676" s="667"/>
      <c r="I676" s="667"/>
      <c r="J676" s="667"/>
      <c r="K676" s="667"/>
      <c r="L676" s="667"/>
      <c r="M676" s="667"/>
      <c r="N676" s="667"/>
      <c r="O676" s="667"/>
      <c r="P676" s="667"/>
      <c r="Q676" s="667"/>
      <c r="R676" s="667"/>
      <c r="S676" s="667"/>
      <c r="T676" s="667"/>
      <c r="U676" s="667"/>
      <c r="V676" s="667"/>
      <c r="W676" s="667"/>
      <c r="X676" s="667"/>
      <c r="Y676" s="667"/>
      <c r="Z676" s="667"/>
      <c r="AA676" s="667"/>
      <c r="AB676" s="667"/>
    </row>
    <row r="677" spans="2:28" ht="15.75" hidden="1" customHeight="1">
      <c r="B677" s="667"/>
      <c r="C677" s="667"/>
      <c r="D677" s="667"/>
      <c r="E677" s="667"/>
      <c r="F677" s="667"/>
      <c r="G677" s="667"/>
      <c r="H677" s="667"/>
      <c r="I677" s="667"/>
      <c r="J677" s="667"/>
      <c r="K677" s="667"/>
      <c r="L677" s="667"/>
      <c r="M677" s="667"/>
      <c r="N677" s="667"/>
      <c r="O677" s="667"/>
      <c r="P677" s="667"/>
      <c r="Q677" s="667"/>
      <c r="R677" s="667"/>
      <c r="S677" s="667"/>
      <c r="T677" s="667"/>
      <c r="U677" s="667"/>
      <c r="V677" s="667"/>
      <c r="W677" s="667"/>
      <c r="X677" s="667"/>
      <c r="Y677" s="667"/>
      <c r="Z677" s="667"/>
      <c r="AA677" s="667"/>
      <c r="AB677" s="667"/>
    </row>
    <row r="678" spans="2:28" ht="15.75" hidden="1" customHeight="1">
      <c r="B678" s="667"/>
      <c r="C678" s="667"/>
      <c r="D678" s="667"/>
      <c r="E678" s="667"/>
      <c r="F678" s="667"/>
      <c r="G678" s="667"/>
      <c r="H678" s="667"/>
      <c r="I678" s="667"/>
      <c r="J678" s="667"/>
      <c r="K678" s="667"/>
      <c r="L678" s="667"/>
      <c r="M678" s="667"/>
      <c r="N678" s="667"/>
      <c r="O678" s="667"/>
      <c r="P678" s="667"/>
      <c r="Q678" s="667"/>
      <c r="R678" s="667"/>
      <c r="S678" s="667"/>
      <c r="T678" s="667"/>
      <c r="U678" s="667"/>
      <c r="V678" s="667"/>
      <c r="W678" s="667"/>
      <c r="X678" s="667"/>
      <c r="Y678" s="667"/>
      <c r="Z678" s="667"/>
      <c r="AA678" s="667"/>
      <c r="AB678" s="667"/>
    </row>
    <row r="679" spans="2:28" ht="15.75" hidden="1" customHeight="1">
      <c r="B679" s="667"/>
      <c r="C679" s="667"/>
      <c r="D679" s="667"/>
      <c r="E679" s="667"/>
      <c r="F679" s="667"/>
      <c r="G679" s="667"/>
      <c r="H679" s="667"/>
      <c r="I679" s="667"/>
      <c r="J679" s="667"/>
      <c r="K679" s="667"/>
      <c r="L679" s="667"/>
      <c r="M679" s="667"/>
      <c r="N679" s="667"/>
      <c r="O679" s="667"/>
      <c r="P679" s="667"/>
      <c r="Q679" s="667"/>
      <c r="R679" s="667"/>
      <c r="S679" s="667"/>
      <c r="T679" s="667"/>
      <c r="U679" s="667"/>
      <c r="V679" s="667"/>
      <c r="W679" s="667"/>
      <c r="X679" s="667"/>
      <c r="Y679" s="667"/>
      <c r="Z679" s="667"/>
      <c r="AA679" s="667"/>
      <c r="AB679" s="667"/>
    </row>
    <row r="680" spans="2:28" ht="15.75" hidden="1" customHeight="1">
      <c r="B680" s="667"/>
      <c r="C680" s="667"/>
      <c r="D680" s="667"/>
      <c r="E680" s="667"/>
      <c r="F680" s="667"/>
      <c r="G680" s="667"/>
      <c r="H680" s="667"/>
      <c r="I680" s="667"/>
      <c r="J680" s="667"/>
      <c r="K680" s="667"/>
      <c r="L680" s="667"/>
      <c r="M680" s="667"/>
      <c r="N680" s="667"/>
      <c r="O680" s="667"/>
      <c r="P680" s="667"/>
      <c r="Q680" s="667"/>
      <c r="R680" s="667"/>
      <c r="S680" s="667"/>
      <c r="T680" s="667"/>
      <c r="U680" s="667"/>
      <c r="V680" s="667"/>
      <c r="W680" s="667"/>
      <c r="X680" s="667"/>
      <c r="Y680" s="667"/>
      <c r="Z680" s="667"/>
      <c r="AA680" s="667"/>
      <c r="AB680" s="667"/>
    </row>
    <row r="681" spans="2:28" ht="15.75" hidden="1" customHeight="1">
      <c r="B681" s="667"/>
      <c r="C681" s="667"/>
      <c r="D681" s="667"/>
      <c r="E681" s="667"/>
      <c r="F681" s="667"/>
      <c r="G681" s="667"/>
      <c r="H681" s="667"/>
      <c r="I681" s="667"/>
      <c r="J681" s="667"/>
      <c r="K681" s="667"/>
      <c r="L681" s="667"/>
      <c r="M681" s="667"/>
      <c r="N681" s="667"/>
      <c r="O681" s="667"/>
      <c r="P681" s="667"/>
      <c r="Q681" s="667"/>
      <c r="R681" s="667"/>
      <c r="S681" s="667"/>
      <c r="T681" s="667"/>
      <c r="U681" s="667"/>
      <c r="V681" s="667"/>
      <c r="W681" s="667"/>
      <c r="X681" s="667"/>
      <c r="Y681" s="667"/>
      <c r="Z681" s="667"/>
      <c r="AA681" s="667"/>
      <c r="AB681" s="667"/>
    </row>
    <row r="682" spans="2:28" ht="15.75" hidden="1" customHeight="1">
      <c r="B682" s="667"/>
      <c r="C682" s="667"/>
      <c r="D682" s="667"/>
      <c r="E682" s="667"/>
      <c r="F682" s="667"/>
      <c r="G682" s="667"/>
      <c r="H682" s="667"/>
      <c r="I682" s="667"/>
      <c r="J682" s="667"/>
      <c r="K682" s="667"/>
      <c r="L682" s="667"/>
      <c r="M682" s="667"/>
      <c r="N682" s="667"/>
      <c r="O682" s="667"/>
      <c r="P682" s="667"/>
      <c r="Q682" s="667"/>
      <c r="R682" s="667"/>
      <c r="S682" s="667"/>
      <c r="T682" s="667"/>
      <c r="U682" s="667"/>
      <c r="V682" s="667"/>
      <c r="W682" s="667"/>
      <c r="X682" s="667"/>
      <c r="Y682" s="667"/>
      <c r="Z682" s="667"/>
      <c r="AA682" s="667"/>
      <c r="AB682" s="667"/>
    </row>
    <row r="683" spans="2:28" ht="15.75" hidden="1" customHeight="1">
      <c r="B683" s="667"/>
      <c r="C683" s="667"/>
      <c r="D683" s="667"/>
      <c r="E683" s="667"/>
      <c r="F683" s="667"/>
      <c r="G683" s="667"/>
      <c r="H683" s="667"/>
      <c r="I683" s="667"/>
      <c r="J683" s="667"/>
      <c r="K683" s="667"/>
      <c r="L683" s="667"/>
      <c r="M683" s="667"/>
      <c r="N683" s="667"/>
      <c r="O683" s="667"/>
      <c r="P683" s="667"/>
      <c r="Q683" s="667"/>
      <c r="R683" s="667"/>
      <c r="S683" s="667"/>
      <c r="T683" s="667"/>
      <c r="U683" s="667"/>
      <c r="V683" s="667"/>
      <c r="W683" s="667"/>
      <c r="X683" s="667"/>
      <c r="Y683" s="667"/>
      <c r="Z683" s="667"/>
      <c r="AA683" s="667"/>
      <c r="AB683" s="667"/>
    </row>
    <row r="684" spans="2:28" ht="15.75" hidden="1" customHeight="1">
      <c r="B684" s="667"/>
      <c r="C684" s="667"/>
      <c r="D684" s="667"/>
      <c r="E684" s="667"/>
      <c r="F684" s="667"/>
      <c r="G684" s="667"/>
      <c r="H684" s="667"/>
      <c r="I684" s="667"/>
      <c r="J684" s="667"/>
      <c r="K684" s="667"/>
      <c r="L684" s="667"/>
      <c r="M684" s="667"/>
      <c r="N684" s="667"/>
      <c r="O684" s="667"/>
      <c r="P684" s="667"/>
      <c r="Q684" s="667"/>
      <c r="R684" s="667"/>
      <c r="S684" s="667"/>
      <c r="T684" s="667"/>
      <c r="U684" s="667"/>
      <c r="V684" s="667"/>
      <c r="W684" s="667"/>
      <c r="X684" s="667"/>
      <c r="Y684" s="667"/>
      <c r="Z684" s="667"/>
      <c r="AA684" s="667"/>
      <c r="AB684" s="667"/>
    </row>
    <row r="685" spans="2:28" ht="15.75" hidden="1" customHeight="1">
      <c r="B685" s="667"/>
      <c r="C685" s="667"/>
      <c r="D685" s="667"/>
      <c r="E685" s="667"/>
      <c r="F685" s="667"/>
      <c r="G685" s="667"/>
      <c r="H685" s="667"/>
      <c r="I685" s="667"/>
      <c r="J685" s="667"/>
      <c r="K685" s="667"/>
      <c r="L685" s="667"/>
      <c r="M685" s="667"/>
      <c r="N685" s="667"/>
      <c r="O685" s="667"/>
      <c r="P685" s="667"/>
      <c r="Q685" s="667"/>
      <c r="R685" s="667"/>
      <c r="S685" s="667"/>
      <c r="T685" s="667"/>
      <c r="U685" s="667"/>
      <c r="V685" s="667"/>
      <c r="W685" s="667"/>
      <c r="X685" s="667"/>
      <c r="Y685" s="667"/>
      <c r="Z685" s="667"/>
      <c r="AA685" s="667"/>
      <c r="AB685" s="667"/>
    </row>
    <row r="686" spans="2:28" ht="15.75" hidden="1" customHeight="1">
      <c r="B686" s="667"/>
      <c r="C686" s="667"/>
      <c r="D686" s="667"/>
      <c r="E686" s="667"/>
      <c r="F686" s="667"/>
      <c r="G686" s="667"/>
      <c r="H686" s="667"/>
      <c r="I686" s="667"/>
      <c r="J686" s="667"/>
      <c r="K686" s="667"/>
      <c r="L686" s="667"/>
      <c r="M686" s="667"/>
      <c r="N686" s="667"/>
      <c r="O686" s="667"/>
      <c r="P686" s="667"/>
      <c r="Q686" s="667"/>
      <c r="R686" s="667"/>
      <c r="S686" s="667"/>
      <c r="T686" s="667"/>
      <c r="U686" s="667"/>
      <c r="V686" s="667"/>
      <c r="W686" s="667"/>
      <c r="X686" s="667"/>
      <c r="Y686" s="667"/>
      <c r="Z686" s="667"/>
      <c r="AA686" s="667"/>
      <c r="AB686" s="667"/>
    </row>
    <row r="687" spans="2:28" ht="15.75" hidden="1" customHeight="1">
      <c r="B687" s="667"/>
      <c r="C687" s="667"/>
      <c r="D687" s="667"/>
      <c r="E687" s="667"/>
      <c r="F687" s="667"/>
      <c r="G687" s="667"/>
      <c r="H687" s="667"/>
      <c r="I687" s="667"/>
      <c r="J687" s="667"/>
      <c r="K687" s="667"/>
      <c r="L687" s="667"/>
      <c r="M687" s="667"/>
      <c r="N687" s="667"/>
      <c r="O687" s="667"/>
      <c r="P687" s="667"/>
      <c r="Q687" s="667"/>
      <c r="R687" s="667"/>
      <c r="S687" s="667"/>
      <c r="T687" s="667"/>
      <c r="U687" s="667"/>
      <c r="V687" s="667"/>
      <c r="W687" s="667"/>
      <c r="X687" s="667"/>
      <c r="Y687" s="667"/>
      <c r="Z687" s="667"/>
      <c r="AA687" s="667"/>
      <c r="AB687" s="667"/>
    </row>
    <row r="688" spans="2:28" ht="15.75" hidden="1" customHeight="1">
      <c r="B688" s="667"/>
      <c r="C688" s="667"/>
      <c r="D688" s="667"/>
      <c r="E688" s="667"/>
      <c r="F688" s="667"/>
      <c r="G688" s="667"/>
      <c r="H688" s="667"/>
      <c r="I688" s="667"/>
      <c r="J688" s="667"/>
      <c r="K688" s="667"/>
      <c r="L688" s="667"/>
      <c r="M688" s="667"/>
      <c r="N688" s="667"/>
      <c r="O688" s="667"/>
      <c r="P688" s="667"/>
      <c r="Q688" s="667"/>
      <c r="R688" s="667"/>
      <c r="S688" s="667"/>
      <c r="T688" s="667"/>
      <c r="U688" s="667"/>
      <c r="V688" s="667"/>
      <c r="W688" s="667"/>
      <c r="X688" s="667"/>
      <c r="Y688" s="667"/>
      <c r="Z688" s="667"/>
      <c r="AA688" s="667"/>
      <c r="AB688" s="667"/>
    </row>
    <row r="689" spans="2:28" ht="15.75" hidden="1" customHeight="1">
      <c r="B689" s="667"/>
      <c r="C689" s="667"/>
      <c r="D689" s="667"/>
      <c r="E689" s="667"/>
      <c r="F689" s="667"/>
      <c r="G689" s="667"/>
      <c r="H689" s="667"/>
      <c r="I689" s="667"/>
      <c r="J689" s="667"/>
      <c r="K689" s="667"/>
      <c r="L689" s="667"/>
      <c r="M689" s="667"/>
      <c r="N689" s="667"/>
      <c r="O689" s="667"/>
      <c r="P689" s="667"/>
      <c r="Q689" s="667"/>
      <c r="R689" s="667"/>
      <c r="S689" s="667"/>
      <c r="T689" s="667"/>
      <c r="U689" s="667"/>
      <c r="V689" s="667"/>
      <c r="W689" s="667"/>
      <c r="X689" s="667"/>
      <c r="Y689" s="667"/>
      <c r="Z689" s="667"/>
      <c r="AA689" s="667"/>
      <c r="AB689" s="667"/>
    </row>
    <row r="690" spans="2:28" ht="15.75" hidden="1" customHeight="1">
      <c r="B690" s="667"/>
      <c r="C690" s="667"/>
      <c r="D690" s="667"/>
      <c r="E690" s="667"/>
      <c r="F690" s="667"/>
      <c r="G690" s="667"/>
      <c r="H690" s="667"/>
      <c r="I690" s="667"/>
      <c r="J690" s="667"/>
      <c r="K690" s="667"/>
      <c r="L690" s="667"/>
      <c r="M690" s="667"/>
      <c r="N690" s="667"/>
      <c r="O690" s="667"/>
      <c r="P690" s="667"/>
      <c r="Q690" s="667"/>
      <c r="R690" s="667"/>
      <c r="S690" s="667"/>
      <c r="T690" s="667"/>
      <c r="U690" s="667"/>
      <c r="V690" s="667"/>
      <c r="W690" s="667"/>
      <c r="X690" s="667"/>
      <c r="Y690" s="667"/>
      <c r="Z690" s="667"/>
      <c r="AA690" s="667"/>
      <c r="AB690" s="667"/>
    </row>
    <row r="691" spans="2:28" ht="15.75" hidden="1" customHeight="1">
      <c r="B691" s="667"/>
      <c r="C691" s="667"/>
      <c r="D691" s="667"/>
      <c r="E691" s="667"/>
      <c r="F691" s="667"/>
      <c r="G691" s="667"/>
      <c r="H691" s="667"/>
      <c r="I691" s="667"/>
      <c r="J691" s="667"/>
      <c r="K691" s="667"/>
      <c r="L691" s="667"/>
      <c r="M691" s="667"/>
      <c r="N691" s="667"/>
      <c r="O691" s="667"/>
      <c r="P691" s="667"/>
      <c r="Q691" s="667"/>
      <c r="R691" s="667"/>
      <c r="S691" s="667"/>
      <c r="T691" s="667"/>
      <c r="U691" s="667"/>
      <c r="V691" s="667"/>
      <c r="W691" s="667"/>
      <c r="X691" s="667"/>
      <c r="Y691" s="667"/>
      <c r="Z691" s="667"/>
      <c r="AA691" s="667"/>
      <c r="AB691" s="667"/>
    </row>
    <row r="692" spans="2:28" ht="15.75" hidden="1" customHeight="1">
      <c r="B692" s="667"/>
      <c r="C692" s="667"/>
      <c r="D692" s="667"/>
      <c r="E692" s="667"/>
      <c r="F692" s="667"/>
      <c r="G692" s="667"/>
      <c r="H692" s="667"/>
      <c r="I692" s="667"/>
      <c r="J692" s="667"/>
      <c r="K692" s="667"/>
      <c r="L692" s="667"/>
      <c r="M692" s="667"/>
      <c r="N692" s="667"/>
      <c r="O692" s="667"/>
      <c r="P692" s="667"/>
      <c r="Q692" s="667"/>
      <c r="R692" s="667"/>
      <c r="S692" s="667"/>
      <c r="T692" s="667"/>
      <c r="U692" s="667"/>
      <c r="V692" s="667"/>
      <c r="W692" s="667"/>
      <c r="X692" s="667"/>
      <c r="Y692" s="667"/>
      <c r="Z692" s="667"/>
      <c r="AA692" s="667"/>
      <c r="AB692" s="667"/>
    </row>
    <row r="693" spans="2:28" ht="15.75" hidden="1" customHeight="1">
      <c r="B693" s="667"/>
      <c r="C693" s="667"/>
      <c r="D693" s="667"/>
      <c r="E693" s="667"/>
      <c r="F693" s="667"/>
      <c r="G693" s="667"/>
      <c r="H693" s="667"/>
      <c r="I693" s="667"/>
      <c r="J693" s="667"/>
      <c r="K693" s="667"/>
      <c r="L693" s="667"/>
      <c r="M693" s="667"/>
      <c r="N693" s="667"/>
      <c r="O693" s="667"/>
      <c r="P693" s="667"/>
      <c r="Q693" s="667"/>
      <c r="R693" s="667"/>
      <c r="S693" s="667"/>
      <c r="T693" s="667"/>
      <c r="U693" s="667"/>
      <c r="V693" s="667"/>
      <c r="W693" s="667"/>
      <c r="X693" s="667"/>
      <c r="Y693" s="667"/>
      <c r="Z693" s="667"/>
      <c r="AA693" s="667"/>
      <c r="AB693" s="667"/>
    </row>
    <row r="694" spans="2:28" ht="15.75" hidden="1" customHeight="1">
      <c r="B694" s="667"/>
      <c r="C694" s="667"/>
      <c r="D694" s="667"/>
      <c r="E694" s="667"/>
      <c r="F694" s="667"/>
      <c r="G694" s="667"/>
      <c r="H694" s="667"/>
      <c r="I694" s="667"/>
      <c r="J694" s="667"/>
      <c r="K694" s="667"/>
      <c r="L694" s="667"/>
      <c r="M694" s="667"/>
      <c r="N694" s="667"/>
      <c r="O694" s="667"/>
      <c r="P694" s="667"/>
      <c r="Q694" s="667"/>
      <c r="R694" s="667"/>
      <c r="S694" s="667"/>
      <c r="T694" s="667"/>
      <c r="U694" s="667"/>
      <c r="V694" s="667"/>
      <c r="W694" s="667"/>
      <c r="X694" s="667"/>
      <c r="Y694" s="667"/>
      <c r="Z694" s="667"/>
      <c r="AA694" s="667"/>
      <c r="AB694" s="667"/>
    </row>
    <row r="695" spans="2:28" ht="15.75" hidden="1" customHeight="1">
      <c r="B695" s="667"/>
      <c r="C695" s="667"/>
      <c r="D695" s="667"/>
      <c r="E695" s="667"/>
      <c r="F695" s="667"/>
      <c r="G695" s="667"/>
      <c r="H695" s="667"/>
      <c r="I695" s="667"/>
      <c r="J695" s="667"/>
      <c r="K695" s="667"/>
      <c r="L695" s="667"/>
      <c r="M695" s="667"/>
      <c r="N695" s="667"/>
      <c r="O695" s="667"/>
      <c r="P695" s="667"/>
      <c r="Q695" s="667"/>
      <c r="R695" s="667"/>
      <c r="S695" s="667"/>
      <c r="T695" s="667"/>
      <c r="U695" s="667"/>
      <c r="V695" s="667"/>
      <c r="W695" s="667"/>
      <c r="X695" s="667"/>
      <c r="Y695" s="667"/>
      <c r="Z695" s="667"/>
      <c r="AA695" s="667"/>
      <c r="AB695" s="667"/>
    </row>
    <row r="696" spans="2:28" ht="15.75" hidden="1" customHeight="1">
      <c r="B696" s="667"/>
      <c r="C696" s="667"/>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row>
    <row r="697" spans="2:28" ht="15.75" hidden="1" customHeight="1">
      <c r="B697" s="667"/>
      <c r="C697" s="667"/>
      <c r="D697" s="667"/>
      <c r="E697" s="667"/>
      <c r="F697" s="667"/>
      <c r="G697" s="667"/>
      <c r="H697" s="667"/>
      <c r="I697" s="667"/>
      <c r="J697" s="667"/>
      <c r="K697" s="667"/>
      <c r="L697" s="667"/>
      <c r="M697" s="667"/>
      <c r="N697" s="667"/>
      <c r="O697" s="667"/>
      <c r="P697" s="667"/>
      <c r="Q697" s="667"/>
      <c r="R697" s="667"/>
      <c r="S697" s="667"/>
      <c r="T697" s="667"/>
      <c r="U697" s="667"/>
      <c r="V697" s="667"/>
      <c r="W697" s="667"/>
      <c r="X697" s="667"/>
      <c r="Y697" s="667"/>
      <c r="Z697" s="667"/>
      <c r="AA697" s="667"/>
      <c r="AB697" s="667"/>
    </row>
    <row r="698" spans="2:28" ht="15.75" hidden="1" customHeight="1">
      <c r="B698" s="667"/>
      <c r="C698" s="667"/>
      <c r="D698" s="667"/>
      <c r="E698" s="667"/>
      <c r="F698" s="667"/>
      <c r="G698" s="667"/>
      <c r="H698" s="667"/>
      <c r="I698" s="667"/>
      <c r="J698" s="667"/>
      <c r="K698" s="667"/>
      <c r="L698" s="667"/>
      <c r="M698" s="667"/>
      <c r="N698" s="667"/>
      <c r="O698" s="667"/>
      <c r="P698" s="667"/>
      <c r="Q698" s="667"/>
      <c r="R698" s="667"/>
      <c r="S698" s="667"/>
      <c r="T698" s="667"/>
      <c r="U698" s="667"/>
      <c r="V698" s="667"/>
      <c r="W698" s="667"/>
      <c r="X698" s="667"/>
      <c r="Y698" s="667"/>
      <c r="Z698" s="667"/>
      <c r="AA698" s="667"/>
      <c r="AB698" s="667"/>
    </row>
    <row r="699" spans="2:28" ht="15.75" hidden="1" customHeight="1">
      <c r="B699" s="667"/>
      <c r="C699" s="667"/>
      <c r="D699" s="667"/>
      <c r="E699" s="667"/>
      <c r="F699" s="667"/>
      <c r="G699" s="667"/>
      <c r="H699" s="667"/>
      <c r="I699" s="667"/>
      <c r="J699" s="667"/>
      <c r="K699" s="667"/>
      <c r="L699" s="667"/>
      <c r="M699" s="667"/>
      <c r="N699" s="667"/>
      <c r="O699" s="667"/>
      <c r="P699" s="667"/>
      <c r="Q699" s="667"/>
      <c r="R699" s="667"/>
      <c r="S699" s="667"/>
      <c r="T699" s="667"/>
      <c r="U699" s="667"/>
      <c r="V699" s="667"/>
      <c r="W699" s="667"/>
      <c r="X699" s="667"/>
      <c r="Y699" s="667"/>
      <c r="Z699" s="667"/>
      <c r="AA699" s="667"/>
      <c r="AB699" s="667"/>
    </row>
    <row r="700" spans="2:28" ht="15.75" hidden="1" customHeight="1">
      <c r="B700" s="667"/>
      <c r="C700" s="667"/>
      <c r="D700" s="667"/>
      <c r="E700" s="667"/>
      <c r="F700" s="667"/>
      <c r="G700" s="667"/>
      <c r="H700" s="667"/>
      <c r="I700" s="667"/>
      <c r="J700" s="667"/>
      <c r="K700" s="667"/>
      <c r="L700" s="667"/>
      <c r="M700" s="667"/>
      <c r="N700" s="667"/>
      <c r="O700" s="667"/>
      <c r="P700" s="667"/>
      <c r="Q700" s="667"/>
      <c r="R700" s="667"/>
      <c r="S700" s="667"/>
      <c r="T700" s="667"/>
      <c r="U700" s="667"/>
      <c r="V700" s="667"/>
      <c r="W700" s="667"/>
      <c r="X700" s="667"/>
      <c r="Y700" s="667"/>
      <c r="Z700" s="667"/>
      <c r="AA700" s="667"/>
      <c r="AB700" s="667"/>
    </row>
    <row r="701" spans="2:28" ht="15.75" hidden="1" customHeight="1">
      <c r="B701" s="667"/>
      <c r="C701" s="667"/>
      <c r="D701" s="667"/>
      <c r="E701" s="667"/>
      <c r="F701" s="667"/>
      <c r="G701" s="667"/>
      <c r="H701" s="667"/>
      <c r="I701" s="667"/>
      <c r="J701" s="667"/>
      <c r="K701" s="667"/>
      <c r="L701" s="667"/>
      <c r="M701" s="667"/>
      <c r="N701" s="667"/>
      <c r="O701" s="667"/>
      <c r="P701" s="667"/>
      <c r="Q701" s="667"/>
      <c r="R701" s="667"/>
      <c r="S701" s="667"/>
      <c r="T701" s="667"/>
      <c r="U701" s="667"/>
      <c r="V701" s="667"/>
      <c r="W701" s="667"/>
      <c r="X701" s="667"/>
      <c r="Y701" s="667"/>
      <c r="Z701" s="667"/>
      <c r="AA701" s="667"/>
      <c r="AB701" s="667"/>
    </row>
    <row r="702" spans="2:28" ht="15.75" hidden="1" customHeight="1">
      <c r="B702" s="667"/>
      <c r="C702" s="667"/>
      <c r="D702" s="667"/>
      <c r="E702" s="667"/>
      <c r="F702" s="667"/>
      <c r="G702" s="667"/>
      <c r="H702" s="667"/>
      <c r="I702" s="667"/>
      <c r="J702" s="667"/>
      <c r="K702" s="667"/>
      <c r="L702" s="667"/>
      <c r="M702" s="667"/>
      <c r="N702" s="667"/>
      <c r="O702" s="667"/>
      <c r="P702" s="667"/>
      <c r="Q702" s="667"/>
      <c r="R702" s="667"/>
      <c r="S702" s="667"/>
      <c r="T702" s="667"/>
      <c r="U702" s="667"/>
      <c r="V702" s="667"/>
      <c r="W702" s="667"/>
      <c r="X702" s="667"/>
      <c r="Y702" s="667"/>
      <c r="Z702" s="667"/>
      <c r="AA702" s="667"/>
      <c r="AB702" s="667"/>
    </row>
    <row r="703" spans="2:28" ht="15.75" hidden="1" customHeight="1">
      <c r="B703" s="667"/>
      <c r="C703" s="667"/>
      <c r="D703" s="667"/>
      <c r="E703" s="667"/>
      <c r="F703" s="667"/>
      <c r="G703" s="667"/>
      <c r="H703" s="667"/>
      <c r="I703" s="667"/>
      <c r="J703" s="667"/>
      <c r="K703" s="667"/>
      <c r="L703" s="667"/>
      <c r="M703" s="667"/>
      <c r="N703" s="667"/>
      <c r="O703" s="667"/>
      <c r="P703" s="667"/>
      <c r="Q703" s="667"/>
      <c r="R703" s="667"/>
      <c r="S703" s="667"/>
      <c r="T703" s="667"/>
      <c r="U703" s="667"/>
      <c r="V703" s="667"/>
      <c r="W703" s="667"/>
      <c r="X703" s="667"/>
      <c r="Y703" s="667"/>
      <c r="Z703" s="667"/>
      <c r="AA703" s="667"/>
      <c r="AB703" s="667"/>
    </row>
    <row r="704" spans="2:28" ht="15.75" hidden="1" customHeight="1">
      <c r="B704" s="667"/>
      <c r="C704" s="667"/>
      <c r="D704" s="667"/>
      <c r="E704" s="667"/>
      <c r="F704" s="667"/>
      <c r="G704" s="667"/>
      <c r="H704" s="667"/>
      <c r="I704" s="667"/>
      <c r="J704" s="667"/>
      <c r="K704" s="667"/>
      <c r="L704" s="667"/>
      <c r="M704" s="667"/>
      <c r="N704" s="667"/>
      <c r="O704" s="667"/>
      <c r="P704" s="667"/>
      <c r="Q704" s="667"/>
      <c r="R704" s="667"/>
      <c r="S704" s="667"/>
      <c r="T704" s="667"/>
      <c r="U704" s="667"/>
      <c r="V704" s="667"/>
      <c r="W704" s="667"/>
      <c r="X704" s="667"/>
      <c r="Y704" s="667"/>
      <c r="Z704" s="667"/>
      <c r="AA704" s="667"/>
      <c r="AB704" s="667"/>
    </row>
    <row r="705" spans="2:28" ht="15.75" hidden="1" customHeight="1">
      <c r="B705" s="667"/>
      <c r="C705" s="667"/>
      <c r="D705" s="667"/>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row>
    <row r="706" spans="2:28" ht="15.75" hidden="1" customHeight="1">
      <c r="B706" s="667"/>
      <c r="C706" s="667"/>
      <c r="D706" s="667"/>
      <c r="E706" s="667"/>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row>
    <row r="707" spans="2:28" ht="15.75" hidden="1" customHeight="1">
      <c r="B707" s="667"/>
      <c r="C707" s="667"/>
      <c r="D707" s="667"/>
      <c r="E707" s="667"/>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row>
    <row r="708" spans="2:28" ht="15.75" hidden="1" customHeight="1">
      <c r="B708" s="667"/>
      <c r="C708" s="667"/>
      <c r="D708" s="667"/>
      <c r="E708" s="667"/>
      <c r="F708" s="667"/>
      <c r="G708" s="667"/>
      <c r="H708" s="667"/>
      <c r="I708" s="667"/>
      <c r="J708" s="667"/>
      <c r="K708" s="667"/>
      <c r="L708" s="667"/>
      <c r="M708" s="667"/>
      <c r="N708" s="667"/>
      <c r="O708" s="667"/>
      <c r="P708" s="667"/>
      <c r="Q708" s="667"/>
      <c r="R708" s="667"/>
      <c r="S708" s="667"/>
      <c r="T708" s="667"/>
      <c r="U708" s="667"/>
      <c r="V708" s="667"/>
      <c r="W708" s="667"/>
      <c r="X708" s="667"/>
      <c r="Y708" s="667"/>
      <c r="Z708" s="667"/>
      <c r="AA708" s="667"/>
      <c r="AB708" s="667"/>
    </row>
    <row r="709" spans="2:28" ht="15.75" hidden="1" customHeight="1">
      <c r="B709" s="667"/>
      <c r="C709" s="667"/>
      <c r="D709" s="667"/>
      <c r="E709" s="667"/>
      <c r="F709" s="667"/>
      <c r="G709" s="667"/>
      <c r="H709" s="667"/>
      <c r="I709" s="667"/>
      <c r="J709" s="667"/>
      <c r="K709" s="667"/>
      <c r="L709" s="667"/>
      <c r="M709" s="667"/>
      <c r="N709" s="667"/>
      <c r="O709" s="667"/>
      <c r="P709" s="667"/>
      <c r="Q709" s="667"/>
      <c r="R709" s="667"/>
      <c r="S709" s="667"/>
      <c r="T709" s="667"/>
      <c r="U709" s="667"/>
      <c r="V709" s="667"/>
      <c r="W709" s="667"/>
      <c r="X709" s="667"/>
      <c r="Y709" s="667"/>
      <c r="Z709" s="667"/>
      <c r="AA709" s="667"/>
      <c r="AB709" s="667"/>
    </row>
    <row r="710" spans="2:28" ht="15.75" hidden="1" customHeight="1">
      <c r="B710" s="667"/>
      <c r="C710" s="667"/>
      <c r="D710" s="667"/>
      <c r="E710" s="667"/>
      <c r="F710" s="667"/>
      <c r="G710" s="667"/>
      <c r="H710" s="667"/>
      <c r="I710" s="667"/>
      <c r="J710" s="667"/>
      <c r="K710" s="667"/>
      <c r="L710" s="667"/>
      <c r="M710" s="667"/>
      <c r="N710" s="667"/>
      <c r="O710" s="667"/>
      <c r="P710" s="667"/>
      <c r="Q710" s="667"/>
      <c r="R710" s="667"/>
      <c r="S710" s="667"/>
      <c r="T710" s="667"/>
      <c r="U710" s="667"/>
      <c r="V710" s="667"/>
      <c r="W710" s="667"/>
      <c r="X710" s="667"/>
      <c r="Y710" s="667"/>
      <c r="Z710" s="667"/>
      <c r="AA710" s="667"/>
      <c r="AB710" s="667"/>
    </row>
    <row r="711" spans="2:28" ht="15.75" hidden="1" customHeight="1">
      <c r="B711" s="667"/>
      <c r="C711" s="667"/>
      <c r="D711" s="667"/>
      <c r="E711" s="667"/>
      <c r="F711" s="667"/>
      <c r="G711" s="667"/>
      <c r="H711" s="667"/>
      <c r="I711" s="667"/>
      <c r="J711" s="667"/>
      <c r="K711" s="667"/>
      <c r="L711" s="667"/>
      <c r="M711" s="667"/>
      <c r="N711" s="667"/>
      <c r="O711" s="667"/>
      <c r="P711" s="667"/>
      <c r="Q711" s="667"/>
      <c r="R711" s="667"/>
      <c r="S711" s="667"/>
      <c r="T711" s="667"/>
      <c r="U711" s="667"/>
      <c r="V711" s="667"/>
      <c r="W711" s="667"/>
      <c r="X711" s="667"/>
      <c r="Y711" s="667"/>
      <c r="Z711" s="667"/>
      <c r="AA711" s="667"/>
      <c r="AB711" s="667"/>
    </row>
    <row r="712" spans="2:28" ht="15.75" hidden="1" customHeight="1">
      <c r="B712" s="667"/>
      <c r="C712" s="667"/>
      <c r="D712" s="667"/>
      <c r="E712" s="667"/>
      <c r="F712" s="667"/>
      <c r="G712" s="667"/>
      <c r="H712" s="667"/>
      <c r="I712" s="667"/>
      <c r="J712" s="667"/>
      <c r="K712" s="667"/>
      <c r="L712" s="667"/>
      <c r="M712" s="667"/>
      <c r="N712" s="667"/>
      <c r="O712" s="667"/>
      <c r="P712" s="667"/>
      <c r="Q712" s="667"/>
      <c r="R712" s="667"/>
      <c r="S712" s="667"/>
      <c r="T712" s="667"/>
      <c r="U712" s="667"/>
      <c r="V712" s="667"/>
      <c r="W712" s="667"/>
      <c r="X712" s="667"/>
      <c r="Y712" s="667"/>
      <c r="Z712" s="667"/>
      <c r="AA712" s="667"/>
      <c r="AB712" s="667"/>
    </row>
    <row r="713" spans="2:28" ht="15.75" hidden="1" customHeight="1">
      <c r="B713" s="667"/>
      <c r="C713" s="667"/>
      <c r="D713" s="667"/>
      <c r="E713" s="667"/>
      <c r="F713" s="667"/>
      <c r="G713" s="667"/>
      <c r="H713" s="667"/>
      <c r="I713" s="667"/>
      <c r="J713" s="667"/>
      <c r="K713" s="667"/>
      <c r="L713" s="667"/>
      <c r="M713" s="667"/>
      <c r="N713" s="667"/>
      <c r="O713" s="667"/>
      <c r="P713" s="667"/>
      <c r="Q713" s="667"/>
      <c r="R713" s="667"/>
      <c r="S713" s="667"/>
      <c r="T713" s="667"/>
      <c r="U713" s="667"/>
      <c r="V713" s="667"/>
      <c r="W713" s="667"/>
      <c r="X713" s="667"/>
      <c r="Y713" s="667"/>
      <c r="Z713" s="667"/>
      <c r="AA713" s="667"/>
      <c r="AB713" s="667"/>
    </row>
    <row r="714" spans="2:28" ht="15.75" hidden="1" customHeight="1">
      <c r="B714" s="667"/>
      <c r="C714" s="667"/>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row>
    <row r="715" spans="2:28" ht="15.75" hidden="1" customHeight="1">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row>
    <row r="716" spans="2:28" ht="15.75" hidden="1" customHeight="1">
      <c r="B716" s="667"/>
      <c r="C716" s="667"/>
      <c r="D716" s="667"/>
      <c r="E716" s="667"/>
      <c r="F716" s="667"/>
      <c r="G716" s="667"/>
      <c r="H716" s="667"/>
      <c r="I716" s="667"/>
      <c r="J716" s="667"/>
      <c r="K716" s="667"/>
      <c r="L716" s="667"/>
      <c r="M716" s="667"/>
      <c r="N716" s="667"/>
      <c r="O716" s="667"/>
      <c r="P716" s="667"/>
      <c r="Q716" s="667"/>
      <c r="R716" s="667"/>
      <c r="S716" s="667"/>
      <c r="T716" s="667"/>
      <c r="U716" s="667"/>
      <c r="V716" s="667"/>
      <c r="W716" s="667"/>
      <c r="X716" s="667"/>
      <c r="Y716" s="667"/>
      <c r="Z716" s="667"/>
      <c r="AA716" s="667"/>
      <c r="AB716" s="667"/>
    </row>
    <row r="717" spans="2:28" ht="15.75" hidden="1" customHeight="1">
      <c r="B717" s="667"/>
      <c r="C717" s="667"/>
      <c r="D717" s="667"/>
      <c r="E717" s="667"/>
      <c r="F717" s="667"/>
      <c r="G717" s="667"/>
      <c r="H717" s="667"/>
      <c r="I717" s="667"/>
      <c r="J717" s="667"/>
      <c r="K717" s="667"/>
      <c r="L717" s="667"/>
      <c r="M717" s="667"/>
      <c r="N717" s="667"/>
      <c r="O717" s="667"/>
      <c r="P717" s="667"/>
      <c r="Q717" s="667"/>
      <c r="R717" s="667"/>
      <c r="S717" s="667"/>
      <c r="T717" s="667"/>
      <c r="U717" s="667"/>
      <c r="V717" s="667"/>
      <c r="W717" s="667"/>
      <c r="X717" s="667"/>
      <c r="Y717" s="667"/>
      <c r="Z717" s="667"/>
      <c r="AA717" s="667"/>
      <c r="AB717" s="667"/>
    </row>
    <row r="718" spans="2:28" ht="15.75" hidden="1" customHeight="1">
      <c r="B718" s="667"/>
      <c r="C718" s="667"/>
      <c r="D718" s="667"/>
      <c r="E718" s="667"/>
      <c r="F718" s="667"/>
      <c r="G718" s="667"/>
      <c r="H718" s="667"/>
      <c r="I718" s="667"/>
      <c r="J718" s="667"/>
      <c r="K718" s="667"/>
      <c r="L718" s="667"/>
      <c r="M718" s="667"/>
      <c r="N718" s="667"/>
      <c r="O718" s="667"/>
      <c r="P718" s="667"/>
      <c r="Q718" s="667"/>
      <c r="R718" s="667"/>
      <c r="S718" s="667"/>
      <c r="T718" s="667"/>
      <c r="U718" s="667"/>
      <c r="V718" s="667"/>
      <c r="W718" s="667"/>
      <c r="X718" s="667"/>
      <c r="Y718" s="667"/>
      <c r="Z718" s="667"/>
      <c r="AA718" s="667"/>
      <c r="AB718" s="667"/>
    </row>
    <row r="719" spans="2:28" ht="15.75" hidden="1" customHeight="1">
      <c r="B719" s="667"/>
      <c r="C719" s="667"/>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row>
    <row r="720" spans="2:28" ht="15.75" hidden="1" customHeight="1">
      <c r="B720" s="667"/>
      <c r="C720" s="667"/>
      <c r="D720" s="667"/>
      <c r="E720" s="667"/>
      <c r="F720" s="667"/>
      <c r="G720" s="667"/>
      <c r="H720" s="667"/>
      <c r="I720" s="667"/>
      <c r="J720" s="667"/>
      <c r="K720" s="667"/>
      <c r="L720" s="667"/>
      <c r="M720" s="667"/>
      <c r="N720" s="667"/>
      <c r="O720" s="667"/>
      <c r="P720" s="667"/>
      <c r="Q720" s="667"/>
      <c r="R720" s="667"/>
      <c r="S720" s="667"/>
      <c r="T720" s="667"/>
      <c r="U720" s="667"/>
      <c r="V720" s="667"/>
      <c r="W720" s="667"/>
      <c r="X720" s="667"/>
      <c r="Y720" s="667"/>
      <c r="Z720" s="667"/>
      <c r="AA720" s="667"/>
      <c r="AB720" s="667"/>
    </row>
    <row r="721" spans="2:28" ht="15.75" hidden="1" customHeight="1">
      <c r="B721" s="667"/>
      <c r="C721" s="667"/>
      <c r="D721" s="667"/>
      <c r="E721" s="667"/>
      <c r="F721" s="667"/>
      <c r="G721" s="667"/>
      <c r="H721" s="667"/>
      <c r="I721" s="667"/>
      <c r="J721" s="667"/>
      <c r="K721" s="667"/>
      <c r="L721" s="667"/>
      <c r="M721" s="667"/>
      <c r="N721" s="667"/>
      <c r="O721" s="667"/>
      <c r="P721" s="667"/>
      <c r="Q721" s="667"/>
      <c r="R721" s="667"/>
      <c r="S721" s="667"/>
      <c r="T721" s="667"/>
      <c r="U721" s="667"/>
      <c r="V721" s="667"/>
      <c r="W721" s="667"/>
      <c r="X721" s="667"/>
      <c r="Y721" s="667"/>
      <c r="Z721" s="667"/>
      <c r="AA721" s="667"/>
      <c r="AB721" s="667"/>
    </row>
    <row r="722" spans="2:28" ht="15.75" hidden="1" customHeight="1">
      <c r="B722" s="667"/>
      <c r="C722" s="667"/>
      <c r="D722" s="667"/>
      <c r="E722" s="667"/>
      <c r="F722" s="667"/>
      <c r="G722" s="667"/>
      <c r="H722" s="667"/>
      <c r="I722" s="667"/>
      <c r="J722" s="667"/>
      <c r="K722" s="667"/>
      <c r="L722" s="667"/>
      <c r="M722" s="667"/>
      <c r="N722" s="667"/>
      <c r="O722" s="667"/>
      <c r="P722" s="667"/>
      <c r="Q722" s="667"/>
      <c r="R722" s="667"/>
      <c r="S722" s="667"/>
      <c r="T722" s="667"/>
      <c r="U722" s="667"/>
      <c r="V722" s="667"/>
      <c r="W722" s="667"/>
      <c r="X722" s="667"/>
      <c r="Y722" s="667"/>
      <c r="Z722" s="667"/>
      <c r="AA722" s="667"/>
      <c r="AB722" s="667"/>
    </row>
    <row r="723" spans="2:28" ht="15.75" hidden="1" customHeight="1">
      <c r="B723" s="667"/>
      <c r="C723" s="667"/>
      <c r="D723" s="667"/>
      <c r="E723" s="667"/>
      <c r="F723" s="667"/>
      <c r="G723" s="667"/>
      <c r="H723" s="667"/>
      <c r="I723" s="667"/>
      <c r="J723" s="667"/>
      <c r="K723" s="667"/>
      <c r="L723" s="667"/>
      <c r="M723" s="667"/>
      <c r="N723" s="667"/>
      <c r="O723" s="667"/>
      <c r="P723" s="667"/>
      <c r="Q723" s="667"/>
      <c r="R723" s="667"/>
      <c r="S723" s="667"/>
      <c r="T723" s="667"/>
      <c r="U723" s="667"/>
      <c r="V723" s="667"/>
      <c r="W723" s="667"/>
      <c r="X723" s="667"/>
      <c r="Y723" s="667"/>
      <c r="Z723" s="667"/>
      <c r="AA723" s="667"/>
      <c r="AB723" s="667"/>
    </row>
    <row r="724" spans="2:28" ht="15.75" hidden="1" customHeight="1">
      <c r="B724" s="667"/>
      <c r="C724" s="667"/>
      <c r="D724" s="667"/>
      <c r="E724" s="667"/>
      <c r="F724" s="667"/>
      <c r="G724" s="667"/>
      <c r="H724" s="667"/>
      <c r="I724" s="667"/>
      <c r="J724" s="667"/>
      <c r="K724" s="667"/>
      <c r="L724" s="667"/>
      <c r="M724" s="667"/>
      <c r="N724" s="667"/>
      <c r="O724" s="667"/>
      <c r="P724" s="667"/>
      <c r="Q724" s="667"/>
      <c r="R724" s="667"/>
      <c r="S724" s="667"/>
      <c r="T724" s="667"/>
      <c r="U724" s="667"/>
      <c r="V724" s="667"/>
      <c r="W724" s="667"/>
      <c r="X724" s="667"/>
      <c r="Y724" s="667"/>
      <c r="Z724" s="667"/>
      <c r="AA724" s="667"/>
      <c r="AB724" s="667"/>
    </row>
    <row r="725" spans="2:28" ht="15.75" hidden="1" customHeight="1">
      <c r="B725" s="667"/>
      <c r="C725" s="667"/>
      <c r="D725" s="667"/>
      <c r="E725" s="667"/>
      <c r="F725" s="667"/>
      <c r="G725" s="667"/>
      <c r="H725" s="667"/>
      <c r="I725" s="667"/>
      <c r="J725" s="667"/>
      <c r="K725" s="667"/>
      <c r="L725" s="667"/>
      <c r="M725" s="667"/>
      <c r="N725" s="667"/>
      <c r="O725" s="667"/>
      <c r="P725" s="667"/>
      <c r="Q725" s="667"/>
      <c r="R725" s="667"/>
      <c r="S725" s="667"/>
      <c r="T725" s="667"/>
      <c r="U725" s="667"/>
      <c r="V725" s="667"/>
      <c r="W725" s="667"/>
      <c r="X725" s="667"/>
      <c r="Y725" s="667"/>
      <c r="Z725" s="667"/>
      <c r="AA725" s="667"/>
      <c r="AB725" s="667"/>
    </row>
    <row r="726" spans="2:28" ht="15.75" hidden="1" customHeight="1">
      <c r="B726" s="667"/>
      <c r="C726" s="667"/>
      <c r="D726" s="667"/>
      <c r="E726" s="667"/>
      <c r="F726" s="667"/>
      <c r="G726" s="667"/>
      <c r="H726" s="667"/>
      <c r="I726" s="667"/>
      <c r="J726" s="667"/>
      <c r="K726" s="667"/>
      <c r="L726" s="667"/>
      <c r="M726" s="667"/>
      <c r="N726" s="667"/>
      <c r="O726" s="667"/>
      <c r="P726" s="667"/>
      <c r="Q726" s="667"/>
      <c r="R726" s="667"/>
      <c r="S726" s="667"/>
      <c r="T726" s="667"/>
      <c r="U726" s="667"/>
      <c r="V726" s="667"/>
      <c r="W726" s="667"/>
      <c r="X726" s="667"/>
      <c r="Y726" s="667"/>
      <c r="Z726" s="667"/>
      <c r="AA726" s="667"/>
      <c r="AB726" s="667"/>
    </row>
    <row r="727" spans="2:28" ht="15.75" hidden="1" customHeight="1">
      <c r="B727" s="667"/>
      <c r="C727" s="667"/>
      <c r="D727" s="667"/>
      <c r="E727" s="667"/>
      <c r="F727" s="667"/>
      <c r="G727" s="667"/>
      <c r="H727" s="667"/>
      <c r="I727" s="667"/>
      <c r="J727" s="667"/>
      <c r="K727" s="667"/>
      <c r="L727" s="667"/>
      <c r="M727" s="667"/>
      <c r="N727" s="667"/>
      <c r="O727" s="667"/>
      <c r="P727" s="667"/>
      <c r="Q727" s="667"/>
      <c r="R727" s="667"/>
      <c r="S727" s="667"/>
      <c r="T727" s="667"/>
      <c r="U727" s="667"/>
      <c r="V727" s="667"/>
      <c r="W727" s="667"/>
      <c r="X727" s="667"/>
      <c r="Y727" s="667"/>
      <c r="Z727" s="667"/>
      <c r="AA727" s="667"/>
      <c r="AB727" s="667"/>
    </row>
    <row r="728" spans="2:28" ht="15.75" hidden="1" customHeight="1">
      <c r="B728" s="667"/>
      <c r="C728" s="667"/>
      <c r="D728" s="667"/>
      <c r="E728" s="667"/>
      <c r="F728" s="667"/>
      <c r="G728" s="667"/>
      <c r="H728" s="667"/>
      <c r="I728" s="667"/>
      <c r="J728" s="667"/>
      <c r="K728" s="667"/>
      <c r="L728" s="667"/>
      <c r="M728" s="667"/>
      <c r="N728" s="667"/>
      <c r="O728" s="667"/>
      <c r="P728" s="667"/>
      <c r="Q728" s="667"/>
      <c r="R728" s="667"/>
      <c r="S728" s="667"/>
      <c r="T728" s="667"/>
      <c r="U728" s="667"/>
      <c r="V728" s="667"/>
      <c r="W728" s="667"/>
      <c r="X728" s="667"/>
      <c r="Y728" s="667"/>
      <c r="Z728" s="667"/>
      <c r="AA728" s="667"/>
      <c r="AB728" s="667"/>
    </row>
    <row r="729" spans="2:28" ht="15.75" hidden="1" customHeight="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row>
    <row r="730" spans="2:28" ht="15.75" hidden="1" customHeight="1">
      <c r="B730" s="667"/>
      <c r="C730" s="667"/>
      <c r="D730" s="667"/>
      <c r="E730" s="667"/>
      <c r="F730" s="667"/>
      <c r="G730" s="667"/>
      <c r="H730" s="667"/>
      <c r="I730" s="667"/>
      <c r="J730" s="667"/>
      <c r="K730" s="667"/>
      <c r="L730" s="667"/>
      <c r="M730" s="667"/>
      <c r="N730" s="667"/>
      <c r="O730" s="667"/>
      <c r="P730" s="667"/>
      <c r="Q730" s="667"/>
      <c r="R730" s="667"/>
      <c r="S730" s="667"/>
      <c r="T730" s="667"/>
      <c r="U730" s="667"/>
      <c r="V730" s="667"/>
      <c r="W730" s="667"/>
      <c r="X730" s="667"/>
      <c r="Y730" s="667"/>
      <c r="Z730" s="667"/>
      <c r="AA730" s="667"/>
      <c r="AB730" s="667"/>
    </row>
    <row r="731" spans="2:28" ht="15.75" hidden="1" customHeight="1">
      <c r="B731" s="667"/>
      <c r="C731" s="667"/>
      <c r="D731" s="667"/>
      <c r="E731" s="667"/>
      <c r="F731" s="667"/>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row>
    <row r="732" spans="2:28" ht="15.75" hidden="1" customHeight="1">
      <c r="B732" s="667"/>
      <c r="C732" s="667"/>
      <c r="D732" s="667"/>
      <c r="E732" s="667"/>
      <c r="F732" s="667"/>
      <c r="G732" s="667"/>
      <c r="H732" s="667"/>
      <c r="I732" s="667"/>
      <c r="J732" s="667"/>
      <c r="K732" s="667"/>
      <c r="L732" s="667"/>
      <c r="M732" s="667"/>
      <c r="N732" s="667"/>
      <c r="O732" s="667"/>
      <c r="P732" s="667"/>
      <c r="Q732" s="667"/>
      <c r="R732" s="667"/>
      <c r="S732" s="667"/>
      <c r="T732" s="667"/>
      <c r="U732" s="667"/>
      <c r="V732" s="667"/>
      <c r="W732" s="667"/>
      <c r="X732" s="667"/>
      <c r="Y732" s="667"/>
      <c r="Z732" s="667"/>
      <c r="AA732" s="667"/>
      <c r="AB732" s="667"/>
    </row>
    <row r="733" spans="2:28" ht="15.75" hidden="1" customHeight="1">
      <c r="B733" s="667"/>
      <c r="C733" s="667"/>
      <c r="D733" s="667"/>
      <c r="E733" s="667"/>
      <c r="F733" s="667"/>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row>
    <row r="734" spans="2:28" ht="15.75" hidden="1" customHeight="1">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row>
    <row r="735" spans="2:28" ht="15.75" hidden="1" customHeight="1">
      <c r="B735" s="667"/>
      <c r="C735" s="667"/>
      <c r="D735" s="667"/>
      <c r="E735" s="667"/>
      <c r="F735" s="667"/>
      <c r="G735" s="667"/>
      <c r="H735" s="667"/>
      <c r="I735" s="667"/>
      <c r="J735" s="667"/>
      <c r="K735" s="667"/>
      <c r="L735" s="667"/>
      <c r="M735" s="667"/>
      <c r="N735" s="667"/>
      <c r="O735" s="667"/>
      <c r="P735" s="667"/>
      <c r="Q735" s="667"/>
      <c r="R735" s="667"/>
      <c r="S735" s="667"/>
      <c r="T735" s="667"/>
      <c r="U735" s="667"/>
      <c r="V735" s="667"/>
      <c r="W735" s="667"/>
      <c r="X735" s="667"/>
      <c r="Y735" s="667"/>
      <c r="Z735" s="667"/>
      <c r="AA735" s="667"/>
      <c r="AB735" s="667"/>
    </row>
    <row r="736" spans="2:28" ht="15.75" hidden="1" customHeight="1">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row>
    <row r="737" spans="2:28" ht="15.75" hidden="1" customHeight="1">
      <c r="B737" s="667"/>
      <c r="C737" s="667"/>
      <c r="D737" s="667"/>
      <c r="E737" s="667"/>
      <c r="F737" s="667"/>
      <c r="G737" s="667"/>
      <c r="H737" s="667"/>
      <c r="I737" s="667"/>
      <c r="J737" s="667"/>
      <c r="K737" s="667"/>
      <c r="L737" s="667"/>
      <c r="M737" s="667"/>
      <c r="N737" s="667"/>
      <c r="O737" s="667"/>
      <c r="P737" s="667"/>
      <c r="Q737" s="667"/>
      <c r="R737" s="667"/>
      <c r="S737" s="667"/>
      <c r="T737" s="667"/>
      <c r="U737" s="667"/>
      <c r="V737" s="667"/>
      <c r="W737" s="667"/>
      <c r="X737" s="667"/>
      <c r="Y737" s="667"/>
      <c r="Z737" s="667"/>
      <c r="AA737" s="667"/>
      <c r="AB737" s="667"/>
    </row>
    <row r="738" spans="2:28" ht="15.75" hidden="1" customHeight="1">
      <c r="B738" s="667"/>
      <c r="C738" s="667"/>
      <c r="D738" s="667"/>
      <c r="E738" s="667"/>
      <c r="F738" s="667"/>
      <c r="G738" s="667"/>
      <c r="H738" s="667"/>
      <c r="I738" s="667"/>
      <c r="J738" s="667"/>
      <c r="K738" s="667"/>
      <c r="L738" s="667"/>
      <c r="M738" s="667"/>
      <c r="N738" s="667"/>
      <c r="O738" s="667"/>
      <c r="P738" s="667"/>
      <c r="Q738" s="667"/>
      <c r="R738" s="667"/>
      <c r="S738" s="667"/>
      <c r="T738" s="667"/>
      <c r="U738" s="667"/>
      <c r="V738" s="667"/>
      <c r="W738" s="667"/>
      <c r="X738" s="667"/>
      <c r="Y738" s="667"/>
      <c r="Z738" s="667"/>
      <c r="AA738" s="667"/>
      <c r="AB738" s="667"/>
    </row>
    <row r="739" spans="2:28" ht="15.75" hidden="1" customHeight="1">
      <c r="B739" s="667"/>
      <c r="C739" s="667"/>
      <c r="D739" s="667"/>
      <c r="E739" s="667"/>
      <c r="F739" s="667"/>
      <c r="G739" s="667"/>
      <c r="H739" s="667"/>
      <c r="I739" s="667"/>
      <c r="J739" s="667"/>
      <c r="K739" s="667"/>
      <c r="L739" s="667"/>
      <c r="M739" s="667"/>
      <c r="N739" s="667"/>
      <c r="O739" s="667"/>
      <c r="P739" s="667"/>
      <c r="Q739" s="667"/>
      <c r="R739" s="667"/>
      <c r="S739" s="667"/>
      <c r="T739" s="667"/>
      <c r="U739" s="667"/>
      <c r="V739" s="667"/>
      <c r="W739" s="667"/>
      <c r="X739" s="667"/>
      <c r="Y739" s="667"/>
      <c r="Z739" s="667"/>
      <c r="AA739" s="667"/>
      <c r="AB739" s="667"/>
    </row>
    <row r="740" spans="2:28" ht="15.75" hidden="1" customHeight="1">
      <c r="B740" s="667"/>
      <c r="C740" s="667"/>
      <c r="D740" s="667"/>
      <c r="E740" s="667"/>
      <c r="F740" s="667"/>
      <c r="G740" s="667"/>
      <c r="H740" s="667"/>
      <c r="I740" s="667"/>
      <c r="J740" s="667"/>
      <c r="K740" s="667"/>
      <c r="L740" s="667"/>
      <c r="M740" s="667"/>
      <c r="N740" s="667"/>
      <c r="O740" s="667"/>
      <c r="P740" s="667"/>
      <c r="Q740" s="667"/>
      <c r="R740" s="667"/>
      <c r="S740" s="667"/>
      <c r="T740" s="667"/>
      <c r="U740" s="667"/>
      <c r="V740" s="667"/>
      <c r="W740" s="667"/>
      <c r="X740" s="667"/>
      <c r="Y740" s="667"/>
      <c r="Z740" s="667"/>
      <c r="AA740" s="667"/>
      <c r="AB740" s="667"/>
    </row>
    <row r="741" spans="2:28" ht="15.75" hidden="1" customHeight="1">
      <c r="B741" s="667"/>
      <c r="C741" s="667"/>
      <c r="D741" s="667"/>
      <c r="E741" s="667"/>
      <c r="F741" s="667"/>
      <c r="G741" s="667"/>
      <c r="H741" s="667"/>
      <c r="I741" s="667"/>
      <c r="J741" s="667"/>
      <c r="K741" s="667"/>
      <c r="L741" s="667"/>
      <c r="M741" s="667"/>
      <c r="N741" s="667"/>
      <c r="O741" s="667"/>
      <c r="P741" s="667"/>
      <c r="Q741" s="667"/>
      <c r="R741" s="667"/>
      <c r="S741" s="667"/>
      <c r="T741" s="667"/>
      <c r="U741" s="667"/>
      <c r="V741" s="667"/>
      <c r="W741" s="667"/>
      <c r="X741" s="667"/>
      <c r="Y741" s="667"/>
      <c r="Z741" s="667"/>
      <c r="AA741" s="667"/>
      <c r="AB741" s="667"/>
    </row>
    <row r="742" spans="2:28" ht="15.75" hidden="1" customHeight="1">
      <c r="B742" s="667"/>
      <c r="C742" s="667"/>
      <c r="D742" s="667"/>
      <c r="E742" s="667"/>
      <c r="F742" s="667"/>
      <c r="G742" s="667"/>
      <c r="H742" s="667"/>
      <c r="I742" s="667"/>
      <c r="J742" s="667"/>
      <c r="K742" s="667"/>
      <c r="L742" s="667"/>
      <c r="M742" s="667"/>
      <c r="N742" s="667"/>
      <c r="O742" s="667"/>
      <c r="P742" s="667"/>
      <c r="Q742" s="667"/>
      <c r="R742" s="667"/>
      <c r="S742" s="667"/>
      <c r="T742" s="667"/>
      <c r="U742" s="667"/>
      <c r="V742" s="667"/>
      <c r="W742" s="667"/>
      <c r="X742" s="667"/>
      <c r="Y742" s="667"/>
      <c r="Z742" s="667"/>
      <c r="AA742" s="667"/>
      <c r="AB742" s="667"/>
    </row>
    <row r="743" spans="2:28" ht="15.75" hidden="1" customHeight="1">
      <c r="B743" s="667"/>
      <c r="C743" s="667"/>
      <c r="D743" s="667"/>
      <c r="E743" s="667"/>
      <c r="F743" s="667"/>
      <c r="G743" s="667"/>
      <c r="H743" s="667"/>
      <c r="I743" s="667"/>
      <c r="J743" s="667"/>
      <c r="K743" s="667"/>
      <c r="L743" s="667"/>
      <c r="M743" s="667"/>
      <c r="N743" s="667"/>
      <c r="O743" s="667"/>
      <c r="P743" s="667"/>
      <c r="Q743" s="667"/>
      <c r="R743" s="667"/>
      <c r="S743" s="667"/>
      <c r="T743" s="667"/>
      <c r="U743" s="667"/>
      <c r="V743" s="667"/>
      <c r="W743" s="667"/>
      <c r="X743" s="667"/>
      <c r="Y743" s="667"/>
      <c r="Z743" s="667"/>
      <c r="AA743" s="667"/>
      <c r="AB743" s="667"/>
    </row>
    <row r="744" spans="2:28" ht="15.75" hidden="1" customHeight="1">
      <c r="B744" s="667"/>
      <c r="C744" s="667"/>
      <c r="D744" s="667"/>
      <c r="E744" s="667"/>
      <c r="F744" s="667"/>
      <c r="G744" s="667"/>
      <c r="H744" s="667"/>
      <c r="I744" s="667"/>
      <c r="J744" s="667"/>
      <c r="K744" s="667"/>
      <c r="L744" s="667"/>
      <c r="M744" s="667"/>
      <c r="N744" s="667"/>
      <c r="O744" s="667"/>
      <c r="P744" s="667"/>
      <c r="Q744" s="667"/>
      <c r="R744" s="667"/>
      <c r="S744" s="667"/>
      <c r="T744" s="667"/>
      <c r="U744" s="667"/>
      <c r="V744" s="667"/>
      <c r="W744" s="667"/>
      <c r="X744" s="667"/>
      <c r="Y744" s="667"/>
      <c r="Z744" s="667"/>
      <c r="AA744" s="667"/>
      <c r="AB744" s="667"/>
    </row>
    <row r="745" spans="2:28" ht="15.75" hidden="1" customHeight="1">
      <c r="B745" s="667"/>
      <c r="C745" s="667"/>
      <c r="D745" s="667"/>
      <c r="E745" s="667"/>
      <c r="F745" s="667"/>
      <c r="G745" s="667"/>
      <c r="H745" s="667"/>
      <c r="I745" s="667"/>
      <c r="J745" s="667"/>
      <c r="K745" s="667"/>
      <c r="L745" s="667"/>
      <c r="M745" s="667"/>
      <c r="N745" s="667"/>
      <c r="O745" s="667"/>
      <c r="P745" s="667"/>
      <c r="Q745" s="667"/>
      <c r="R745" s="667"/>
      <c r="S745" s="667"/>
      <c r="T745" s="667"/>
      <c r="U745" s="667"/>
      <c r="V745" s="667"/>
      <c r="W745" s="667"/>
      <c r="X745" s="667"/>
      <c r="Y745" s="667"/>
      <c r="Z745" s="667"/>
      <c r="AA745" s="667"/>
      <c r="AB745" s="667"/>
    </row>
    <row r="746" spans="2:28" ht="15.75" hidden="1" customHeight="1">
      <c r="B746" s="667"/>
      <c r="C746" s="667"/>
      <c r="D746" s="667"/>
      <c r="E746" s="667"/>
      <c r="F746" s="667"/>
      <c r="G746" s="667"/>
      <c r="H746" s="667"/>
      <c r="I746" s="667"/>
      <c r="J746" s="667"/>
      <c r="K746" s="667"/>
      <c r="L746" s="667"/>
      <c r="M746" s="667"/>
      <c r="N746" s="667"/>
      <c r="O746" s="667"/>
      <c r="P746" s="667"/>
      <c r="Q746" s="667"/>
      <c r="R746" s="667"/>
      <c r="S746" s="667"/>
      <c r="T746" s="667"/>
      <c r="U746" s="667"/>
      <c r="V746" s="667"/>
      <c r="W746" s="667"/>
      <c r="X746" s="667"/>
      <c r="Y746" s="667"/>
      <c r="Z746" s="667"/>
      <c r="AA746" s="667"/>
      <c r="AB746" s="667"/>
    </row>
    <row r="747" spans="2:28" ht="15.75" hidden="1" customHeight="1">
      <c r="B747" s="667"/>
      <c r="C747" s="667"/>
      <c r="D747" s="667"/>
      <c r="E747" s="667"/>
      <c r="F747" s="667"/>
      <c r="G747" s="667"/>
      <c r="H747" s="667"/>
      <c r="I747" s="667"/>
      <c r="J747" s="667"/>
      <c r="K747" s="667"/>
      <c r="L747" s="667"/>
      <c r="M747" s="667"/>
      <c r="N747" s="667"/>
      <c r="O747" s="667"/>
      <c r="P747" s="667"/>
      <c r="Q747" s="667"/>
      <c r="R747" s="667"/>
      <c r="S747" s="667"/>
      <c r="T747" s="667"/>
      <c r="U747" s="667"/>
      <c r="V747" s="667"/>
      <c r="W747" s="667"/>
      <c r="X747" s="667"/>
      <c r="Y747" s="667"/>
      <c r="Z747" s="667"/>
      <c r="AA747" s="667"/>
      <c r="AB747" s="667"/>
    </row>
    <row r="748" spans="2:28" ht="15.75" hidden="1" customHeight="1">
      <c r="B748" s="667"/>
      <c r="C748" s="667"/>
      <c r="D748" s="667"/>
      <c r="E748" s="667"/>
      <c r="F748" s="667"/>
      <c r="G748" s="667"/>
      <c r="H748" s="667"/>
      <c r="I748" s="667"/>
      <c r="J748" s="667"/>
      <c r="K748" s="667"/>
      <c r="L748" s="667"/>
      <c r="M748" s="667"/>
      <c r="N748" s="667"/>
      <c r="O748" s="667"/>
      <c r="P748" s="667"/>
      <c r="Q748" s="667"/>
      <c r="R748" s="667"/>
      <c r="S748" s="667"/>
      <c r="T748" s="667"/>
      <c r="U748" s="667"/>
      <c r="V748" s="667"/>
      <c r="W748" s="667"/>
      <c r="X748" s="667"/>
      <c r="Y748" s="667"/>
      <c r="Z748" s="667"/>
      <c r="AA748" s="667"/>
      <c r="AB748" s="667"/>
    </row>
    <row r="749" spans="2:28" ht="15.75" hidden="1" customHeight="1">
      <c r="B749" s="667"/>
      <c r="C749" s="667"/>
      <c r="D749" s="667"/>
      <c r="E749" s="667"/>
      <c r="F749" s="667"/>
      <c r="G749" s="667"/>
      <c r="H749" s="667"/>
      <c r="I749" s="667"/>
      <c r="J749" s="667"/>
      <c r="K749" s="667"/>
      <c r="L749" s="667"/>
      <c r="M749" s="667"/>
      <c r="N749" s="667"/>
      <c r="O749" s="667"/>
      <c r="P749" s="667"/>
      <c r="Q749" s="667"/>
      <c r="R749" s="667"/>
      <c r="S749" s="667"/>
      <c r="T749" s="667"/>
      <c r="U749" s="667"/>
      <c r="V749" s="667"/>
      <c r="W749" s="667"/>
      <c r="X749" s="667"/>
      <c r="Y749" s="667"/>
      <c r="Z749" s="667"/>
      <c r="AA749" s="667"/>
      <c r="AB749" s="667"/>
    </row>
    <row r="750" spans="2:28" ht="15.75" hidden="1" customHeight="1">
      <c r="B750" s="667"/>
      <c r="C750" s="667"/>
      <c r="D750" s="667"/>
      <c r="E750" s="667"/>
      <c r="F750" s="667"/>
      <c r="G750" s="667"/>
      <c r="H750" s="667"/>
      <c r="I750" s="667"/>
      <c r="J750" s="667"/>
      <c r="K750" s="667"/>
      <c r="L750" s="667"/>
      <c r="M750" s="667"/>
      <c r="N750" s="667"/>
      <c r="O750" s="667"/>
      <c r="P750" s="667"/>
      <c r="Q750" s="667"/>
      <c r="R750" s="667"/>
      <c r="S750" s="667"/>
      <c r="T750" s="667"/>
      <c r="U750" s="667"/>
      <c r="V750" s="667"/>
      <c r="W750" s="667"/>
      <c r="X750" s="667"/>
      <c r="Y750" s="667"/>
      <c r="Z750" s="667"/>
      <c r="AA750" s="667"/>
      <c r="AB750" s="667"/>
    </row>
    <row r="751" spans="2:28" ht="15.75" hidden="1" customHeight="1">
      <c r="B751" s="667"/>
      <c r="C751" s="667"/>
      <c r="D751" s="667"/>
      <c r="E751" s="667"/>
      <c r="F751" s="667"/>
      <c r="G751" s="667"/>
      <c r="H751" s="667"/>
      <c r="I751" s="667"/>
      <c r="J751" s="667"/>
      <c r="K751" s="667"/>
      <c r="L751" s="667"/>
      <c r="M751" s="667"/>
      <c r="N751" s="667"/>
      <c r="O751" s="667"/>
      <c r="P751" s="667"/>
      <c r="Q751" s="667"/>
      <c r="R751" s="667"/>
      <c r="S751" s="667"/>
      <c r="T751" s="667"/>
      <c r="U751" s="667"/>
      <c r="V751" s="667"/>
      <c r="W751" s="667"/>
      <c r="X751" s="667"/>
      <c r="Y751" s="667"/>
      <c r="Z751" s="667"/>
      <c r="AA751" s="667"/>
      <c r="AB751" s="667"/>
    </row>
    <row r="752" spans="2:28" ht="15.75" hidden="1" customHeight="1">
      <c r="B752" s="667"/>
      <c r="C752" s="667"/>
      <c r="D752" s="667"/>
      <c r="E752" s="667"/>
      <c r="F752" s="667"/>
      <c r="G752" s="667"/>
      <c r="H752" s="667"/>
      <c r="I752" s="667"/>
      <c r="J752" s="667"/>
      <c r="K752" s="667"/>
      <c r="L752" s="667"/>
      <c r="M752" s="667"/>
      <c r="N752" s="667"/>
      <c r="O752" s="667"/>
      <c r="P752" s="667"/>
      <c r="Q752" s="667"/>
      <c r="R752" s="667"/>
      <c r="S752" s="667"/>
      <c r="T752" s="667"/>
      <c r="U752" s="667"/>
      <c r="V752" s="667"/>
      <c r="W752" s="667"/>
      <c r="X752" s="667"/>
      <c r="Y752" s="667"/>
      <c r="Z752" s="667"/>
      <c r="AA752" s="667"/>
      <c r="AB752" s="667"/>
    </row>
    <row r="753" spans="2:28" ht="15.75" hidden="1" customHeight="1">
      <c r="B753" s="667"/>
      <c r="C753" s="667"/>
      <c r="D753" s="667"/>
      <c r="E753" s="667"/>
      <c r="F753" s="667"/>
      <c r="G753" s="667"/>
      <c r="H753" s="667"/>
      <c r="I753" s="667"/>
      <c r="J753" s="667"/>
      <c r="K753" s="667"/>
      <c r="L753" s="667"/>
      <c r="M753" s="667"/>
      <c r="N753" s="667"/>
      <c r="O753" s="667"/>
      <c r="P753" s="667"/>
      <c r="Q753" s="667"/>
      <c r="R753" s="667"/>
      <c r="S753" s="667"/>
      <c r="T753" s="667"/>
      <c r="U753" s="667"/>
      <c r="V753" s="667"/>
      <c r="W753" s="667"/>
      <c r="X753" s="667"/>
      <c r="Y753" s="667"/>
      <c r="Z753" s="667"/>
      <c r="AA753" s="667"/>
      <c r="AB753" s="667"/>
    </row>
    <row r="754" spans="2:28" ht="15.75" hidden="1" customHeight="1">
      <c r="B754" s="667"/>
      <c r="C754" s="667"/>
      <c r="D754" s="667"/>
      <c r="E754" s="667"/>
      <c r="F754" s="667"/>
      <c r="G754" s="667"/>
      <c r="H754" s="667"/>
      <c r="I754" s="667"/>
      <c r="J754" s="667"/>
      <c r="K754" s="667"/>
      <c r="L754" s="667"/>
      <c r="M754" s="667"/>
      <c r="N754" s="667"/>
      <c r="O754" s="667"/>
      <c r="P754" s="667"/>
      <c r="Q754" s="667"/>
      <c r="R754" s="667"/>
      <c r="S754" s="667"/>
      <c r="T754" s="667"/>
      <c r="U754" s="667"/>
      <c r="V754" s="667"/>
      <c r="W754" s="667"/>
      <c r="X754" s="667"/>
      <c r="Y754" s="667"/>
      <c r="Z754" s="667"/>
      <c r="AA754" s="667"/>
      <c r="AB754" s="667"/>
    </row>
    <row r="755" spans="2:28" ht="15.75" hidden="1" customHeight="1">
      <c r="B755" s="667"/>
      <c r="C755" s="667"/>
      <c r="D755" s="667"/>
      <c r="E755" s="667"/>
      <c r="F755" s="667"/>
      <c r="G755" s="667"/>
      <c r="H755" s="667"/>
      <c r="I755" s="667"/>
      <c r="J755" s="667"/>
      <c r="K755" s="667"/>
      <c r="L755" s="667"/>
      <c r="M755" s="667"/>
      <c r="N755" s="667"/>
      <c r="O755" s="667"/>
      <c r="P755" s="667"/>
      <c r="Q755" s="667"/>
      <c r="R755" s="667"/>
      <c r="S755" s="667"/>
      <c r="T755" s="667"/>
      <c r="U755" s="667"/>
      <c r="V755" s="667"/>
      <c r="W755" s="667"/>
      <c r="X755" s="667"/>
      <c r="Y755" s="667"/>
      <c r="Z755" s="667"/>
      <c r="AA755" s="667"/>
      <c r="AB755" s="667"/>
    </row>
    <row r="756" spans="2:28" ht="15.75" hidden="1" customHeight="1">
      <c r="B756" s="667"/>
      <c r="C756" s="667"/>
      <c r="D756" s="667"/>
      <c r="E756" s="667"/>
      <c r="F756" s="667"/>
      <c r="G756" s="667"/>
      <c r="H756" s="667"/>
      <c r="I756" s="667"/>
      <c r="J756" s="667"/>
      <c r="K756" s="667"/>
      <c r="L756" s="667"/>
      <c r="M756" s="667"/>
      <c r="N756" s="667"/>
      <c r="O756" s="667"/>
      <c r="P756" s="667"/>
      <c r="Q756" s="667"/>
      <c r="R756" s="667"/>
      <c r="S756" s="667"/>
      <c r="T756" s="667"/>
      <c r="U756" s="667"/>
      <c r="V756" s="667"/>
      <c r="W756" s="667"/>
      <c r="X756" s="667"/>
      <c r="Y756" s="667"/>
      <c r="Z756" s="667"/>
      <c r="AA756" s="667"/>
      <c r="AB756" s="667"/>
    </row>
    <row r="757" spans="2:28" ht="15.75" hidden="1" customHeight="1">
      <c r="B757" s="667"/>
      <c r="C757" s="667"/>
      <c r="D757" s="667"/>
      <c r="E757" s="667"/>
      <c r="F757" s="667"/>
      <c r="G757" s="667"/>
      <c r="H757" s="667"/>
      <c r="I757" s="667"/>
      <c r="J757" s="667"/>
      <c r="K757" s="667"/>
      <c r="L757" s="667"/>
      <c r="M757" s="667"/>
      <c r="N757" s="667"/>
      <c r="O757" s="667"/>
      <c r="P757" s="667"/>
      <c r="Q757" s="667"/>
      <c r="R757" s="667"/>
      <c r="S757" s="667"/>
      <c r="T757" s="667"/>
      <c r="U757" s="667"/>
      <c r="V757" s="667"/>
      <c r="W757" s="667"/>
      <c r="X757" s="667"/>
      <c r="Y757" s="667"/>
      <c r="Z757" s="667"/>
      <c r="AA757" s="667"/>
      <c r="AB757" s="667"/>
    </row>
    <row r="758" spans="2:28" ht="15.75" hidden="1" customHeight="1">
      <c r="B758" s="667"/>
      <c r="C758" s="667"/>
      <c r="D758" s="667"/>
      <c r="E758" s="667"/>
      <c r="F758" s="667"/>
      <c r="G758" s="667"/>
      <c r="H758" s="667"/>
      <c r="I758" s="667"/>
      <c r="J758" s="667"/>
      <c r="K758" s="667"/>
      <c r="L758" s="667"/>
      <c r="M758" s="667"/>
      <c r="N758" s="667"/>
      <c r="O758" s="667"/>
      <c r="P758" s="667"/>
      <c r="Q758" s="667"/>
      <c r="R758" s="667"/>
      <c r="S758" s="667"/>
      <c r="T758" s="667"/>
      <c r="U758" s="667"/>
      <c r="V758" s="667"/>
      <c r="W758" s="667"/>
      <c r="X758" s="667"/>
      <c r="Y758" s="667"/>
      <c r="Z758" s="667"/>
      <c r="AA758" s="667"/>
      <c r="AB758" s="667"/>
    </row>
    <row r="759" spans="2:28" ht="15.75" hidden="1" customHeight="1">
      <c r="B759" s="667"/>
      <c r="C759" s="667"/>
      <c r="D759" s="667"/>
      <c r="E759" s="667"/>
      <c r="F759" s="667"/>
      <c r="G759" s="667"/>
      <c r="H759" s="667"/>
      <c r="I759" s="667"/>
      <c r="J759" s="667"/>
      <c r="K759" s="667"/>
      <c r="L759" s="667"/>
      <c r="M759" s="667"/>
      <c r="N759" s="667"/>
      <c r="O759" s="667"/>
      <c r="P759" s="667"/>
      <c r="Q759" s="667"/>
      <c r="R759" s="667"/>
      <c r="S759" s="667"/>
      <c r="T759" s="667"/>
      <c r="U759" s="667"/>
      <c r="V759" s="667"/>
      <c r="W759" s="667"/>
      <c r="X759" s="667"/>
      <c r="Y759" s="667"/>
      <c r="Z759" s="667"/>
      <c r="AA759" s="667"/>
      <c r="AB759" s="667"/>
    </row>
    <row r="760" spans="2:28" ht="15.75" hidden="1" customHeight="1">
      <c r="B760" s="667"/>
      <c r="C760" s="667"/>
      <c r="D760" s="667"/>
      <c r="E760" s="667"/>
      <c r="F760" s="667"/>
      <c r="G760" s="667"/>
      <c r="H760" s="667"/>
      <c r="I760" s="667"/>
      <c r="J760" s="667"/>
      <c r="K760" s="667"/>
      <c r="L760" s="667"/>
      <c r="M760" s="667"/>
      <c r="N760" s="667"/>
      <c r="O760" s="667"/>
      <c r="P760" s="667"/>
      <c r="Q760" s="667"/>
      <c r="R760" s="667"/>
      <c r="S760" s="667"/>
      <c r="T760" s="667"/>
      <c r="U760" s="667"/>
      <c r="V760" s="667"/>
      <c r="W760" s="667"/>
      <c r="X760" s="667"/>
      <c r="Y760" s="667"/>
      <c r="Z760" s="667"/>
      <c r="AA760" s="667"/>
      <c r="AB760" s="667"/>
    </row>
    <row r="761" spans="2:28" ht="15.75" hidden="1" customHeight="1">
      <c r="B761" s="667"/>
      <c r="C761" s="667"/>
      <c r="D761" s="667"/>
      <c r="E761" s="667"/>
      <c r="F761" s="667"/>
      <c r="G761" s="667"/>
      <c r="H761" s="667"/>
      <c r="I761" s="667"/>
      <c r="J761" s="667"/>
      <c r="K761" s="667"/>
      <c r="L761" s="667"/>
      <c r="M761" s="667"/>
      <c r="N761" s="667"/>
      <c r="O761" s="667"/>
      <c r="P761" s="667"/>
      <c r="Q761" s="667"/>
      <c r="R761" s="667"/>
      <c r="S761" s="667"/>
      <c r="T761" s="667"/>
      <c r="U761" s="667"/>
      <c r="V761" s="667"/>
      <c r="W761" s="667"/>
      <c r="X761" s="667"/>
      <c r="Y761" s="667"/>
      <c r="Z761" s="667"/>
      <c r="AA761" s="667"/>
      <c r="AB761" s="667"/>
    </row>
    <row r="762" spans="2:28" ht="15.75" hidden="1" customHeight="1">
      <c r="B762" s="667"/>
      <c r="C762" s="667"/>
      <c r="D762" s="667"/>
      <c r="E762" s="667"/>
      <c r="F762" s="667"/>
      <c r="G762" s="667"/>
      <c r="H762" s="667"/>
      <c r="I762" s="667"/>
      <c r="J762" s="667"/>
      <c r="K762" s="667"/>
      <c r="L762" s="667"/>
      <c r="M762" s="667"/>
      <c r="N762" s="667"/>
      <c r="O762" s="667"/>
      <c r="P762" s="667"/>
      <c r="Q762" s="667"/>
      <c r="R762" s="667"/>
      <c r="S762" s="667"/>
      <c r="T762" s="667"/>
      <c r="U762" s="667"/>
      <c r="V762" s="667"/>
      <c r="W762" s="667"/>
      <c r="X762" s="667"/>
      <c r="Y762" s="667"/>
      <c r="Z762" s="667"/>
      <c r="AA762" s="667"/>
      <c r="AB762" s="667"/>
    </row>
    <row r="763" spans="2:28" ht="15.75" hidden="1" customHeight="1">
      <c r="B763" s="667"/>
      <c r="C763" s="667"/>
      <c r="D763" s="667"/>
      <c r="E763" s="667"/>
      <c r="F763" s="667"/>
      <c r="G763" s="667"/>
      <c r="H763" s="667"/>
      <c r="I763" s="667"/>
      <c r="J763" s="667"/>
      <c r="K763" s="667"/>
      <c r="L763" s="667"/>
      <c r="M763" s="667"/>
      <c r="N763" s="667"/>
      <c r="O763" s="667"/>
      <c r="P763" s="667"/>
      <c r="Q763" s="667"/>
      <c r="R763" s="667"/>
      <c r="S763" s="667"/>
      <c r="T763" s="667"/>
      <c r="U763" s="667"/>
      <c r="V763" s="667"/>
      <c r="W763" s="667"/>
      <c r="X763" s="667"/>
      <c r="Y763" s="667"/>
      <c r="Z763" s="667"/>
      <c r="AA763" s="667"/>
      <c r="AB763" s="667"/>
    </row>
    <row r="764" spans="2:28" ht="15.75" hidden="1" customHeight="1">
      <c r="B764" s="667"/>
      <c r="C764" s="667"/>
      <c r="D764" s="667"/>
      <c r="E764" s="667"/>
      <c r="F764" s="667"/>
      <c r="G764" s="667"/>
      <c r="H764" s="667"/>
      <c r="I764" s="667"/>
      <c r="J764" s="667"/>
      <c r="K764" s="667"/>
      <c r="L764" s="667"/>
      <c r="M764" s="667"/>
      <c r="N764" s="667"/>
      <c r="O764" s="667"/>
      <c r="P764" s="667"/>
      <c r="Q764" s="667"/>
      <c r="R764" s="667"/>
      <c r="S764" s="667"/>
      <c r="T764" s="667"/>
      <c r="U764" s="667"/>
      <c r="V764" s="667"/>
      <c r="W764" s="667"/>
      <c r="X764" s="667"/>
      <c r="Y764" s="667"/>
      <c r="Z764" s="667"/>
      <c r="AA764" s="667"/>
      <c r="AB764" s="667"/>
    </row>
    <row r="765" spans="2:28" ht="15.75" hidden="1" customHeight="1">
      <c r="B765" s="667"/>
      <c r="C765" s="667"/>
      <c r="D765" s="667"/>
      <c r="E765" s="667"/>
      <c r="F765" s="667"/>
      <c r="G765" s="667"/>
      <c r="H765" s="667"/>
      <c r="I765" s="667"/>
      <c r="J765" s="667"/>
      <c r="K765" s="667"/>
      <c r="L765" s="667"/>
      <c r="M765" s="667"/>
      <c r="N765" s="667"/>
      <c r="O765" s="667"/>
      <c r="P765" s="667"/>
      <c r="Q765" s="667"/>
      <c r="R765" s="667"/>
      <c r="S765" s="667"/>
      <c r="T765" s="667"/>
      <c r="U765" s="667"/>
      <c r="V765" s="667"/>
      <c r="W765" s="667"/>
      <c r="X765" s="667"/>
      <c r="Y765" s="667"/>
      <c r="Z765" s="667"/>
      <c r="AA765" s="667"/>
      <c r="AB765" s="667"/>
    </row>
    <row r="766" spans="2:28" ht="15.75" hidden="1" customHeight="1">
      <c r="B766" s="667"/>
      <c r="C766" s="667"/>
      <c r="D766" s="667"/>
      <c r="E766" s="667"/>
      <c r="F766" s="667"/>
      <c r="G766" s="667"/>
      <c r="H766" s="667"/>
      <c r="I766" s="667"/>
      <c r="J766" s="667"/>
      <c r="K766" s="667"/>
      <c r="L766" s="667"/>
      <c r="M766" s="667"/>
      <c r="N766" s="667"/>
      <c r="O766" s="667"/>
      <c r="P766" s="667"/>
      <c r="Q766" s="667"/>
      <c r="R766" s="667"/>
      <c r="S766" s="667"/>
      <c r="T766" s="667"/>
      <c r="U766" s="667"/>
      <c r="V766" s="667"/>
      <c r="W766" s="667"/>
      <c r="X766" s="667"/>
      <c r="Y766" s="667"/>
      <c r="Z766" s="667"/>
      <c r="AA766" s="667"/>
      <c r="AB766" s="667"/>
    </row>
    <row r="767" spans="2:28" ht="15.75" hidden="1" customHeight="1">
      <c r="B767" s="667"/>
      <c r="C767" s="667"/>
      <c r="D767" s="667"/>
      <c r="E767" s="667"/>
      <c r="F767" s="667"/>
      <c r="G767" s="667"/>
      <c r="H767" s="667"/>
      <c r="I767" s="667"/>
      <c r="J767" s="667"/>
      <c r="K767" s="667"/>
      <c r="L767" s="667"/>
      <c r="M767" s="667"/>
      <c r="N767" s="667"/>
      <c r="O767" s="667"/>
      <c r="P767" s="667"/>
      <c r="Q767" s="667"/>
      <c r="R767" s="667"/>
      <c r="S767" s="667"/>
      <c r="T767" s="667"/>
      <c r="U767" s="667"/>
      <c r="V767" s="667"/>
      <c r="W767" s="667"/>
      <c r="X767" s="667"/>
      <c r="Y767" s="667"/>
      <c r="Z767" s="667"/>
      <c r="AA767" s="667"/>
      <c r="AB767" s="667"/>
    </row>
    <row r="768" spans="2:28" ht="15.75" hidden="1" customHeight="1">
      <c r="B768" s="667"/>
      <c r="C768" s="667"/>
      <c r="D768" s="667"/>
      <c r="E768" s="667"/>
      <c r="F768" s="667"/>
      <c r="G768" s="667"/>
      <c r="H768" s="667"/>
      <c r="I768" s="667"/>
      <c r="J768" s="667"/>
      <c r="K768" s="667"/>
      <c r="L768" s="667"/>
      <c r="M768" s="667"/>
      <c r="N768" s="667"/>
      <c r="O768" s="667"/>
      <c r="P768" s="667"/>
      <c r="Q768" s="667"/>
      <c r="R768" s="667"/>
      <c r="S768" s="667"/>
      <c r="T768" s="667"/>
      <c r="U768" s="667"/>
      <c r="V768" s="667"/>
      <c r="W768" s="667"/>
      <c r="X768" s="667"/>
      <c r="Y768" s="667"/>
      <c r="Z768" s="667"/>
      <c r="AA768" s="667"/>
      <c r="AB768" s="667"/>
    </row>
    <row r="769" spans="2:28" ht="15.75" hidden="1" customHeight="1">
      <c r="B769" s="667"/>
      <c r="C769" s="667"/>
      <c r="D769" s="667"/>
      <c r="E769" s="667"/>
      <c r="F769" s="667"/>
      <c r="G769" s="667"/>
      <c r="H769" s="667"/>
      <c r="I769" s="667"/>
      <c r="J769" s="667"/>
      <c r="K769" s="667"/>
      <c r="L769" s="667"/>
      <c r="M769" s="667"/>
      <c r="N769" s="667"/>
      <c r="O769" s="667"/>
      <c r="P769" s="667"/>
      <c r="Q769" s="667"/>
      <c r="R769" s="667"/>
      <c r="S769" s="667"/>
      <c r="T769" s="667"/>
      <c r="U769" s="667"/>
      <c r="V769" s="667"/>
      <c r="W769" s="667"/>
      <c r="X769" s="667"/>
      <c r="Y769" s="667"/>
      <c r="Z769" s="667"/>
      <c r="AA769" s="667"/>
      <c r="AB769" s="667"/>
    </row>
    <row r="770" spans="2:28" ht="15.75" hidden="1" customHeight="1">
      <c r="B770" s="667"/>
      <c r="C770" s="667"/>
      <c r="D770" s="667"/>
      <c r="E770" s="667"/>
      <c r="F770" s="667"/>
      <c r="G770" s="667"/>
      <c r="H770" s="667"/>
      <c r="I770" s="667"/>
      <c r="J770" s="667"/>
      <c r="K770" s="667"/>
      <c r="L770" s="667"/>
      <c r="M770" s="667"/>
      <c r="N770" s="667"/>
      <c r="O770" s="667"/>
      <c r="P770" s="667"/>
      <c r="Q770" s="667"/>
      <c r="R770" s="667"/>
      <c r="S770" s="667"/>
      <c r="T770" s="667"/>
      <c r="U770" s="667"/>
      <c r="V770" s="667"/>
      <c r="W770" s="667"/>
      <c r="X770" s="667"/>
      <c r="Y770" s="667"/>
      <c r="Z770" s="667"/>
      <c r="AA770" s="667"/>
      <c r="AB770" s="667"/>
    </row>
    <row r="771" spans="2:28" ht="15.75" hidden="1" customHeight="1">
      <c r="B771" s="667"/>
      <c r="C771" s="667"/>
      <c r="D771" s="667"/>
      <c r="E771" s="667"/>
      <c r="F771" s="667"/>
      <c r="G771" s="667"/>
      <c r="H771" s="667"/>
      <c r="I771" s="667"/>
      <c r="J771" s="667"/>
      <c r="K771" s="667"/>
      <c r="L771" s="667"/>
      <c r="M771" s="667"/>
      <c r="N771" s="667"/>
      <c r="O771" s="667"/>
      <c r="P771" s="667"/>
      <c r="Q771" s="667"/>
      <c r="R771" s="667"/>
      <c r="S771" s="667"/>
      <c r="T771" s="667"/>
      <c r="U771" s="667"/>
      <c r="V771" s="667"/>
      <c r="W771" s="667"/>
      <c r="X771" s="667"/>
      <c r="Y771" s="667"/>
      <c r="Z771" s="667"/>
      <c r="AA771" s="667"/>
      <c r="AB771" s="667"/>
    </row>
    <row r="772" spans="2:28" ht="15.75" hidden="1" customHeight="1">
      <c r="B772" s="667"/>
      <c r="C772" s="667"/>
      <c r="D772" s="667"/>
      <c r="E772" s="667"/>
      <c r="F772" s="667"/>
      <c r="G772" s="667"/>
      <c r="H772" s="667"/>
      <c r="I772" s="667"/>
      <c r="J772" s="667"/>
      <c r="K772" s="667"/>
      <c r="L772" s="667"/>
      <c r="M772" s="667"/>
      <c r="N772" s="667"/>
      <c r="O772" s="667"/>
      <c r="P772" s="667"/>
      <c r="Q772" s="667"/>
      <c r="R772" s="667"/>
      <c r="S772" s="667"/>
      <c r="T772" s="667"/>
      <c r="U772" s="667"/>
      <c r="V772" s="667"/>
      <c r="W772" s="667"/>
      <c r="X772" s="667"/>
      <c r="Y772" s="667"/>
      <c r="Z772" s="667"/>
      <c r="AA772" s="667"/>
      <c r="AB772" s="667"/>
    </row>
    <row r="773" spans="2:28" ht="15.75" hidden="1" customHeight="1">
      <c r="B773" s="667"/>
      <c r="C773" s="667"/>
      <c r="D773" s="667"/>
      <c r="E773" s="667"/>
      <c r="F773" s="667"/>
      <c r="G773" s="667"/>
      <c r="H773" s="667"/>
      <c r="I773" s="667"/>
      <c r="J773" s="667"/>
      <c r="K773" s="667"/>
      <c r="L773" s="667"/>
      <c r="M773" s="667"/>
      <c r="N773" s="667"/>
      <c r="O773" s="667"/>
      <c r="P773" s="667"/>
      <c r="Q773" s="667"/>
      <c r="R773" s="667"/>
      <c r="S773" s="667"/>
      <c r="T773" s="667"/>
      <c r="U773" s="667"/>
      <c r="V773" s="667"/>
      <c r="W773" s="667"/>
      <c r="X773" s="667"/>
      <c r="Y773" s="667"/>
      <c r="Z773" s="667"/>
      <c r="AA773" s="667"/>
      <c r="AB773" s="667"/>
    </row>
    <row r="774" spans="2:28" ht="15.75" hidden="1" customHeight="1">
      <c r="B774" s="667"/>
      <c r="C774" s="667"/>
      <c r="D774" s="667"/>
      <c r="E774" s="667"/>
      <c r="F774" s="667"/>
      <c r="G774" s="667"/>
      <c r="H774" s="667"/>
      <c r="I774" s="667"/>
      <c r="J774" s="667"/>
      <c r="K774" s="667"/>
      <c r="L774" s="667"/>
      <c r="M774" s="667"/>
      <c r="N774" s="667"/>
      <c r="O774" s="667"/>
      <c r="P774" s="667"/>
      <c r="Q774" s="667"/>
      <c r="R774" s="667"/>
      <c r="S774" s="667"/>
      <c r="T774" s="667"/>
      <c r="U774" s="667"/>
      <c r="V774" s="667"/>
      <c r="W774" s="667"/>
      <c r="X774" s="667"/>
      <c r="Y774" s="667"/>
      <c r="Z774" s="667"/>
      <c r="AA774" s="667"/>
      <c r="AB774" s="667"/>
    </row>
    <row r="775" spans="2:28" ht="15.75" hidden="1" customHeight="1">
      <c r="B775" s="667"/>
      <c r="C775" s="667"/>
      <c r="D775" s="667"/>
      <c r="E775" s="667"/>
      <c r="F775" s="667"/>
      <c r="G775" s="667"/>
      <c r="H775" s="667"/>
      <c r="I775" s="667"/>
      <c r="J775" s="667"/>
      <c r="K775" s="667"/>
      <c r="L775" s="667"/>
      <c r="M775" s="667"/>
      <c r="N775" s="667"/>
      <c r="O775" s="667"/>
      <c r="P775" s="667"/>
      <c r="Q775" s="667"/>
      <c r="R775" s="667"/>
      <c r="S775" s="667"/>
      <c r="T775" s="667"/>
      <c r="U775" s="667"/>
      <c r="V775" s="667"/>
      <c r="W775" s="667"/>
      <c r="X775" s="667"/>
      <c r="Y775" s="667"/>
      <c r="Z775" s="667"/>
      <c r="AA775" s="667"/>
      <c r="AB775" s="667"/>
    </row>
    <row r="776" spans="2:28" ht="15.75" hidden="1" customHeight="1">
      <c r="B776" s="667"/>
      <c r="C776" s="667"/>
      <c r="D776" s="667"/>
      <c r="E776" s="667"/>
      <c r="F776" s="667"/>
      <c r="G776" s="667"/>
      <c r="H776" s="667"/>
      <c r="I776" s="667"/>
      <c r="J776" s="667"/>
      <c r="K776" s="667"/>
      <c r="L776" s="667"/>
      <c r="M776" s="667"/>
      <c r="N776" s="667"/>
      <c r="O776" s="667"/>
      <c r="P776" s="667"/>
      <c r="Q776" s="667"/>
      <c r="R776" s="667"/>
      <c r="S776" s="667"/>
      <c r="T776" s="667"/>
      <c r="U776" s="667"/>
      <c r="V776" s="667"/>
      <c r="W776" s="667"/>
      <c r="X776" s="667"/>
      <c r="Y776" s="667"/>
      <c r="Z776" s="667"/>
      <c r="AA776" s="667"/>
      <c r="AB776" s="667"/>
    </row>
    <row r="777" spans="2:28" ht="15.75" hidden="1" customHeight="1">
      <c r="B777" s="667"/>
      <c r="C777" s="667"/>
      <c r="D777" s="667"/>
      <c r="E777" s="667"/>
      <c r="F777" s="667"/>
      <c r="G777" s="667"/>
      <c r="H777" s="667"/>
      <c r="I777" s="667"/>
      <c r="J777" s="667"/>
      <c r="K777" s="667"/>
      <c r="L777" s="667"/>
      <c r="M777" s="667"/>
      <c r="N777" s="667"/>
      <c r="O777" s="667"/>
      <c r="P777" s="667"/>
      <c r="Q777" s="667"/>
      <c r="R777" s="667"/>
      <c r="S777" s="667"/>
      <c r="T777" s="667"/>
      <c r="U777" s="667"/>
      <c r="V777" s="667"/>
      <c r="W777" s="667"/>
      <c r="X777" s="667"/>
      <c r="Y777" s="667"/>
      <c r="Z777" s="667"/>
      <c r="AA777" s="667"/>
      <c r="AB777" s="667"/>
    </row>
    <row r="778" spans="2:28" ht="15.75" hidden="1" customHeight="1">
      <c r="B778" s="667"/>
      <c r="C778" s="667"/>
      <c r="D778" s="667"/>
      <c r="E778" s="667"/>
      <c r="F778" s="667"/>
      <c r="G778" s="667"/>
      <c r="H778" s="667"/>
      <c r="I778" s="667"/>
      <c r="J778" s="667"/>
      <c r="K778" s="667"/>
      <c r="L778" s="667"/>
      <c r="M778" s="667"/>
      <c r="N778" s="667"/>
      <c r="O778" s="667"/>
      <c r="P778" s="667"/>
      <c r="Q778" s="667"/>
      <c r="R778" s="667"/>
      <c r="S778" s="667"/>
      <c r="T778" s="667"/>
      <c r="U778" s="667"/>
      <c r="V778" s="667"/>
      <c r="W778" s="667"/>
      <c r="X778" s="667"/>
      <c r="Y778" s="667"/>
      <c r="Z778" s="667"/>
      <c r="AA778" s="667"/>
      <c r="AB778" s="667"/>
    </row>
    <row r="779" spans="2:28" ht="15.75" hidden="1" customHeight="1">
      <c r="B779" s="667"/>
      <c r="C779" s="667"/>
      <c r="D779" s="667"/>
      <c r="E779" s="667"/>
      <c r="F779" s="667"/>
      <c r="G779" s="667"/>
      <c r="H779" s="667"/>
      <c r="I779" s="667"/>
      <c r="J779" s="667"/>
      <c r="K779" s="667"/>
      <c r="L779" s="667"/>
      <c r="M779" s="667"/>
      <c r="N779" s="667"/>
      <c r="O779" s="667"/>
      <c r="P779" s="667"/>
      <c r="Q779" s="667"/>
      <c r="R779" s="667"/>
      <c r="S779" s="667"/>
      <c r="T779" s="667"/>
      <c r="U779" s="667"/>
      <c r="V779" s="667"/>
      <c r="W779" s="667"/>
      <c r="X779" s="667"/>
      <c r="Y779" s="667"/>
      <c r="Z779" s="667"/>
      <c r="AA779" s="667"/>
      <c r="AB779" s="667"/>
    </row>
    <row r="780" spans="2:28" ht="15.75" hidden="1" customHeight="1">
      <c r="B780" s="667"/>
      <c r="C780" s="667"/>
      <c r="D780" s="667"/>
      <c r="E780" s="667"/>
      <c r="F780" s="667"/>
      <c r="G780" s="667"/>
      <c r="H780" s="667"/>
      <c r="I780" s="667"/>
      <c r="J780" s="667"/>
      <c r="K780" s="667"/>
      <c r="L780" s="667"/>
      <c r="M780" s="667"/>
      <c r="N780" s="667"/>
      <c r="O780" s="667"/>
      <c r="P780" s="667"/>
      <c r="Q780" s="667"/>
      <c r="R780" s="667"/>
      <c r="S780" s="667"/>
      <c r="T780" s="667"/>
      <c r="U780" s="667"/>
      <c r="V780" s="667"/>
      <c r="W780" s="667"/>
      <c r="X780" s="667"/>
      <c r="Y780" s="667"/>
      <c r="Z780" s="667"/>
      <c r="AA780" s="667"/>
      <c r="AB780" s="667"/>
    </row>
    <row r="781" spans="2:28" ht="15.75" hidden="1" customHeight="1">
      <c r="B781" s="667"/>
      <c r="C781" s="667"/>
      <c r="D781" s="667"/>
      <c r="E781" s="667"/>
      <c r="F781" s="667"/>
      <c r="G781" s="667"/>
      <c r="H781" s="667"/>
      <c r="I781" s="667"/>
      <c r="J781" s="667"/>
      <c r="K781" s="667"/>
      <c r="L781" s="667"/>
      <c r="M781" s="667"/>
      <c r="N781" s="667"/>
      <c r="O781" s="667"/>
      <c r="P781" s="667"/>
      <c r="Q781" s="667"/>
      <c r="R781" s="667"/>
      <c r="S781" s="667"/>
      <c r="T781" s="667"/>
      <c r="U781" s="667"/>
      <c r="V781" s="667"/>
      <c r="W781" s="667"/>
      <c r="X781" s="667"/>
      <c r="Y781" s="667"/>
      <c r="Z781" s="667"/>
      <c r="AA781" s="667"/>
      <c r="AB781" s="667"/>
    </row>
    <row r="782" spans="2:28" ht="15.75" hidden="1" customHeight="1">
      <c r="B782" s="667"/>
      <c r="C782" s="667"/>
      <c r="D782" s="667"/>
      <c r="E782" s="667"/>
      <c r="F782" s="667"/>
      <c r="G782" s="667"/>
      <c r="H782" s="667"/>
      <c r="I782" s="667"/>
      <c r="J782" s="667"/>
      <c r="K782" s="667"/>
      <c r="L782" s="667"/>
      <c r="M782" s="667"/>
      <c r="N782" s="667"/>
      <c r="O782" s="667"/>
      <c r="P782" s="667"/>
      <c r="Q782" s="667"/>
      <c r="R782" s="667"/>
      <c r="S782" s="667"/>
      <c r="T782" s="667"/>
      <c r="U782" s="667"/>
      <c r="V782" s="667"/>
      <c r="W782" s="667"/>
      <c r="X782" s="667"/>
      <c r="Y782" s="667"/>
      <c r="Z782" s="667"/>
      <c r="AA782" s="667"/>
      <c r="AB782" s="667"/>
    </row>
    <row r="783" spans="2:28" ht="15.75" hidden="1" customHeight="1">
      <c r="B783" s="667"/>
      <c r="C783" s="667"/>
      <c r="D783" s="667"/>
      <c r="E783" s="667"/>
      <c r="F783" s="667"/>
      <c r="G783" s="667"/>
      <c r="H783" s="667"/>
      <c r="I783" s="667"/>
      <c r="J783" s="667"/>
      <c r="K783" s="667"/>
      <c r="L783" s="667"/>
      <c r="M783" s="667"/>
      <c r="N783" s="667"/>
      <c r="O783" s="667"/>
      <c r="P783" s="667"/>
      <c r="Q783" s="667"/>
      <c r="R783" s="667"/>
      <c r="S783" s="667"/>
      <c r="T783" s="667"/>
      <c r="U783" s="667"/>
      <c r="V783" s="667"/>
      <c r="W783" s="667"/>
      <c r="X783" s="667"/>
      <c r="Y783" s="667"/>
      <c r="Z783" s="667"/>
      <c r="AA783" s="667"/>
      <c r="AB783" s="667"/>
    </row>
    <row r="784" spans="2:28" ht="15.75" hidden="1" customHeight="1">
      <c r="B784" s="667"/>
      <c r="C784" s="667"/>
      <c r="D784" s="667"/>
      <c r="E784" s="667"/>
      <c r="F784" s="667"/>
      <c r="G784" s="667"/>
      <c r="H784" s="667"/>
      <c r="I784" s="667"/>
      <c r="J784" s="667"/>
      <c r="K784" s="667"/>
      <c r="L784" s="667"/>
      <c r="M784" s="667"/>
      <c r="N784" s="667"/>
      <c r="O784" s="667"/>
      <c r="P784" s="667"/>
      <c r="Q784" s="667"/>
      <c r="R784" s="667"/>
      <c r="S784" s="667"/>
      <c r="T784" s="667"/>
      <c r="U784" s="667"/>
      <c r="V784" s="667"/>
      <c r="W784" s="667"/>
      <c r="X784" s="667"/>
      <c r="Y784" s="667"/>
      <c r="Z784" s="667"/>
      <c r="AA784" s="667"/>
      <c r="AB784" s="667"/>
    </row>
    <row r="785" spans="2:28" ht="15.75" hidden="1" customHeight="1">
      <c r="B785" s="667"/>
      <c r="C785" s="667"/>
      <c r="D785" s="667"/>
      <c r="E785" s="667"/>
      <c r="F785" s="667"/>
      <c r="G785" s="667"/>
      <c r="H785" s="667"/>
      <c r="I785" s="667"/>
      <c r="J785" s="667"/>
      <c r="K785" s="667"/>
      <c r="L785" s="667"/>
      <c r="M785" s="667"/>
      <c r="N785" s="667"/>
      <c r="O785" s="667"/>
      <c r="P785" s="667"/>
      <c r="Q785" s="667"/>
      <c r="R785" s="667"/>
      <c r="S785" s="667"/>
      <c r="T785" s="667"/>
      <c r="U785" s="667"/>
      <c r="V785" s="667"/>
      <c r="W785" s="667"/>
      <c r="X785" s="667"/>
      <c r="Y785" s="667"/>
      <c r="Z785" s="667"/>
      <c r="AA785" s="667"/>
      <c r="AB785" s="667"/>
    </row>
    <row r="786" spans="2:28" ht="15.75" hidden="1" customHeight="1">
      <c r="B786" s="667"/>
      <c r="C786" s="667"/>
      <c r="D786" s="667"/>
      <c r="E786" s="667"/>
      <c r="F786" s="667"/>
      <c r="G786" s="667"/>
      <c r="H786" s="667"/>
      <c r="I786" s="667"/>
      <c r="J786" s="667"/>
      <c r="K786" s="667"/>
      <c r="L786" s="667"/>
      <c r="M786" s="667"/>
      <c r="N786" s="667"/>
      <c r="O786" s="667"/>
      <c r="P786" s="667"/>
      <c r="Q786" s="667"/>
      <c r="R786" s="667"/>
      <c r="S786" s="667"/>
      <c r="T786" s="667"/>
      <c r="U786" s="667"/>
      <c r="V786" s="667"/>
      <c r="W786" s="667"/>
      <c r="X786" s="667"/>
      <c r="Y786" s="667"/>
      <c r="Z786" s="667"/>
      <c r="AA786" s="667"/>
      <c r="AB786" s="667"/>
    </row>
    <row r="787" spans="2:28" ht="15.75" hidden="1" customHeight="1">
      <c r="B787" s="667"/>
      <c r="C787" s="667"/>
      <c r="D787" s="667"/>
      <c r="E787" s="667"/>
      <c r="F787" s="667"/>
      <c r="G787" s="667"/>
      <c r="H787" s="667"/>
      <c r="I787" s="667"/>
      <c r="J787" s="667"/>
      <c r="K787" s="667"/>
      <c r="L787" s="667"/>
      <c r="M787" s="667"/>
      <c r="N787" s="667"/>
      <c r="O787" s="667"/>
      <c r="P787" s="667"/>
      <c r="Q787" s="667"/>
      <c r="R787" s="667"/>
      <c r="S787" s="667"/>
      <c r="T787" s="667"/>
      <c r="U787" s="667"/>
      <c r="V787" s="667"/>
      <c r="W787" s="667"/>
      <c r="X787" s="667"/>
      <c r="Y787" s="667"/>
      <c r="Z787" s="667"/>
      <c r="AA787" s="667"/>
      <c r="AB787" s="667"/>
    </row>
    <row r="788" spans="2:28" ht="15.75" hidden="1" customHeight="1">
      <c r="B788" s="667"/>
      <c r="C788" s="667"/>
      <c r="D788" s="667"/>
      <c r="E788" s="667"/>
      <c r="F788" s="667"/>
      <c r="G788" s="667"/>
      <c r="H788" s="667"/>
      <c r="I788" s="667"/>
      <c r="J788" s="667"/>
      <c r="K788" s="667"/>
      <c r="L788" s="667"/>
      <c r="M788" s="667"/>
      <c r="N788" s="667"/>
      <c r="O788" s="667"/>
      <c r="P788" s="667"/>
      <c r="Q788" s="667"/>
      <c r="R788" s="667"/>
      <c r="S788" s="667"/>
      <c r="T788" s="667"/>
      <c r="U788" s="667"/>
      <c r="V788" s="667"/>
      <c r="W788" s="667"/>
      <c r="X788" s="667"/>
      <c r="Y788" s="667"/>
      <c r="Z788" s="667"/>
      <c r="AA788" s="667"/>
      <c r="AB788" s="667"/>
    </row>
    <row r="789" spans="2:28" ht="15.75" hidden="1" customHeight="1">
      <c r="B789" s="667"/>
      <c r="C789" s="667"/>
      <c r="D789" s="667"/>
      <c r="E789" s="667"/>
      <c r="F789" s="667"/>
      <c r="G789" s="667"/>
      <c r="H789" s="667"/>
      <c r="I789" s="667"/>
      <c r="J789" s="667"/>
      <c r="K789" s="667"/>
      <c r="L789" s="667"/>
      <c r="M789" s="667"/>
      <c r="N789" s="667"/>
      <c r="O789" s="667"/>
      <c r="P789" s="667"/>
      <c r="Q789" s="667"/>
      <c r="R789" s="667"/>
      <c r="S789" s="667"/>
      <c r="T789" s="667"/>
      <c r="U789" s="667"/>
      <c r="V789" s="667"/>
      <c r="W789" s="667"/>
      <c r="X789" s="667"/>
      <c r="Y789" s="667"/>
      <c r="Z789" s="667"/>
      <c r="AA789" s="667"/>
      <c r="AB789" s="667"/>
    </row>
    <row r="790" spans="2:28" ht="15.75" hidden="1" customHeight="1">
      <c r="B790" s="667"/>
      <c r="C790" s="667"/>
      <c r="D790" s="667"/>
      <c r="E790" s="667"/>
      <c r="F790" s="667"/>
      <c r="G790" s="667"/>
      <c r="H790" s="667"/>
      <c r="I790" s="667"/>
      <c r="J790" s="667"/>
      <c r="K790" s="667"/>
      <c r="L790" s="667"/>
      <c r="M790" s="667"/>
      <c r="N790" s="667"/>
      <c r="O790" s="667"/>
      <c r="P790" s="667"/>
      <c r="Q790" s="667"/>
      <c r="R790" s="667"/>
      <c r="S790" s="667"/>
      <c r="T790" s="667"/>
      <c r="U790" s="667"/>
      <c r="V790" s="667"/>
      <c r="W790" s="667"/>
      <c r="X790" s="667"/>
      <c r="Y790" s="667"/>
      <c r="Z790" s="667"/>
      <c r="AA790" s="667"/>
      <c r="AB790" s="667"/>
    </row>
    <row r="791" spans="2:28" ht="15.75" hidden="1" customHeight="1">
      <c r="B791" s="667"/>
      <c r="C791" s="667"/>
      <c r="D791" s="667"/>
      <c r="E791" s="667"/>
      <c r="F791" s="667"/>
      <c r="G791" s="667"/>
      <c r="H791" s="667"/>
      <c r="I791" s="667"/>
      <c r="J791" s="667"/>
      <c r="K791" s="667"/>
      <c r="L791" s="667"/>
      <c r="M791" s="667"/>
      <c r="N791" s="667"/>
      <c r="O791" s="667"/>
      <c r="P791" s="667"/>
      <c r="Q791" s="667"/>
      <c r="R791" s="667"/>
      <c r="S791" s="667"/>
      <c r="T791" s="667"/>
      <c r="U791" s="667"/>
      <c r="V791" s="667"/>
      <c r="W791" s="667"/>
      <c r="X791" s="667"/>
      <c r="Y791" s="667"/>
      <c r="Z791" s="667"/>
      <c r="AA791" s="667"/>
      <c r="AB791" s="667"/>
    </row>
    <row r="792" spans="2:28" ht="15.75" hidden="1" customHeight="1">
      <c r="B792" s="667"/>
      <c r="C792" s="667"/>
      <c r="D792" s="667"/>
      <c r="E792" s="667"/>
      <c r="F792" s="667"/>
      <c r="G792" s="667"/>
      <c r="H792" s="667"/>
      <c r="I792" s="667"/>
      <c r="J792" s="667"/>
      <c r="K792" s="667"/>
      <c r="L792" s="667"/>
      <c r="M792" s="667"/>
      <c r="N792" s="667"/>
      <c r="O792" s="667"/>
      <c r="P792" s="667"/>
      <c r="Q792" s="667"/>
      <c r="R792" s="667"/>
      <c r="S792" s="667"/>
      <c r="T792" s="667"/>
      <c r="U792" s="667"/>
      <c r="V792" s="667"/>
      <c r="W792" s="667"/>
      <c r="X792" s="667"/>
      <c r="Y792" s="667"/>
      <c r="Z792" s="667"/>
      <c r="AA792" s="667"/>
      <c r="AB792" s="667"/>
    </row>
    <row r="793" spans="2:28" ht="15.75" hidden="1" customHeight="1">
      <c r="B793" s="667"/>
      <c r="C793" s="667"/>
      <c r="D793" s="667"/>
      <c r="E793" s="667"/>
      <c r="F793" s="667"/>
      <c r="G793" s="667"/>
      <c r="H793" s="667"/>
      <c r="I793" s="667"/>
      <c r="J793" s="667"/>
      <c r="K793" s="667"/>
      <c r="L793" s="667"/>
      <c r="M793" s="667"/>
      <c r="N793" s="667"/>
      <c r="O793" s="667"/>
      <c r="P793" s="667"/>
      <c r="Q793" s="667"/>
      <c r="R793" s="667"/>
      <c r="S793" s="667"/>
      <c r="T793" s="667"/>
      <c r="U793" s="667"/>
      <c r="V793" s="667"/>
      <c r="W793" s="667"/>
      <c r="X793" s="667"/>
      <c r="Y793" s="667"/>
      <c r="Z793" s="667"/>
      <c r="AA793" s="667"/>
      <c r="AB793" s="667"/>
    </row>
    <row r="794" spans="2:28" ht="15.75" hidden="1" customHeight="1">
      <c r="B794" s="667"/>
      <c r="C794" s="667"/>
      <c r="D794" s="667"/>
      <c r="E794" s="667"/>
      <c r="F794" s="667"/>
      <c r="G794" s="667"/>
      <c r="H794" s="667"/>
      <c r="I794" s="667"/>
      <c r="J794" s="667"/>
      <c r="K794" s="667"/>
      <c r="L794" s="667"/>
      <c r="M794" s="667"/>
      <c r="N794" s="667"/>
      <c r="O794" s="667"/>
      <c r="P794" s="667"/>
      <c r="Q794" s="667"/>
      <c r="R794" s="667"/>
      <c r="S794" s="667"/>
      <c r="T794" s="667"/>
      <c r="U794" s="667"/>
      <c r="V794" s="667"/>
      <c r="W794" s="667"/>
      <c r="X794" s="667"/>
      <c r="Y794" s="667"/>
      <c r="Z794" s="667"/>
      <c r="AA794" s="667"/>
      <c r="AB794" s="667"/>
    </row>
    <row r="795" spans="2:28" ht="15.75" hidden="1" customHeight="1">
      <c r="B795" s="667"/>
      <c r="C795" s="667"/>
      <c r="D795" s="667"/>
      <c r="E795" s="667"/>
      <c r="F795" s="667"/>
      <c r="G795" s="667"/>
      <c r="H795" s="667"/>
      <c r="I795" s="667"/>
      <c r="J795" s="667"/>
      <c r="K795" s="667"/>
      <c r="L795" s="667"/>
      <c r="M795" s="667"/>
      <c r="N795" s="667"/>
      <c r="O795" s="667"/>
      <c r="P795" s="667"/>
      <c r="Q795" s="667"/>
      <c r="R795" s="667"/>
      <c r="S795" s="667"/>
      <c r="T795" s="667"/>
      <c r="U795" s="667"/>
      <c r="V795" s="667"/>
      <c r="W795" s="667"/>
      <c r="X795" s="667"/>
      <c r="Y795" s="667"/>
      <c r="Z795" s="667"/>
      <c r="AA795" s="667"/>
      <c r="AB795" s="667"/>
    </row>
    <row r="796" spans="2:28" ht="15.75" hidden="1" customHeight="1">
      <c r="B796" s="667"/>
      <c r="C796" s="667"/>
      <c r="D796" s="667"/>
      <c r="E796" s="667"/>
      <c r="F796" s="667"/>
      <c r="G796" s="667"/>
      <c r="H796" s="667"/>
      <c r="I796" s="667"/>
      <c r="J796" s="667"/>
      <c r="K796" s="667"/>
      <c r="L796" s="667"/>
      <c r="M796" s="667"/>
      <c r="N796" s="667"/>
      <c r="O796" s="667"/>
      <c r="P796" s="667"/>
      <c r="Q796" s="667"/>
      <c r="R796" s="667"/>
      <c r="S796" s="667"/>
      <c r="T796" s="667"/>
      <c r="U796" s="667"/>
      <c r="V796" s="667"/>
      <c r="W796" s="667"/>
      <c r="X796" s="667"/>
      <c r="Y796" s="667"/>
      <c r="Z796" s="667"/>
      <c r="AA796" s="667"/>
      <c r="AB796" s="667"/>
    </row>
    <row r="797" spans="2:28" ht="15.75" hidden="1" customHeight="1">
      <c r="B797" s="667"/>
      <c r="C797" s="667"/>
      <c r="D797" s="667"/>
      <c r="E797" s="667"/>
      <c r="F797" s="667"/>
      <c r="G797" s="667"/>
      <c r="H797" s="667"/>
      <c r="I797" s="667"/>
      <c r="J797" s="667"/>
      <c r="K797" s="667"/>
      <c r="L797" s="667"/>
      <c r="M797" s="667"/>
      <c r="N797" s="667"/>
      <c r="O797" s="667"/>
      <c r="P797" s="667"/>
      <c r="Q797" s="667"/>
      <c r="R797" s="667"/>
      <c r="S797" s="667"/>
      <c r="T797" s="667"/>
      <c r="U797" s="667"/>
      <c r="V797" s="667"/>
      <c r="W797" s="667"/>
      <c r="X797" s="667"/>
      <c r="Y797" s="667"/>
      <c r="Z797" s="667"/>
      <c r="AA797" s="667"/>
      <c r="AB797" s="667"/>
    </row>
    <row r="798" spans="2:28" ht="15.75" hidden="1" customHeight="1">
      <c r="B798" s="667"/>
      <c r="C798" s="667"/>
      <c r="D798" s="667"/>
      <c r="E798" s="667"/>
      <c r="F798" s="667"/>
      <c r="G798" s="667"/>
      <c r="H798" s="667"/>
      <c r="I798" s="667"/>
      <c r="J798" s="667"/>
      <c r="K798" s="667"/>
      <c r="L798" s="667"/>
      <c r="M798" s="667"/>
      <c r="N798" s="667"/>
      <c r="O798" s="667"/>
      <c r="P798" s="667"/>
      <c r="Q798" s="667"/>
      <c r="R798" s="667"/>
      <c r="S798" s="667"/>
      <c r="T798" s="667"/>
      <c r="U798" s="667"/>
      <c r="V798" s="667"/>
      <c r="W798" s="667"/>
      <c r="X798" s="667"/>
      <c r="Y798" s="667"/>
      <c r="Z798" s="667"/>
      <c r="AA798" s="667"/>
      <c r="AB798" s="667"/>
    </row>
    <row r="799" spans="2:28" ht="15.75" hidden="1" customHeight="1">
      <c r="B799" s="667"/>
      <c r="C799" s="667"/>
      <c r="D799" s="667"/>
      <c r="E799" s="667"/>
      <c r="F799" s="667"/>
      <c r="G799" s="667"/>
      <c r="H799" s="667"/>
      <c r="I799" s="667"/>
      <c r="J799" s="667"/>
      <c r="K799" s="667"/>
      <c r="L799" s="667"/>
      <c r="M799" s="667"/>
      <c r="N799" s="667"/>
      <c r="O799" s="667"/>
      <c r="P799" s="667"/>
      <c r="Q799" s="667"/>
      <c r="R799" s="667"/>
      <c r="S799" s="667"/>
      <c r="T799" s="667"/>
      <c r="U799" s="667"/>
      <c r="V799" s="667"/>
      <c r="W799" s="667"/>
      <c r="X799" s="667"/>
      <c r="Y799" s="667"/>
      <c r="Z799" s="667"/>
      <c r="AA799" s="667"/>
      <c r="AB799" s="667"/>
    </row>
    <row r="800" spans="2:28" ht="15.75" hidden="1" customHeight="1">
      <c r="B800" s="667"/>
      <c r="C800" s="667"/>
      <c r="D800" s="667"/>
      <c r="E800" s="667"/>
      <c r="F800" s="667"/>
      <c r="G800" s="667"/>
      <c r="H800" s="667"/>
      <c r="I800" s="667"/>
      <c r="J800" s="667"/>
      <c r="K800" s="667"/>
      <c r="L800" s="667"/>
      <c r="M800" s="667"/>
      <c r="N800" s="667"/>
      <c r="O800" s="667"/>
      <c r="P800" s="667"/>
      <c r="Q800" s="667"/>
      <c r="R800" s="667"/>
      <c r="S800" s="667"/>
      <c r="T800" s="667"/>
      <c r="U800" s="667"/>
      <c r="V800" s="667"/>
      <c r="W800" s="667"/>
      <c r="X800" s="667"/>
      <c r="Y800" s="667"/>
      <c r="Z800" s="667"/>
      <c r="AA800" s="667"/>
      <c r="AB800" s="667"/>
    </row>
    <row r="801" spans="2:28" ht="15.75" hidden="1" customHeight="1">
      <c r="B801" s="667"/>
      <c r="C801" s="667"/>
      <c r="D801" s="667"/>
      <c r="E801" s="667"/>
      <c r="F801" s="667"/>
      <c r="G801" s="667"/>
      <c r="H801" s="667"/>
      <c r="I801" s="667"/>
      <c r="J801" s="667"/>
      <c r="K801" s="667"/>
      <c r="L801" s="667"/>
      <c r="M801" s="667"/>
      <c r="N801" s="667"/>
      <c r="O801" s="667"/>
      <c r="P801" s="667"/>
      <c r="Q801" s="667"/>
      <c r="R801" s="667"/>
      <c r="S801" s="667"/>
      <c r="T801" s="667"/>
      <c r="U801" s="667"/>
      <c r="V801" s="667"/>
      <c r="W801" s="667"/>
      <c r="X801" s="667"/>
      <c r="Y801" s="667"/>
      <c r="Z801" s="667"/>
      <c r="AA801" s="667"/>
      <c r="AB801" s="667"/>
    </row>
    <row r="802" spans="2:28" ht="15.75" hidden="1" customHeight="1">
      <c r="B802" s="667"/>
      <c r="C802" s="667"/>
      <c r="D802" s="667"/>
      <c r="E802" s="667"/>
      <c r="F802" s="667"/>
      <c r="G802" s="667"/>
      <c r="H802" s="667"/>
      <c r="I802" s="667"/>
      <c r="J802" s="667"/>
      <c r="K802" s="667"/>
      <c r="L802" s="667"/>
      <c r="M802" s="667"/>
      <c r="N802" s="667"/>
      <c r="O802" s="667"/>
      <c r="P802" s="667"/>
      <c r="Q802" s="667"/>
      <c r="R802" s="667"/>
      <c r="S802" s="667"/>
      <c r="T802" s="667"/>
      <c r="U802" s="667"/>
      <c r="V802" s="667"/>
      <c r="W802" s="667"/>
      <c r="X802" s="667"/>
      <c r="Y802" s="667"/>
      <c r="Z802" s="667"/>
      <c r="AA802" s="667"/>
      <c r="AB802" s="667"/>
    </row>
    <row r="803" spans="2:28" ht="15.75" hidden="1" customHeight="1">
      <c r="B803" s="667"/>
      <c r="C803" s="667"/>
      <c r="D803" s="667"/>
      <c r="E803" s="667"/>
      <c r="F803" s="667"/>
      <c r="G803" s="667"/>
      <c r="H803" s="667"/>
      <c r="I803" s="667"/>
      <c r="J803" s="667"/>
      <c r="K803" s="667"/>
      <c r="L803" s="667"/>
      <c r="M803" s="667"/>
      <c r="N803" s="667"/>
      <c r="O803" s="667"/>
      <c r="P803" s="667"/>
      <c r="Q803" s="667"/>
      <c r="R803" s="667"/>
      <c r="S803" s="667"/>
      <c r="T803" s="667"/>
      <c r="U803" s="667"/>
      <c r="V803" s="667"/>
      <c r="W803" s="667"/>
      <c r="X803" s="667"/>
      <c r="Y803" s="667"/>
      <c r="Z803" s="667"/>
      <c r="AA803" s="667"/>
      <c r="AB803" s="667"/>
    </row>
    <row r="804" spans="2:28" ht="15.75" hidden="1" customHeight="1">
      <c r="B804" s="667"/>
      <c r="C804" s="667"/>
      <c r="D804" s="667"/>
      <c r="E804" s="667"/>
      <c r="F804" s="667"/>
      <c r="G804" s="667"/>
      <c r="H804" s="667"/>
      <c r="I804" s="667"/>
      <c r="J804" s="667"/>
      <c r="K804" s="667"/>
      <c r="L804" s="667"/>
      <c r="M804" s="667"/>
      <c r="N804" s="667"/>
      <c r="O804" s="667"/>
      <c r="P804" s="667"/>
      <c r="Q804" s="667"/>
      <c r="R804" s="667"/>
      <c r="S804" s="667"/>
      <c r="T804" s="667"/>
      <c r="U804" s="667"/>
      <c r="V804" s="667"/>
      <c r="W804" s="667"/>
      <c r="X804" s="667"/>
      <c r="Y804" s="667"/>
      <c r="Z804" s="667"/>
      <c r="AA804" s="667"/>
      <c r="AB804" s="667"/>
    </row>
    <row r="805" spans="2:28" ht="15.75" hidden="1" customHeight="1">
      <c r="B805" s="667"/>
      <c r="C805" s="667"/>
      <c r="D805" s="667"/>
      <c r="E805" s="667"/>
      <c r="F805" s="667"/>
      <c r="G805" s="667"/>
      <c r="H805" s="667"/>
      <c r="I805" s="667"/>
      <c r="J805" s="667"/>
      <c r="K805" s="667"/>
      <c r="L805" s="667"/>
      <c r="M805" s="667"/>
      <c r="N805" s="667"/>
      <c r="O805" s="667"/>
      <c r="P805" s="667"/>
      <c r="Q805" s="667"/>
      <c r="R805" s="667"/>
      <c r="S805" s="667"/>
      <c r="T805" s="667"/>
      <c r="U805" s="667"/>
      <c r="V805" s="667"/>
      <c r="W805" s="667"/>
      <c r="X805" s="667"/>
      <c r="Y805" s="667"/>
      <c r="Z805" s="667"/>
      <c r="AA805" s="667"/>
      <c r="AB805" s="667"/>
    </row>
    <row r="806" spans="2:28" ht="15.75" hidden="1" customHeight="1">
      <c r="B806" s="667"/>
      <c r="C806" s="667"/>
      <c r="D806" s="667"/>
      <c r="E806" s="667"/>
      <c r="F806" s="667"/>
      <c r="G806" s="667"/>
      <c r="H806" s="667"/>
      <c r="I806" s="667"/>
      <c r="J806" s="667"/>
      <c r="K806" s="667"/>
      <c r="L806" s="667"/>
      <c r="M806" s="667"/>
      <c r="N806" s="667"/>
      <c r="O806" s="667"/>
      <c r="P806" s="667"/>
      <c r="Q806" s="667"/>
      <c r="R806" s="667"/>
      <c r="S806" s="667"/>
      <c r="T806" s="667"/>
      <c r="U806" s="667"/>
      <c r="V806" s="667"/>
      <c r="W806" s="667"/>
      <c r="X806" s="667"/>
      <c r="Y806" s="667"/>
      <c r="Z806" s="667"/>
      <c r="AA806" s="667"/>
      <c r="AB806" s="667"/>
    </row>
    <row r="807" spans="2:28" ht="15.75" hidden="1" customHeight="1">
      <c r="B807" s="667"/>
      <c r="C807" s="667"/>
      <c r="D807" s="667"/>
      <c r="E807" s="667"/>
      <c r="F807" s="667"/>
      <c r="G807" s="667"/>
      <c r="H807" s="667"/>
      <c r="I807" s="667"/>
      <c r="J807" s="667"/>
      <c r="K807" s="667"/>
      <c r="L807" s="667"/>
      <c r="M807" s="667"/>
      <c r="N807" s="667"/>
      <c r="O807" s="667"/>
      <c r="P807" s="667"/>
      <c r="Q807" s="667"/>
      <c r="R807" s="667"/>
      <c r="S807" s="667"/>
      <c r="T807" s="667"/>
      <c r="U807" s="667"/>
      <c r="V807" s="667"/>
      <c r="W807" s="667"/>
      <c r="X807" s="667"/>
      <c r="Y807" s="667"/>
      <c r="Z807" s="667"/>
      <c r="AA807" s="667"/>
      <c r="AB807" s="667"/>
    </row>
    <row r="808" spans="2:28" ht="15.75" hidden="1" customHeight="1">
      <c r="B808" s="667"/>
      <c r="C808" s="667"/>
      <c r="D808" s="667"/>
      <c r="E808" s="667"/>
      <c r="F808" s="667"/>
      <c r="G808" s="667"/>
      <c r="H808" s="667"/>
      <c r="I808" s="667"/>
      <c r="J808" s="667"/>
      <c r="K808" s="667"/>
      <c r="L808" s="667"/>
      <c r="M808" s="667"/>
      <c r="N808" s="667"/>
      <c r="O808" s="667"/>
      <c r="P808" s="667"/>
      <c r="Q808" s="667"/>
      <c r="R808" s="667"/>
      <c r="S808" s="667"/>
      <c r="T808" s="667"/>
      <c r="U808" s="667"/>
      <c r="V808" s="667"/>
      <c r="W808" s="667"/>
      <c r="X808" s="667"/>
      <c r="Y808" s="667"/>
      <c r="Z808" s="667"/>
      <c r="AA808" s="667"/>
      <c r="AB808" s="667"/>
    </row>
    <row r="809" spans="2:28" ht="15.75" hidden="1" customHeight="1">
      <c r="B809" s="667"/>
      <c r="C809" s="667"/>
      <c r="D809" s="667"/>
      <c r="E809" s="667"/>
      <c r="F809" s="667"/>
      <c r="G809" s="667"/>
      <c r="H809" s="667"/>
      <c r="I809" s="667"/>
      <c r="J809" s="667"/>
      <c r="K809" s="667"/>
      <c r="L809" s="667"/>
      <c r="M809" s="667"/>
      <c r="N809" s="667"/>
      <c r="O809" s="667"/>
      <c r="P809" s="667"/>
      <c r="Q809" s="667"/>
      <c r="R809" s="667"/>
      <c r="S809" s="667"/>
      <c r="T809" s="667"/>
      <c r="U809" s="667"/>
      <c r="V809" s="667"/>
      <c r="W809" s="667"/>
      <c r="X809" s="667"/>
      <c r="Y809" s="667"/>
      <c r="Z809" s="667"/>
      <c r="AA809" s="667"/>
      <c r="AB809" s="667"/>
    </row>
    <row r="810" spans="2:28" ht="15.75" hidden="1" customHeight="1">
      <c r="B810" s="667"/>
      <c r="C810" s="667"/>
      <c r="D810" s="667"/>
      <c r="E810" s="667"/>
      <c r="F810" s="667"/>
      <c r="G810" s="667"/>
      <c r="H810" s="667"/>
      <c r="I810" s="667"/>
      <c r="J810" s="667"/>
      <c r="K810" s="667"/>
      <c r="L810" s="667"/>
      <c r="M810" s="667"/>
      <c r="N810" s="667"/>
      <c r="O810" s="667"/>
      <c r="P810" s="667"/>
      <c r="Q810" s="667"/>
      <c r="R810" s="667"/>
      <c r="S810" s="667"/>
      <c r="T810" s="667"/>
      <c r="U810" s="667"/>
      <c r="V810" s="667"/>
      <c r="W810" s="667"/>
      <c r="X810" s="667"/>
      <c r="Y810" s="667"/>
      <c r="Z810" s="667"/>
      <c r="AA810" s="667"/>
      <c r="AB810" s="667"/>
    </row>
    <row r="811" spans="2:28" ht="15.75" hidden="1" customHeight="1">
      <c r="B811" s="667"/>
      <c r="C811" s="667"/>
      <c r="D811" s="667"/>
      <c r="E811" s="667"/>
      <c r="F811" s="667"/>
      <c r="G811" s="667"/>
      <c r="H811" s="667"/>
      <c r="I811" s="667"/>
      <c r="J811" s="667"/>
      <c r="K811" s="667"/>
      <c r="L811" s="667"/>
      <c r="M811" s="667"/>
      <c r="N811" s="667"/>
      <c r="O811" s="667"/>
      <c r="P811" s="667"/>
      <c r="Q811" s="667"/>
      <c r="R811" s="667"/>
      <c r="S811" s="667"/>
      <c r="T811" s="667"/>
      <c r="U811" s="667"/>
      <c r="V811" s="667"/>
      <c r="W811" s="667"/>
      <c r="X811" s="667"/>
      <c r="Y811" s="667"/>
      <c r="Z811" s="667"/>
      <c r="AA811" s="667"/>
      <c r="AB811" s="667"/>
    </row>
    <row r="812" spans="2:28" ht="15.75" hidden="1" customHeight="1">
      <c r="B812" s="667"/>
      <c r="C812" s="667"/>
      <c r="D812" s="667"/>
      <c r="E812" s="667"/>
      <c r="F812" s="667"/>
      <c r="G812" s="667"/>
      <c r="H812" s="667"/>
      <c r="I812" s="667"/>
      <c r="J812" s="667"/>
      <c r="K812" s="667"/>
      <c r="L812" s="667"/>
      <c r="M812" s="667"/>
      <c r="N812" s="667"/>
      <c r="O812" s="667"/>
      <c r="P812" s="667"/>
      <c r="Q812" s="667"/>
      <c r="R812" s="667"/>
      <c r="S812" s="667"/>
      <c r="T812" s="667"/>
      <c r="U812" s="667"/>
      <c r="V812" s="667"/>
      <c r="W812" s="667"/>
      <c r="X812" s="667"/>
      <c r="Y812" s="667"/>
      <c r="Z812" s="667"/>
      <c r="AA812" s="667"/>
      <c r="AB812" s="667"/>
    </row>
    <row r="813" spans="2:28" ht="15.75" hidden="1" customHeight="1">
      <c r="B813" s="667"/>
      <c r="C813" s="667"/>
      <c r="D813" s="667"/>
      <c r="E813" s="667"/>
      <c r="F813" s="667"/>
      <c r="G813" s="667"/>
      <c r="H813" s="667"/>
      <c r="I813" s="667"/>
      <c r="J813" s="667"/>
      <c r="K813" s="667"/>
      <c r="L813" s="667"/>
      <c r="M813" s="667"/>
      <c r="N813" s="667"/>
      <c r="O813" s="667"/>
      <c r="P813" s="667"/>
      <c r="Q813" s="667"/>
      <c r="R813" s="667"/>
      <c r="S813" s="667"/>
      <c r="T813" s="667"/>
      <c r="U813" s="667"/>
      <c r="V813" s="667"/>
      <c r="W813" s="667"/>
      <c r="X813" s="667"/>
      <c r="Y813" s="667"/>
      <c r="Z813" s="667"/>
      <c r="AA813" s="667"/>
      <c r="AB813" s="667"/>
    </row>
    <row r="814" spans="2:28" ht="15.75" hidden="1" customHeight="1">
      <c r="B814" s="667"/>
      <c r="C814" s="667"/>
      <c r="D814" s="667"/>
      <c r="E814" s="667"/>
      <c r="F814" s="667"/>
      <c r="G814" s="667"/>
      <c r="H814" s="667"/>
      <c r="I814" s="667"/>
      <c r="J814" s="667"/>
      <c r="K814" s="667"/>
      <c r="L814" s="667"/>
      <c r="M814" s="667"/>
      <c r="N814" s="667"/>
      <c r="O814" s="667"/>
      <c r="P814" s="667"/>
      <c r="Q814" s="667"/>
      <c r="R814" s="667"/>
      <c r="S814" s="667"/>
      <c r="T814" s="667"/>
      <c r="U814" s="667"/>
      <c r="V814" s="667"/>
      <c r="W814" s="667"/>
      <c r="X814" s="667"/>
      <c r="Y814" s="667"/>
      <c r="Z814" s="667"/>
      <c r="AA814" s="667"/>
      <c r="AB814" s="667"/>
    </row>
    <row r="815" spans="2:28" ht="15.75" hidden="1" customHeight="1">
      <c r="B815" s="667"/>
      <c r="C815" s="667"/>
      <c r="D815" s="667"/>
      <c r="E815" s="667"/>
      <c r="F815" s="667"/>
      <c r="G815" s="667"/>
      <c r="H815" s="667"/>
      <c r="I815" s="667"/>
      <c r="J815" s="667"/>
      <c r="K815" s="667"/>
      <c r="L815" s="667"/>
      <c r="M815" s="667"/>
      <c r="N815" s="667"/>
      <c r="O815" s="667"/>
      <c r="P815" s="667"/>
      <c r="Q815" s="667"/>
      <c r="R815" s="667"/>
      <c r="S815" s="667"/>
      <c r="T815" s="667"/>
      <c r="U815" s="667"/>
      <c r="V815" s="667"/>
      <c r="W815" s="667"/>
      <c r="X815" s="667"/>
      <c r="Y815" s="667"/>
      <c r="Z815" s="667"/>
      <c r="AA815" s="667"/>
      <c r="AB815" s="667"/>
    </row>
    <row r="816" spans="2:28" ht="15.75" hidden="1" customHeight="1">
      <c r="B816" s="667"/>
      <c r="C816" s="667"/>
      <c r="D816" s="667"/>
      <c r="E816" s="667"/>
      <c r="F816" s="667"/>
      <c r="G816" s="667"/>
      <c r="H816" s="667"/>
      <c r="I816" s="667"/>
      <c r="J816" s="667"/>
      <c r="K816" s="667"/>
      <c r="L816" s="667"/>
      <c r="M816" s="667"/>
      <c r="N816" s="667"/>
      <c r="O816" s="667"/>
      <c r="P816" s="667"/>
      <c r="Q816" s="667"/>
      <c r="R816" s="667"/>
      <c r="S816" s="667"/>
      <c r="T816" s="667"/>
      <c r="U816" s="667"/>
      <c r="V816" s="667"/>
      <c r="W816" s="667"/>
      <c r="X816" s="667"/>
      <c r="Y816" s="667"/>
      <c r="Z816" s="667"/>
      <c r="AA816" s="667"/>
      <c r="AB816" s="667"/>
    </row>
    <row r="817" spans="2:28" ht="15.75" hidden="1" customHeight="1">
      <c r="B817" s="667"/>
      <c r="C817" s="667"/>
      <c r="D817" s="667"/>
      <c r="E817" s="667"/>
      <c r="F817" s="667"/>
      <c r="G817" s="667"/>
      <c r="H817" s="667"/>
      <c r="I817" s="667"/>
      <c r="J817" s="667"/>
      <c r="K817" s="667"/>
      <c r="L817" s="667"/>
      <c r="M817" s="667"/>
      <c r="N817" s="667"/>
      <c r="O817" s="667"/>
      <c r="P817" s="667"/>
      <c r="Q817" s="667"/>
      <c r="R817" s="667"/>
      <c r="S817" s="667"/>
      <c r="T817" s="667"/>
      <c r="U817" s="667"/>
      <c r="V817" s="667"/>
      <c r="W817" s="667"/>
      <c r="X817" s="667"/>
      <c r="Y817" s="667"/>
      <c r="Z817" s="667"/>
      <c r="AA817" s="667"/>
      <c r="AB817" s="667"/>
    </row>
    <row r="818" spans="2:28" ht="15.75" hidden="1" customHeight="1">
      <c r="B818" s="667"/>
      <c r="C818" s="667"/>
      <c r="D818" s="667"/>
      <c r="E818" s="667"/>
      <c r="F818" s="667"/>
      <c r="G818" s="667"/>
      <c r="H818" s="667"/>
      <c r="I818" s="667"/>
      <c r="J818" s="667"/>
      <c r="K818" s="667"/>
      <c r="L818" s="667"/>
      <c r="M818" s="667"/>
      <c r="N818" s="667"/>
      <c r="O818" s="667"/>
      <c r="P818" s="667"/>
      <c r="Q818" s="667"/>
      <c r="R818" s="667"/>
      <c r="S818" s="667"/>
      <c r="T818" s="667"/>
      <c r="U818" s="667"/>
      <c r="V818" s="667"/>
      <c r="W818" s="667"/>
      <c r="X818" s="667"/>
      <c r="Y818" s="667"/>
      <c r="Z818" s="667"/>
      <c r="AA818" s="667"/>
      <c r="AB818" s="667"/>
    </row>
    <row r="819" spans="2:28" ht="15.75" hidden="1" customHeight="1">
      <c r="B819" s="667"/>
      <c r="C819" s="667"/>
      <c r="D819" s="667"/>
      <c r="E819" s="667"/>
      <c r="F819" s="667"/>
      <c r="G819" s="667"/>
      <c r="H819" s="667"/>
      <c r="I819" s="667"/>
      <c r="J819" s="667"/>
      <c r="K819" s="667"/>
      <c r="L819" s="667"/>
      <c r="M819" s="667"/>
      <c r="N819" s="667"/>
      <c r="O819" s="667"/>
      <c r="P819" s="667"/>
      <c r="Q819" s="667"/>
      <c r="R819" s="667"/>
      <c r="S819" s="667"/>
      <c r="T819" s="667"/>
      <c r="U819" s="667"/>
      <c r="V819" s="667"/>
      <c r="W819" s="667"/>
      <c r="X819" s="667"/>
      <c r="Y819" s="667"/>
      <c r="Z819" s="667"/>
      <c r="AA819" s="667"/>
      <c r="AB819" s="667"/>
    </row>
    <row r="820" spans="2:28" ht="15.75" hidden="1" customHeight="1">
      <c r="B820" s="667"/>
      <c r="C820" s="667"/>
      <c r="D820" s="667"/>
      <c r="E820" s="667"/>
      <c r="F820" s="667"/>
      <c r="G820" s="667"/>
      <c r="H820" s="667"/>
      <c r="I820" s="667"/>
      <c r="J820" s="667"/>
      <c r="K820" s="667"/>
      <c r="L820" s="667"/>
      <c r="M820" s="667"/>
      <c r="N820" s="667"/>
      <c r="O820" s="667"/>
      <c r="P820" s="667"/>
      <c r="Q820" s="667"/>
      <c r="R820" s="667"/>
      <c r="S820" s="667"/>
      <c r="T820" s="667"/>
      <c r="U820" s="667"/>
      <c r="V820" s="667"/>
      <c r="W820" s="667"/>
      <c r="X820" s="667"/>
      <c r="Y820" s="667"/>
      <c r="Z820" s="667"/>
      <c r="AA820" s="667"/>
      <c r="AB820" s="667"/>
    </row>
    <row r="821" spans="2:28" ht="15.75" hidden="1" customHeight="1">
      <c r="B821" s="667"/>
      <c r="C821" s="667"/>
      <c r="D821" s="667"/>
      <c r="E821" s="667"/>
      <c r="F821" s="667"/>
      <c r="G821" s="667"/>
      <c r="H821" s="667"/>
      <c r="I821" s="667"/>
      <c r="J821" s="667"/>
      <c r="K821" s="667"/>
      <c r="L821" s="667"/>
      <c r="M821" s="667"/>
      <c r="N821" s="667"/>
      <c r="O821" s="667"/>
      <c r="P821" s="667"/>
      <c r="Q821" s="667"/>
      <c r="R821" s="667"/>
      <c r="S821" s="667"/>
      <c r="T821" s="667"/>
      <c r="U821" s="667"/>
      <c r="V821" s="667"/>
      <c r="W821" s="667"/>
      <c r="X821" s="667"/>
      <c r="Y821" s="667"/>
      <c r="Z821" s="667"/>
      <c r="AA821" s="667"/>
      <c r="AB821" s="667"/>
    </row>
    <row r="822" spans="2:28" ht="15.75" hidden="1" customHeight="1">
      <c r="B822" s="667"/>
      <c r="C822" s="667"/>
      <c r="D822" s="667"/>
      <c r="E822" s="667"/>
      <c r="F822" s="667"/>
      <c r="G822" s="667"/>
      <c r="H822" s="667"/>
      <c r="I822" s="667"/>
      <c r="J822" s="667"/>
      <c r="K822" s="667"/>
      <c r="L822" s="667"/>
      <c r="M822" s="667"/>
      <c r="N822" s="667"/>
      <c r="O822" s="667"/>
      <c r="P822" s="667"/>
      <c r="Q822" s="667"/>
      <c r="R822" s="667"/>
      <c r="S822" s="667"/>
      <c r="T822" s="667"/>
      <c r="U822" s="667"/>
      <c r="V822" s="667"/>
      <c r="W822" s="667"/>
      <c r="X822" s="667"/>
      <c r="Y822" s="667"/>
      <c r="Z822" s="667"/>
      <c r="AA822" s="667"/>
      <c r="AB822" s="667"/>
    </row>
    <row r="823" spans="2:28" ht="15.75" hidden="1" customHeight="1">
      <c r="B823" s="667"/>
      <c r="C823" s="667"/>
      <c r="D823" s="667"/>
      <c r="E823" s="667"/>
      <c r="F823" s="667"/>
      <c r="G823" s="667"/>
      <c r="H823" s="667"/>
      <c r="I823" s="667"/>
      <c r="J823" s="667"/>
      <c r="K823" s="667"/>
      <c r="L823" s="667"/>
      <c r="M823" s="667"/>
      <c r="N823" s="667"/>
      <c r="O823" s="667"/>
      <c r="P823" s="667"/>
      <c r="Q823" s="667"/>
      <c r="R823" s="667"/>
      <c r="S823" s="667"/>
      <c r="T823" s="667"/>
      <c r="U823" s="667"/>
      <c r="V823" s="667"/>
      <c r="W823" s="667"/>
      <c r="X823" s="667"/>
      <c r="Y823" s="667"/>
      <c r="Z823" s="667"/>
      <c r="AA823" s="667"/>
      <c r="AB823" s="667"/>
    </row>
    <row r="824" spans="2:28" ht="15.75" hidden="1" customHeight="1">
      <c r="B824" s="667"/>
      <c r="C824" s="667"/>
      <c r="D824" s="667"/>
      <c r="E824" s="667"/>
      <c r="F824" s="667"/>
      <c r="G824" s="667"/>
      <c r="H824" s="667"/>
      <c r="I824" s="667"/>
      <c r="J824" s="667"/>
      <c r="K824" s="667"/>
      <c r="L824" s="667"/>
      <c r="M824" s="667"/>
      <c r="N824" s="667"/>
      <c r="O824" s="667"/>
      <c r="P824" s="667"/>
      <c r="Q824" s="667"/>
      <c r="R824" s="667"/>
      <c r="S824" s="667"/>
      <c r="T824" s="667"/>
      <c r="U824" s="667"/>
      <c r="V824" s="667"/>
      <c r="W824" s="667"/>
      <c r="X824" s="667"/>
      <c r="Y824" s="667"/>
      <c r="Z824" s="667"/>
      <c r="AA824" s="667"/>
      <c r="AB824" s="667"/>
    </row>
    <row r="825" spans="2:28" ht="15.75" hidden="1" customHeight="1">
      <c r="B825" s="667"/>
      <c r="C825" s="667"/>
      <c r="D825" s="667"/>
      <c r="E825" s="667"/>
      <c r="F825" s="667"/>
      <c r="G825" s="667"/>
      <c r="H825" s="667"/>
      <c r="I825" s="667"/>
      <c r="J825" s="667"/>
      <c r="K825" s="667"/>
      <c r="L825" s="667"/>
      <c r="M825" s="667"/>
      <c r="N825" s="667"/>
      <c r="O825" s="667"/>
      <c r="P825" s="667"/>
      <c r="Q825" s="667"/>
      <c r="R825" s="667"/>
      <c r="S825" s="667"/>
      <c r="T825" s="667"/>
      <c r="U825" s="667"/>
      <c r="V825" s="667"/>
      <c r="W825" s="667"/>
      <c r="X825" s="667"/>
      <c r="Y825" s="667"/>
      <c r="Z825" s="667"/>
      <c r="AA825" s="667"/>
      <c r="AB825" s="667"/>
    </row>
    <row r="826" spans="2:28" ht="15.75" hidden="1" customHeight="1">
      <c r="B826" s="667"/>
      <c r="C826" s="667"/>
      <c r="D826" s="667"/>
      <c r="E826" s="667"/>
      <c r="F826" s="667"/>
      <c r="G826" s="667"/>
      <c r="H826" s="667"/>
      <c r="I826" s="667"/>
      <c r="J826" s="667"/>
      <c r="K826" s="667"/>
      <c r="L826" s="667"/>
      <c r="M826" s="667"/>
      <c r="N826" s="667"/>
      <c r="O826" s="667"/>
      <c r="P826" s="667"/>
      <c r="Q826" s="667"/>
      <c r="R826" s="667"/>
      <c r="S826" s="667"/>
      <c r="T826" s="667"/>
      <c r="U826" s="667"/>
      <c r="V826" s="667"/>
      <c r="W826" s="667"/>
      <c r="X826" s="667"/>
      <c r="Y826" s="667"/>
      <c r="Z826" s="667"/>
      <c r="AA826" s="667"/>
      <c r="AB826" s="667"/>
    </row>
    <row r="827" spans="2:28" ht="15.75" hidden="1" customHeight="1">
      <c r="B827" s="667"/>
      <c r="C827" s="667"/>
      <c r="D827" s="667"/>
      <c r="E827" s="667"/>
      <c r="F827" s="667"/>
      <c r="G827" s="667"/>
      <c r="H827" s="667"/>
      <c r="I827" s="667"/>
      <c r="J827" s="667"/>
      <c r="K827" s="667"/>
      <c r="L827" s="667"/>
      <c r="M827" s="667"/>
      <c r="N827" s="667"/>
      <c r="O827" s="667"/>
      <c r="P827" s="667"/>
      <c r="Q827" s="667"/>
      <c r="R827" s="667"/>
      <c r="S827" s="667"/>
      <c r="T827" s="667"/>
      <c r="U827" s="667"/>
      <c r="V827" s="667"/>
      <c r="W827" s="667"/>
      <c r="X827" s="667"/>
      <c r="Y827" s="667"/>
      <c r="Z827" s="667"/>
      <c r="AA827" s="667"/>
      <c r="AB827" s="667"/>
    </row>
    <row r="828" spans="2:28" ht="15.75" hidden="1" customHeight="1">
      <c r="B828" s="667"/>
      <c r="C828" s="667"/>
      <c r="D828" s="667"/>
      <c r="E828" s="667"/>
      <c r="F828" s="667"/>
      <c r="G828" s="667"/>
      <c r="H828" s="667"/>
      <c r="I828" s="667"/>
      <c r="J828" s="667"/>
      <c r="K828" s="667"/>
      <c r="L828" s="667"/>
      <c r="M828" s="667"/>
      <c r="N828" s="667"/>
      <c r="O828" s="667"/>
      <c r="P828" s="667"/>
      <c r="Q828" s="667"/>
      <c r="R828" s="667"/>
      <c r="S828" s="667"/>
      <c r="T828" s="667"/>
      <c r="U828" s="667"/>
      <c r="V828" s="667"/>
      <c r="W828" s="667"/>
      <c r="X828" s="667"/>
      <c r="Y828" s="667"/>
      <c r="Z828" s="667"/>
      <c r="AA828" s="667"/>
      <c r="AB828" s="667"/>
    </row>
    <row r="829" spans="2:28" ht="15.75" hidden="1" customHeight="1">
      <c r="B829" s="667"/>
      <c r="C829" s="667"/>
      <c r="D829" s="667"/>
      <c r="E829" s="667"/>
      <c r="F829" s="667"/>
      <c r="G829" s="667"/>
      <c r="H829" s="667"/>
      <c r="I829" s="667"/>
      <c r="J829" s="667"/>
      <c r="K829" s="667"/>
      <c r="L829" s="667"/>
      <c r="M829" s="667"/>
      <c r="N829" s="667"/>
      <c r="O829" s="667"/>
      <c r="P829" s="667"/>
      <c r="Q829" s="667"/>
      <c r="R829" s="667"/>
      <c r="S829" s="667"/>
      <c r="T829" s="667"/>
      <c r="U829" s="667"/>
      <c r="V829" s="667"/>
      <c r="W829" s="667"/>
      <c r="X829" s="667"/>
      <c r="Y829" s="667"/>
      <c r="Z829" s="667"/>
      <c r="AA829" s="667"/>
      <c r="AB829" s="667"/>
    </row>
    <row r="830" spans="2:28" ht="15.75" hidden="1" customHeight="1">
      <c r="B830" s="667"/>
      <c r="C830" s="667"/>
      <c r="D830" s="667"/>
      <c r="E830" s="667"/>
      <c r="F830" s="667"/>
      <c r="G830" s="667"/>
      <c r="H830" s="667"/>
      <c r="I830" s="667"/>
      <c r="J830" s="667"/>
      <c r="K830" s="667"/>
      <c r="L830" s="667"/>
      <c r="M830" s="667"/>
      <c r="N830" s="667"/>
      <c r="O830" s="667"/>
      <c r="P830" s="667"/>
      <c r="Q830" s="667"/>
      <c r="R830" s="667"/>
      <c r="S830" s="667"/>
      <c r="T830" s="667"/>
      <c r="U830" s="667"/>
      <c r="V830" s="667"/>
      <c r="W830" s="667"/>
      <c r="X830" s="667"/>
      <c r="Y830" s="667"/>
      <c r="Z830" s="667"/>
      <c r="AA830" s="667"/>
      <c r="AB830" s="667"/>
    </row>
    <row r="831" spans="2:28" ht="15.75" hidden="1" customHeight="1">
      <c r="B831" s="667"/>
      <c r="C831" s="667"/>
      <c r="D831" s="667"/>
      <c r="E831" s="667"/>
      <c r="F831" s="667"/>
      <c r="G831" s="667"/>
      <c r="H831" s="667"/>
      <c r="I831" s="667"/>
      <c r="J831" s="667"/>
      <c r="K831" s="667"/>
      <c r="L831" s="667"/>
      <c r="M831" s="667"/>
      <c r="N831" s="667"/>
      <c r="O831" s="667"/>
      <c r="P831" s="667"/>
      <c r="Q831" s="667"/>
      <c r="R831" s="667"/>
      <c r="S831" s="667"/>
      <c r="T831" s="667"/>
      <c r="U831" s="667"/>
      <c r="V831" s="667"/>
      <c r="W831" s="667"/>
      <c r="X831" s="667"/>
      <c r="Y831" s="667"/>
      <c r="Z831" s="667"/>
      <c r="AA831" s="667"/>
      <c r="AB831" s="667"/>
    </row>
    <row r="832" spans="2:28" ht="15.75" hidden="1" customHeight="1">
      <c r="B832" s="667"/>
      <c r="C832" s="667"/>
      <c r="D832" s="667"/>
      <c r="E832" s="667"/>
      <c r="F832" s="667"/>
      <c r="G832" s="667"/>
      <c r="H832" s="667"/>
      <c r="I832" s="667"/>
      <c r="J832" s="667"/>
      <c r="K832" s="667"/>
      <c r="L832" s="667"/>
      <c r="M832" s="667"/>
      <c r="N832" s="667"/>
      <c r="O832" s="667"/>
      <c r="P832" s="667"/>
      <c r="Q832" s="667"/>
      <c r="R832" s="667"/>
      <c r="S832" s="667"/>
      <c r="T832" s="667"/>
      <c r="U832" s="667"/>
      <c r="V832" s="667"/>
      <c r="W832" s="667"/>
      <c r="X832" s="667"/>
      <c r="Y832" s="667"/>
      <c r="Z832" s="667"/>
      <c r="AA832" s="667"/>
      <c r="AB832" s="667"/>
    </row>
    <row r="833" spans="2:28" ht="15.75" hidden="1" customHeight="1">
      <c r="B833" s="667"/>
      <c r="C833" s="667"/>
      <c r="D833" s="667"/>
      <c r="E833" s="667"/>
      <c r="F833" s="667"/>
      <c r="G833" s="667"/>
      <c r="H833" s="667"/>
      <c r="I833" s="667"/>
      <c r="J833" s="667"/>
      <c r="K833" s="667"/>
      <c r="L833" s="667"/>
      <c r="M833" s="667"/>
      <c r="N833" s="667"/>
      <c r="O833" s="667"/>
      <c r="P833" s="667"/>
      <c r="Q833" s="667"/>
      <c r="R833" s="667"/>
      <c r="S833" s="667"/>
      <c r="T833" s="667"/>
      <c r="U833" s="667"/>
      <c r="V833" s="667"/>
      <c r="W833" s="667"/>
      <c r="X833" s="667"/>
      <c r="Y833" s="667"/>
      <c r="Z833" s="667"/>
      <c r="AA833" s="667"/>
      <c r="AB833" s="667"/>
    </row>
    <row r="834" spans="2:28" ht="15.75" hidden="1" customHeight="1">
      <c r="B834" s="667"/>
      <c r="C834" s="667"/>
      <c r="D834" s="667"/>
      <c r="E834" s="667"/>
      <c r="F834" s="667"/>
      <c r="G834" s="667"/>
      <c r="H834" s="667"/>
      <c r="I834" s="667"/>
      <c r="J834" s="667"/>
      <c r="K834" s="667"/>
      <c r="L834" s="667"/>
      <c r="M834" s="667"/>
      <c r="N834" s="667"/>
      <c r="O834" s="667"/>
      <c r="P834" s="667"/>
      <c r="Q834" s="667"/>
      <c r="R834" s="667"/>
      <c r="S834" s="667"/>
      <c r="T834" s="667"/>
      <c r="U834" s="667"/>
      <c r="V834" s="667"/>
      <c r="W834" s="667"/>
      <c r="X834" s="667"/>
      <c r="Y834" s="667"/>
      <c r="Z834" s="667"/>
      <c r="AA834" s="667"/>
      <c r="AB834" s="667"/>
    </row>
    <row r="835" spans="2:28" ht="15.75" hidden="1" customHeight="1">
      <c r="B835" s="667"/>
      <c r="C835" s="667"/>
      <c r="D835" s="667"/>
      <c r="E835" s="667"/>
      <c r="F835" s="667"/>
      <c r="G835" s="667"/>
      <c r="H835" s="667"/>
      <c r="I835" s="667"/>
      <c r="J835" s="667"/>
      <c r="K835" s="667"/>
      <c r="L835" s="667"/>
      <c r="M835" s="667"/>
      <c r="N835" s="667"/>
      <c r="O835" s="667"/>
      <c r="P835" s="667"/>
      <c r="Q835" s="667"/>
      <c r="R835" s="667"/>
      <c r="S835" s="667"/>
      <c r="T835" s="667"/>
      <c r="U835" s="667"/>
      <c r="V835" s="667"/>
      <c r="W835" s="667"/>
      <c r="X835" s="667"/>
      <c r="Y835" s="667"/>
      <c r="Z835" s="667"/>
      <c r="AA835" s="667"/>
      <c r="AB835" s="667"/>
    </row>
    <row r="836" spans="2:28" ht="15.75" hidden="1" customHeight="1">
      <c r="B836" s="667"/>
      <c r="C836" s="667"/>
      <c r="D836" s="667"/>
      <c r="E836" s="667"/>
      <c r="F836" s="667"/>
      <c r="G836" s="667"/>
      <c r="H836" s="667"/>
      <c r="I836" s="667"/>
      <c r="J836" s="667"/>
      <c r="K836" s="667"/>
      <c r="L836" s="667"/>
      <c r="M836" s="667"/>
      <c r="N836" s="667"/>
      <c r="O836" s="667"/>
      <c r="P836" s="667"/>
      <c r="Q836" s="667"/>
      <c r="R836" s="667"/>
      <c r="S836" s="667"/>
      <c r="T836" s="667"/>
      <c r="U836" s="667"/>
      <c r="V836" s="667"/>
      <c r="W836" s="667"/>
      <c r="X836" s="667"/>
      <c r="Y836" s="667"/>
      <c r="Z836" s="667"/>
      <c r="AA836" s="667"/>
      <c r="AB836" s="667"/>
    </row>
    <row r="837" spans="2:28" ht="15.75" hidden="1" customHeight="1">
      <c r="B837" s="667"/>
      <c r="C837" s="667"/>
      <c r="D837" s="667"/>
      <c r="E837" s="667"/>
      <c r="F837" s="667"/>
      <c r="G837" s="667"/>
      <c r="H837" s="667"/>
      <c r="I837" s="667"/>
      <c r="J837" s="667"/>
      <c r="K837" s="667"/>
      <c r="L837" s="667"/>
      <c r="M837" s="667"/>
      <c r="N837" s="667"/>
      <c r="O837" s="667"/>
      <c r="P837" s="667"/>
      <c r="Q837" s="667"/>
      <c r="R837" s="667"/>
      <c r="S837" s="667"/>
      <c r="T837" s="667"/>
      <c r="U837" s="667"/>
      <c r="V837" s="667"/>
      <c r="W837" s="667"/>
      <c r="X837" s="667"/>
      <c r="Y837" s="667"/>
      <c r="Z837" s="667"/>
      <c r="AA837" s="667"/>
      <c r="AB837" s="667"/>
    </row>
    <row r="838" spans="2:28" ht="15.75" hidden="1" customHeight="1">
      <c r="B838" s="667"/>
      <c r="C838" s="667"/>
      <c r="D838" s="667"/>
      <c r="E838" s="667"/>
      <c r="F838" s="667"/>
      <c r="G838" s="667"/>
      <c r="H838" s="667"/>
      <c r="I838" s="667"/>
      <c r="J838" s="667"/>
      <c r="K838" s="667"/>
      <c r="L838" s="667"/>
      <c r="M838" s="667"/>
      <c r="N838" s="667"/>
      <c r="O838" s="667"/>
      <c r="P838" s="667"/>
      <c r="Q838" s="667"/>
      <c r="R838" s="667"/>
      <c r="S838" s="667"/>
      <c r="T838" s="667"/>
      <c r="U838" s="667"/>
      <c r="V838" s="667"/>
      <c r="W838" s="667"/>
      <c r="X838" s="667"/>
      <c r="Y838" s="667"/>
      <c r="Z838" s="667"/>
      <c r="AA838" s="667"/>
      <c r="AB838" s="667"/>
    </row>
    <row r="839" spans="2:28" ht="15.75" hidden="1" customHeight="1">
      <c r="B839" s="667"/>
      <c r="C839" s="667"/>
      <c r="D839" s="667"/>
      <c r="E839" s="667"/>
      <c r="F839" s="667"/>
      <c r="G839" s="667"/>
      <c r="H839" s="667"/>
      <c r="I839" s="667"/>
      <c r="J839" s="667"/>
      <c r="K839" s="667"/>
      <c r="L839" s="667"/>
      <c r="M839" s="667"/>
      <c r="N839" s="667"/>
      <c r="O839" s="667"/>
      <c r="P839" s="667"/>
      <c r="Q839" s="667"/>
      <c r="R839" s="667"/>
      <c r="S839" s="667"/>
      <c r="T839" s="667"/>
      <c r="U839" s="667"/>
      <c r="V839" s="667"/>
      <c r="W839" s="667"/>
      <c r="X839" s="667"/>
      <c r="Y839" s="667"/>
      <c r="Z839" s="667"/>
      <c r="AA839" s="667"/>
      <c r="AB839" s="667"/>
    </row>
    <row r="840" spans="2:28" ht="15.75" hidden="1" customHeight="1">
      <c r="B840" s="667"/>
      <c r="C840" s="667"/>
      <c r="D840" s="667"/>
      <c r="E840" s="667"/>
      <c r="F840" s="667"/>
      <c r="G840" s="667"/>
      <c r="H840" s="667"/>
      <c r="I840" s="667"/>
      <c r="J840" s="667"/>
      <c r="K840" s="667"/>
      <c r="L840" s="667"/>
      <c r="M840" s="667"/>
      <c r="N840" s="667"/>
      <c r="O840" s="667"/>
      <c r="P840" s="667"/>
      <c r="Q840" s="667"/>
      <c r="R840" s="667"/>
      <c r="S840" s="667"/>
      <c r="T840" s="667"/>
      <c r="U840" s="667"/>
      <c r="V840" s="667"/>
      <c r="W840" s="667"/>
      <c r="X840" s="667"/>
      <c r="Y840" s="667"/>
      <c r="Z840" s="667"/>
      <c r="AA840" s="667"/>
      <c r="AB840" s="667"/>
    </row>
    <row r="841" spans="2:28" ht="15.75" hidden="1" customHeight="1">
      <c r="B841" s="667"/>
      <c r="C841" s="667"/>
      <c r="D841" s="667"/>
      <c r="E841" s="667"/>
      <c r="F841" s="667"/>
      <c r="G841" s="667"/>
      <c r="H841" s="667"/>
      <c r="I841" s="667"/>
      <c r="J841" s="667"/>
      <c r="K841" s="667"/>
      <c r="L841" s="667"/>
      <c r="M841" s="667"/>
      <c r="N841" s="667"/>
      <c r="O841" s="667"/>
      <c r="P841" s="667"/>
      <c r="Q841" s="667"/>
      <c r="R841" s="667"/>
      <c r="S841" s="667"/>
      <c r="T841" s="667"/>
      <c r="U841" s="667"/>
      <c r="V841" s="667"/>
      <c r="W841" s="667"/>
      <c r="X841" s="667"/>
      <c r="Y841" s="667"/>
      <c r="Z841" s="667"/>
      <c r="AA841" s="667"/>
      <c r="AB841" s="667"/>
    </row>
    <row r="842" spans="2:28" ht="15.75" hidden="1" customHeight="1">
      <c r="B842" s="667"/>
      <c r="C842" s="667"/>
      <c r="D842" s="667"/>
      <c r="E842" s="667"/>
      <c r="F842" s="667"/>
      <c r="G842" s="667"/>
      <c r="H842" s="667"/>
      <c r="I842" s="667"/>
      <c r="J842" s="667"/>
      <c r="K842" s="667"/>
      <c r="L842" s="667"/>
      <c r="M842" s="667"/>
      <c r="N842" s="667"/>
      <c r="O842" s="667"/>
      <c r="P842" s="667"/>
      <c r="Q842" s="667"/>
      <c r="R842" s="667"/>
      <c r="S842" s="667"/>
      <c r="T842" s="667"/>
      <c r="U842" s="667"/>
      <c r="V842" s="667"/>
      <c r="W842" s="667"/>
      <c r="X842" s="667"/>
      <c r="Y842" s="667"/>
      <c r="Z842" s="667"/>
      <c r="AA842" s="667"/>
      <c r="AB842" s="667"/>
    </row>
    <row r="843" spans="2:28" ht="15.75" hidden="1" customHeight="1">
      <c r="B843" s="667"/>
      <c r="C843" s="667"/>
      <c r="D843" s="667"/>
      <c r="E843" s="667"/>
      <c r="F843" s="667"/>
      <c r="G843" s="667"/>
      <c r="H843" s="667"/>
      <c r="I843" s="667"/>
      <c r="J843" s="667"/>
      <c r="K843" s="667"/>
      <c r="L843" s="667"/>
      <c r="M843" s="667"/>
      <c r="N843" s="667"/>
      <c r="O843" s="667"/>
      <c r="P843" s="667"/>
      <c r="Q843" s="667"/>
      <c r="R843" s="667"/>
      <c r="S843" s="667"/>
      <c r="T843" s="667"/>
      <c r="U843" s="667"/>
      <c r="V843" s="667"/>
      <c r="W843" s="667"/>
      <c r="X843" s="667"/>
      <c r="Y843" s="667"/>
      <c r="Z843" s="667"/>
      <c r="AA843" s="667"/>
      <c r="AB843" s="667"/>
    </row>
    <row r="844" spans="2:28" ht="15.75" hidden="1" customHeight="1">
      <c r="B844" s="667"/>
      <c r="C844" s="667"/>
      <c r="D844" s="667"/>
      <c r="E844" s="667"/>
      <c r="F844" s="667"/>
      <c r="G844" s="667"/>
      <c r="H844" s="667"/>
      <c r="I844" s="667"/>
      <c r="J844" s="667"/>
      <c r="K844" s="667"/>
      <c r="L844" s="667"/>
      <c r="M844" s="667"/>
      <c r="N844" s="667"/>
      <c r="O844" s="667"/>
      <c r="P844" s="667"/>
      <c r="Q844" s="667"/>
      <c r="R844" s="667"/>
      <c r="S844" s="667"/>
      <c r="T844" s="667"/>
      <c r="U844" s="667"/>
      <c r="V844" s="667"/>
      <c r="W844" s="667"/>
      <c r="X844" s="667"/>
      <c r="Y844" s="667"/>
      <c r="Z844" s="667"/>
      <c r="AA844" s="667"/>
      <c r="AB844" s="667"/>
    </row>
    <row r="845" spans="2:28" ht="15.75" hidden="1" customHeight="1">
      <c r="B845" s="667"/>
      <c r="C845" s="667"/>
      <c r="D845" s="667"/>
      <c r="E845" s="667"/>
      <c r="F845" s="667"/>
      <c r="G845" s="667"/>
      <c r="H845" s="667"/>
      <c r="I845" s="667"/>
      <c r="J845" s="667"/>
      <c r="K845" s="667"/>
      <c r="L845" s="667"/>
      <c r="M845" s="667"/>
      <c r="N845" s="667"/>
      <c r="O845" s="667"/>
      <c r="P845" s="667"/>
      <c r="Q845" s="667"/>
      <c r="R845" s="667"/>
      <c r="S845" s="667"/>
      <c r="T845" s="667"/>
      <c r="U845" s="667"/>
      <c r="V845" s="667"/>
      <c r="W845" s="667"/>
      <c r="X845" s="667"/>
      <c r="Y845" s="667"/>
      <c r="Z845" s="667"/>
      <c r="AA845" s="667"/>
      <c r="AB845" s="667"/>
    </row>
    <row r="846" spans="2:28" ht="15.75" hidden="1" customHeight="1">
      <c r="B846" s="667"/>
      <c r="C846" s="667"/>
      <c r="D846" s="667"/>
      <c r="E846" s="667"/>
      <c r="F846" s="667"/>
      <c r="G846" s="667"/>
      <c r="H846" s="667"/>
      <c r="I846" s="667"/>
      <c r="J846" s="667"/>
      <c r="K846" s="667"/>
      <c r="L846" s="667"/>
      <c r="M846" s="667"/>
      <c r="N846" s="667"/>
      <c r="O846" s="667"/>
      <c r="P846" s="667"/>
      <c r="Q846" s="667"/>
      <c r="R846" s="667"/>
      <c r="S846" s="667"/>
      <c r="T846" s="667"/>
      <c r="U846" s="667"/>
      <c r="V846" s="667"/>
      <c r="W846" s="667"/>
      <c r="X846" s="667"/>
      <c r="Y846" s="667"/>
      <c r="Z846" s="667"/>
      <c r="AA846" s="667"/>
      <c r="AB846" s="667"/>
    </row>
    <row r="847" spans="2:28" ht="15.75" hidden="1" customHeight="1">
      <c r="B847" s="667"/>
      <c r="C847" s="667"/>
      <c r="D847" s="667"/>
      <c r="E847" s="667"/>
      <c r="F847" s="667"/>
      <c r="G847" s="667"/>
      <c r="H847" s="667"/>
      <c r="I847" s="667"/>
      <c r="J847" s="667"/>
      <c r="K847" s="667"/>
      <c r="L847" s="667"/>
      <c r="M847" s="667"/>
      <c r="N847" s="667"/>
      <c r="O847" s="667"/>
      <c r="P847" s="667"/>
      <c r="Q847" s="667"/>
      <c r="R847" s="667"/>
      <c r="S847" s="667"/>
      <c r="T847" s="667"/>
      <c r="U847" s="667"/>
      <c r="V847" s="667"/>
      <c r="W847" s="667"/>
      <c r="X847" s="667"/>
      <c r="Y847" s="667"/>
      <c r="Z847" s="667"/>
      <c r="AA847" s="667"/>
      <c r="AB847" s="667"/>
    </row>
    <row r="848" spans="2:28" ht="15.75" hidden="1" customHeight="1">
      <c r="B848" s="667"/>
      <c r="C848" s="667"/>
      <c r="D848" s="667"/>
      <c r="E848" s="667"/>
      <c r="F848" s="667"/>
      <c r="G848" s="667"/>
      <c r="H848" s="667"/>
      <c r="I848" s="667"/>
      <c r="J848" s="667"/>
      <c r="K848" s="667"/>
      <c r="L848" s="667"/>
      <c r="M848" s="667"/>
      <c r="N848" s="667"/>
      <c r="O848" s="667"/>
      <c r="P848" s="667"/>
      <c r="Q848" s="667"/>
      <c r="R848" s="667"/>
      <c r="S848" s="667"/>
      <c r="T848" s="667"/>
      <c r="U848" s="667"/>
      <c r="V848" s="667"/>
      <c r="W848" s="667"/>
      <c r="X848" s="667"/>
      <c r="Y848" s="667"/>
      <c r="Z848" s="667"/>
      <c r="AA848" s="667"/>
      <c r="AB848" s="667"/>
    </row>
    <row r="849" spans="2:28" ht="15.75" hidden="1" customHeight="1">
      <c r="B849" s="667"/>
      <c r="C849" s="667"/>
      <c r="D849" s="667"/>
      <c r="E849" s="667"/>
      <c r="F849" s="667"/>
      <c r="G849" s="667"/>
      <c r="H849" s="667"/>
      <c r="I849" s="667"/>
      <c r="J849" s="667"/>
      <c r="K849" s="667"/>
      <c r="L849" s="667"/>
      <c r="M849" s="667"/>
      <c r="N849" s="667"/>
      <c r="O849" s="667"/>
      <c r="P849" s="667"/>
      <c r="Q849" s="667"/>
      <c r="R849" s="667"/>
      <c r="S849" s="667"/>
      <c r="T849" s="667"/>
      <c r="U849" s="667"/>
      <c r="V849" s="667"/>
      <c r="W849" s="667"/>
      <c r="X849" s="667"/>
      <c r="Y849" s="667"/>
      <c r="Z849" s="667"/>
      <c r="AA849" s="667"/>
      <c r="AB849" s="667"/>
    </row>
    <row r="850" spans="2:28" ht="15.75" hidden="1" customHeight="1">
      <c r="B850" s="667"/>
      <c r="C850" s="667"/>
      <c r="D850" s="667"/>
      <c r="E850" s="667"/>
      <c r="F850" s="667"/>
      <c r="G850" s="667"/>
      <c r="H850" s="667"/>
      <c r="I850" s="667"/>
      <c r="J850" s="667"/>
      <c r="K850" s="667"/>
      <c r="L850" s="667"/>
      <c r="M850" s="667"/>
      <c r="N850" s="667"/>
      <c r="O850" s="667"/>
      <c r="P850" s="667"/>
      <c r="Q850" s="667"/>
      <c r="R850" s="667"/>
      <c r="S850" s="667"/>
      <c r="T850" s="667"/>
      <c r="U850" s="667"/>
      <c r="V850" s="667"/>
      <c r="W850" s="667"/>
      <c r="X850" s="667"/>
      <c r="Y850" s="667"/>
      <c r="Z850" s="667"/>
      <c r="AA850" s="667"/>
      <c r="AB850" s="667"/>
    </row>
    <row r="851" spans="2:28" ht="15.75" hidden="1" customHeight="1">
      <c r="B851" s="667"/>
      <c r="C851" s="667"/>
      <c r="D851" s="667"/>
      <c r="E851" s="667"/>
      <c r="F851" s="667"/>
      <c r="G851" s="667"/>
      <c r="H851" s="667"/>
      <c r="I851" s="667"/>
      <c r="J851" s="667"/>
      <c r="K851" s="667"/>
      <c r="L851" s="667"/>
      <c r="M851" s="667"/>
      <c r="N851" s="667"/>
      <c r="O851" s="667"/>
      <c r="P851" s="667"/>
      <c r="Q851" s="667"/>
      <c r="R851" s="667"/>
      <c r="S851" s="667"/>
      <c r="T851" s="667"/>
      <c r="U851" s="667"/>
      <c r="V851" s="667"/>
      <c r="W851" s="667"/>
      <c r="X851" s="667"/>
      <c r="Y851" s="667"/>
      <c r="Z851" s="667"/>
      <c r="AA851" s="667"/>
      <c r="AB851" s="667"/>
    </row>
    <row r="852" spans="2:28" ht="15.75" hidden="1" customHeight="1">
      <c r="B852" s="667"/>
      <c r="C852" s="667"/>
      <c r="D852" s="667"/>
      <c r="E852" s="667"/>
      <c r="F852" s="667"/>
      <c r="G852" s="667"/>
      <c r="H852" s="667"/>
      <c r="I852" s="667"/>
      <c r="J852" s="667"/>
      <c r="K852" s="667"/>
      <c r="L852" s="667"/>
      <c r="M852" s="667"/>
      <c r="N852" s="667"/>
      <c r="O852" s="667"/>
      <c r="P852" s="667"/>
      <c r="Q852" s="667"/>
      <c r="R852" s="667"/>
      <c r="S852" s="667"/>
      <c r="T852" s="667"/>
      <c r="U852" s="667"/>
      <c r="V852" s="667"/>
      <c r="W852" s="667"/>
      <c r="X852" s="667"/>
      <c r="Y852" s="667"/>
      <c r="Z852" s="667"/>
      <c r="AA852" s="667"/>
      <c r="AB852" s="667"/>
    </row>
    <row r="853" spans="2:28" ht="15.75" hidden="1" customHeight="1">
      <c r="B853" s="667"/>
      <c r="C853" s="667"/>
      <c r="D853" s="667"/>
      <c r="E853" s="667"/>
      <c r="F853" s="667"/>
      <c r="G853" s="667"/>
      <c r="H853" s="667"/>
      <c r="I853" s="667"/>
      <c r="J853" s="667"/>
      <c r="K853" s="667"/>
      <c r="L853" s="667"/>
      <c r="M853" s="667"/>
      <c r="N853" s="667"/>
      <c r="O853" s="667"/>
      <c r="P853" s="667"/>
      <c r="Q853" s="667"/>
      <c r="R853" s="667"/>
      <c r="S853" s="667"/>
      <c r="T853" s="667"/>
      <c r="U853" s="667"/>
      <c r="V853" s="667"/>
      <c r="W853" s="667"/>
      <c r="X853" s="667"/>
      <c r="Y853" s="667"/>
      <c r="Z853" s="667"/>
      <c r="AA853" s="667"/>
      <c r="AB853" s="667"/>
    </row>
    <row r="854" spans="2:28" ht="15.75" hidden="1" customHeight="1">
      <c r="B854" s="667"/>
      <c r="C854" s="667"/>
      <c r="D854" s="667"/>
      <c r="E854" s="667"/>
      <c r="F854" s="667"/>
      <c r="G854" s="667"/>
      <c r="H854" s="667"/>
      <c r="I854" s="667"/>
      <c r="J854" s="667"/>
      <c r="K854" s="667"/>
      <c r="L854" s="667"/>
      <c r="M854" s="667"/>
      <c r="N854" s="667"/>
      <c r="O854" s="667"/>
      <c r="P854" s="667"/>
      <c r="Q854" s="667"/>
      <c r="R854" s="667"/>
      <c r="S854" s="667"/>
      <c r="T854" s="667"/>
      <c r="U854" s="667"/>
      <c r="V854" s="667"/>
      <c r="W854" s="667"/>
      <c r="X854" s="667"/>
      <c r="Y854" s="667"/>
      <c r="Z854" s="667"/>
      <c r="AA854" s="667"/>
      <c r="AB854" s="667"/>
    </row>
    <row r="855" spans="2:28" ht="15.75" hidden="1" customHeight="1">
      <c r="B855" s="667"/>
      <c r="C855" s="667"/>
      <c r="D855" s="667"/>
      <c r="E855" s="667"/>
      <c r="F855" s="667"/>
      <c r="G855" s="667"/>
      <c r="H855" s="667"/>
      <c r="I855" s="667"/>
      <c r="J855" s="667"/>
      <c r="K855" s="667"/>
      <c r="L855" s="667"/>
      <c r="M855" s="667"/>
      <c r="N855" s="667"/>
      <c r="O855" s="667"/>
      <c r="P855" s="667"/>
      <c r="Q855" s="667"/>
      <c r="R855" s="667"/>
      <c r="S855" s="667"/>
      <c r="T855" s="667"/>
      <c r="U855" s="667"/>
      <c r="V855" s="667"/>
      <c r="W855" s="667"/>
      <c r="X855" s="667"/>
      <c r="Y855" s="667"/>
      <c r="Z855" s="667"/>
      <c r="AA855" s="667"/>
      <c r="AB855" s="667"/>
    </row>
    <row r="856" spans="2:28" ht="15.75" hidden="1" customHeight="1">
      <c r="B856" s="667"/>
      <c r="C856" s="667"/>
      <c r="D856" s="667"/>
      <c r="E856" s="667"/>
      <c r="F856" s="667"/>
      <c r="G856" s="667"/>
      <c r="H856" s="667"/>
      <c r="I856" s="667"/>
      <c r="J856" s="667"/>
      <c r="K856" s="667"/>
      <c r="L856" s="667"/>
      <c r="M856" s="667"/>
      <c r="N856" s="667"/>
      <c r="O856" s="667"/>
      <c r="P856" s="667"/>
      <c r="Q856" s="667"/>
      <c r="R856" s="667"/>
      <c r="S856" s="667"/>
      <c r="T856" s="667"/>
      <c r="U856" s="667"/>
      <c r="V856" s="667"/>
      <c r="W856" s="667"/>
      <c r="X856" s="667"/>
      <c r="Y856" s="667"/>
      <c r="Z856" s="667"/>
      <c r="AA856" s="667"/>
      <c r="AB856" s="667"/>
    </row>
    <row r="857" spans="2:28" ht="15.75" hidden="1" customHeight="1">
      <c r="B857" s="667"/>
      <c r="C857" s="667"/>
      <c r="D857" s="667"/>
      <c r="E857" s="667"/>
      <c r="F857" s="667"/>
      <c r="G857" s="667"/>
      <c r="H857" s="667"/>
      <c r="I857" s="667"/>
      <c r="J857" s="667"/>
      <c r="K857" s="667"/>
      <c r="L857" s="667"/>
      <c r="M857" s="667"/>
      <c r="N857" s="667"/>
      <c r="O857" s="667"/>
      <c r="P857" s="667"/>
      <c r="Q857" s="667"/>
      <c r="R857" s="667"/>
      <c r="S857" s="667"/>
      <c r="T857" s="667"/>
      <c r="U857" s="667"/>
      <c r="V857" s="667"/>
      <c r="W857" s="667"/>
      <c r="X857" s="667"/>
      <c r="Y857" s="667"/>
      <c r="Z857" s="667"/>
      <c r="AA857" s="667"/>
      <c r="AB857" s="667"/>
    </row>
    <row r="858" spans="2:28" ht="15.75" hidden="1" customHeight="1">
      <c r="B858" s="667"/>
      <c r="C858" s="667"/>
      <c r="D858" s="667"/>
      <c r="E858" s="667"/>
      <c r="F858" s="667"/>
      <c r="G858" s="667"/>
      <c r="H858" s="667"/>
      <c r="I858" s="667"/>
      <c r="J858" s="667"/>
      <c r="K858" s="667"/>
      <c r="L858" s="667"/>
      <c r="M858" s="667"/>
      <c r="N858" s="667"/>
      <c r="O858" s="667"/>
      <c r="P858" s="667"/>
      <c r="Q858" s="667"/>
      <c r="R858" s="667"/>
      <c r="S858" s="667"/>
      <c r="T858" s="667"/>
      <c r="U858" s="667"/>
      <c r="V858" s="667"/>
      <c r="W858" s="667"/>
      <c r="X858" s="667"/>
      <c r="Y858" s="667"/>
      <c r="Z858" s="667"/>
      <c r="AA858" s="667"/>
      <c r="AB858" s="667"/>
    </row>
    <row r="859" spans="2:28" ht="15.75" hidden="1" customHeight="1">
      <c r="B859" s="667"/>
      <c r="C859" s="667"/>
      <c r="D859" s="667"/>
      <c r="E859" s="667"/>
      <c r="F859" s="667"/>
      <c r="G859" s="667"/>
      <c r="H859" s="667"/>
      <c r="I859" s="667"/>
      <c r="J859" s="667"/>
      <c r="K859" s="667"/>
      <c r="L859" s="667"/>
      <c r="M859" s="667"/>
      <c r="N859" s="667"/>
      <c r="O859" s="667"/>
      <c r="P859" s="667"/>
      <c r="Q859" s="667"/>
      <c r="R859" s="667"/>
      <c r="S859" s="667"/>
      <c r="T859" s="667"/>
      <c r="U859" s="667"/>
      <c r="V859" s="667"/>
      <c r="W859" s="667"/>
      <c r="X859" s="667"/>
      <c r="Y859" s="667"/>
      <c r="Z859" s="667"/>
      <c r="AA859" s="667"/>
      <c r="AB859" s="667"/>
    </row>
    <row r="860" spans="2:28" ht="15.75" hidden="1" customHeight="1">
      <c r="B860" s="667"/>
      <c r="C860" s="667"/>
      <c r="D860" s="667"/>
      <c r="E860" s="667"/>
      <c r="F860" s="667"/>
      <c r="G860" s="667"/>
      <c r="H860" s="667"/>
      <c r="I860" s="667"/>
      <c r="J860" s="667"/>
      <c r="K860" s="667"/>
      <c r="L860" s="667"/>
      <c r="M860" s="667"/>
      <c r="N860" s="667"/>
      <c r="O860" s="667"/>
      <c r="P860" s="667"/>
      <c r="Q860" s="667"/>
      <c r="R860" s="667"/>
      <c r="S860" s="667"/>
      <c r="T860" s="667"/>
      <c r="U860" s="667"/>
      <c r="V860" s="667"/>
      <c r="W860" s="667"/>
      <c r="X860" s="667"/>
      <c r="Y860" s="667"/>
      <c r="Z860" s="667"/>
      <c r="AA860" s="667"/>
      <c r="AB860" s="667"/>
    </row>
    <row r="861" spans="2:28" ht="15.75" hidden="1" customHeight="1">
      <c r="B861" s="667"/>
      <c r="C861" s="667"/>
      <c r="D861" s="667"/>
      <c r="E861" s="667"/>
      <c r="F861" s="667"/>
      <c r="G861" s="667"/>
      <c r="H861" s="667"/>
      <c r="I861" s="667"/>
      <c r="J861" s="667"/>
      <c r="K861" s="667"/>
      <c r="L861" s="667"/>
      <c r="M861" s="667"/>
      <c r="N861" s="667"/>
      <c r="O861" s="667"/>
      <c r="P861" s="667"/>
      <c r="Q861" s="667"/>
      <c r="R861" s="667"/>
      <c r="S861" s="667"/>
      <c r="T861" s="667"/>
      <c r="U861" s="667"/>
      <c r="V861" s="667"/>
      <c r="W861" s="667"/>
      <c r="X861" s="667"/>
      <c r="Y861" s="667"/>
      <c r="Z861" s="667"/>
      <c r="AA861" s="667"/>
      <c r="AB861" s="667"/>
    </row>
    <row r="862" spans="2:28" ht="15.75" hidden="1" customHeight="1">
      <c r="B862" s="667"/>
      <c r="C862" s="667"/>
      <c r="D862" s="667"/>
      <c r="E862" s="667"/>
      <c r="F862" s="667"/>
      <c r="G862" s="667"/>
      <c r="H862" s="667"/>
      <c r="I862" s="667"/>
      <c r="J862" s="667"/>
      <c r="K862" s="667"/>
      <c r="L862" s="667"/>
      <c r="M862" s="667"/>
      <c r="N862" s="667"/>
      <c r="O862" s="667"/>
      <c r="P862" s="667"/>
      <c r="Q862" s="667"/>
      <c r="R862" s="667"/>
      <c r="S862" s="667"/>
      <c r="T862" s="667"/>
      <c r="U862" s="667"/>
      <c r="V862" s="667"/>
      <c r="W862" s="667"/>
      <c r="X862" s="667"/>
      <c r="Y862" s="667"/>
      <c r="Z862" s="667"/>
      <c r="AA862" s="667"/>
      <c r="AB862" s="667"/>
    </row>
    <row r="863" spans="2:28" ht="15.75" hidden="1" customHeight="1">
      <c r="B863" s="667"/>
      <c r="C863" s="667"/>
      <c r="D863" s="667"/>
      <c r="E863" s="667"/>
      <c r="F863" s="667"/>
      <c r="G863" s="667"/>
      <c r="H863" s="667"/>
      <c r="I863" s="667"/>
      <c r="J863" s="667"/>
      <c r="K863" s="667"/>
      <c r="L863" s="667"/>
      <c r="M863" s="667"/>
      <c r="N863" s="667"/>
      <c r="O863" s="667"/>
      <c r="P863" s="667"/>
      <c r="Q863" s="667"/>
      <c r="R863" s="667"/>
      <c r="S863" s="667"/>
      <c r="T863" s="667"/>
      <c r="U863" s="667"/>
      <c r="V863" s="667"/>
      <c r="W863" s="667"/>
      <c r="X863" s="667"/>
      <c r="Y863" s="667"/>
      <c r="Z863" s="667"/>
      <c r="AA863" s="667"/>
      <c r="AB863" s="667"/>
    </row>
    <row r="864" spans="2:28" ht="15.75" hidden="1" customHeight="1">
      <c r="B864" s="667"/>
      <c r="C864" s="667"/>
      <c r="D864" s="667"/>
      <c r="E864" s="667"/>
      <c r="F864" s="667"/>
      <c r="G864" s="667"/>
      <c r="H864" s="667"/>
      <c r="I864" s="667"/>
      <c r="J864" s="667"/>
      <c r="K864" s="667"/>
      <c r="L864" s="667"/>
      <c r="M864" s="667"/>
      <c r="N864" s="667"/>
      <c r="O864" s="667"/>
      <c r="P864" s="667"/>
      <c r="Q864" s="667"/>
      <c r="R864" s="667"/>
      <c r="S864" s="667"/>
      <c r="T864" s="667"/>
      <c r="U864" s="667"/>
      <c r="V864" s="667"/>
      <c r="W864" s="667"/>
      <c r="X864" s="667"/>
      <c r="Y864" s="667"/>
      <c r="Z864" s="667"/>
      <c r="AA864" s="667"/>
      <c r="AB864" s="667"/>
    </row>
    <row r="865" spans="2:28" ht="15.75" hidden="1" customHeight="1">
      <c r="B865" s="667"/>
      <c r="C865" s="667"/>
      <c r="D865" s="667"/>
      <c r="E865" s="667"/>
      <c r="F865" s="667"/>
      <c r="G865" s="667"/>
      <c r="H865" s="667"/>
      <c r="I865" s="667"/>
      <c r="J865" s="667"/>
      <c r="K865" s="667"/>
      <c r="L865" s="667"/>
      <c r="M865" s="667"/>
      <c r="N865" s="667"/>
      <c r="O865" s="667"/>
      <c r="P865" s="667"/>
      <c r="Q865" s="667"/>
      <c r="R865" s="667"/>
      <c r="S865" s="667"/>
      <c r="T865" s="667"/>
      <c r="U865" s="667"/>
      <c r="V865" s="667"/>
      <c r="W865" s="667"/>
      <c r="X865" s="667"/>
      <c r="Y865" s="667"/>
      <c r="Z865" s="667"/>
      <c r="AA865" s="667"/>
      <c r="AB865" s="667"/>
    </row>
    <row r="866" spans="2:28" ht="15.75" hidden="1" customHeight="1">
      <c r="B866" s="667"/>
      <c r="C866" s="667"/>
      <c r="D866" s="667"/>
      <c r="E866" s="667"/>
      <c r="F866" s="667"/>
      <c r="G866" s="667"/>
      <c r="H866" s="667"/>
      <c r="I866" s="667"/>
      <c r="J866" s="667"/>
      <c r="K866" s="667"/>
      <c r="L866" s="667"/>
      <c r="M866" s="667"/>
      <c r="N866" s="667"/>
      <c r="O866" s="667"/>
      <c r="P866" s="667"/>
      <c r="Q866" s="667"/>
      <c r="R866" s="667"/>
      <c r="S866" s="667"/>
      <c r="T866" s="667"/>
      <c r="U866" s="667"/>
      <c r="V866" s="667"/>
      <c r="W866" s="667"/>
      <c r="X866" s="667"/>
      <c r="Y866" s="667"/>
      <c r="Z866" s="667"/>
      <c r="AA866" s="667"/>
      <c r="AB866" s="667"/>
    </row>
    <row r="867" spans="2:28" ht="15.75" hidden="1" customHeight="1">
      <c r="B867" s="667"/>
      <c r="C867" s="667"/>
      <c r="D867" s="667"/>
      <c r="E867" s="667"/>
      <c r="F867" s="667"/>
      <c r="G867" s="667"/>
      <c r="H867" s="667"/>
      <c r="I867" s="667"/>
      <c r="J867" s="667"/>
      <c r="K867" s="667"/>
      <c r="L867" s="667"/>
      <c r="M867" s="667"/>
      <c r="N867" s="667"/>
      <c r="O867" s="667"/>
      <c r="P867" s="667"/>
      <c r="Q867" s="667"/>
      <c r="R867" s="667"/>
      <c r="S867" s="667"/>
      <c r="T867" s="667"/>
      <c r="U867" s="667"/>
      <c r="V867" s="667"/>
      <c r="W867" s="667"/>
      <c r="X867" s="667"/>
      <c r="Y867" s="667"/>
      <c r="Z867" s="667"/>
      <c r="AA867" s="667"/>
      <c r="AB867" s="667"/>
    </row>
    <row r="868" spans="2:28" ht="15.75" hidden="1" customHeight="1">
      <c r="B868" s="667"/>
      <c r="C868" s="667"/>
      <c r="D868" s="667"/>
      <c r="E868" s="667"/>
      <c r="F868" s="667"/>
      <c r="G868" s="667"/>
      <c r="H868" s="667"/>
      <c r="I868" s="667"/>
      <c r="J868" s="667"/>
      <c r="K868" s="667"/>
      <c r="L868" s="667"/>
      <c r="M868" s="667"/>
      <c r="N868" s="667"/>
      <c r="O868" s="667"/>
      <c r="P868" s="667"/>
      <c r="Q868" s="667"/>
      <c r="R868" s="667"/>
      <c r="S868" s="667"/>
      <c r="T868" s="667"/>
      <c r="U868" s="667"/>
      <c r="V868" s="667"/>
      <c r="W868" s="667"/>
      <c r="X868" s="667"/>
      <c r="Y868" s="667"/>
      <c r="Z868" s="667"/>
      <c r="AA868" s="667"/>
      <c r="AB868" s="667"/>
    </row>
    <row r="869" spans="2:28" ht="15.75" hidden="1" customHeight="1">
      <c r="B869" s="667"/>
      <c r="C869" s="667"/>
      <c r="D869" s="667"/>
      <c r="E869" s="667"/>
      <c r="F869" s="667"/>
      <c r="G869" s="667"/>
      <c r="H869" s="667"/>
      <c r="I869" s="667"/>
      <c r="J869" s="667"/>
      <c r="K869" s="667"/>
      <c r="L869" s="667"/>
      <c r="M869" s="667"/>
      <c r="N869" s="667"/>
      <c r="O869" s="667"/>
      <c r="P869" s="667"/>
      <c r="Q869" s="667"/>
      <c r="R869" s="667"/>
      <c r="S869" s="667"/>
      <c r="T869" s="667"/>
      <c r="U869" s="667"/>
      <c r="V869" s="667"/>
      <c r="W869" s="667"/>
      <c r="X869" s="667"/>
      <c r="Y869" s="667"/>
      <c r="Z869" s="667"/>
      <c r="AA869" s="667"/>
      <c r="AB869" s="667"/>
    </row>
    <row r="870" spans="2:28" ht="15.75" hidden="1" customHeight="1">
      <c r="B870" s="667"/>
      <c r="C870" s="667"/>
      <c r="D870" s="667"/>
      <c r="E870" s="667"/>
      <c r="F870" s="667"/>
      <c r="G870" s="667"/>
      <c r="H870" s="667"/>
      <c r="I870" s="667"/>
      <c r="J870" s="667"/>
      <c r="K870" s="667"/>
      <c r="L870" s="667"/>
      <c r="M870" s="667"/>
      <c r="N870" s="667"/>
      <c r="O870" s="667"/>
      <c r="P870" s="667"/>
      <c r="Q870" s="667"/>
      <c r="R870" s="667"/>
      <c r="S870" s="667"/>
      <c r="T870" s="667"/>
      <c r="U870" s="667"/>
      <c r="V870" s="667"/>
      <c r="W870" s="667"/>
      <c r="X870" s="667"/>
      <c r="Y870" s="667"/>
      <c r="Z870" s="667"/>
      <c r="AA870" s="667"/>
      <c r="AB870" s="667"/>
    </row>
    <row r="871" spans="2:28" ht="15.75" hidden="1" customHeight="1">
      <c r="B871" s="667"/>
      <c r="C871" s="667"/>
      <c r="D871" s="667"/>
      <c r="E871" s="667"/>
      <c r="F871" s="667"/>
      <c r="G871" s="667"/>
      <c r="H871" s="667"/>
      <c r="I871" s="667"/>
      <c r="J871" s="667"/>
      <c r="K871" s="667"/>
      <c r="L871" s="667"/>
      <c r="M871" s="667"/>
      <c r="N871" s="667"/>
      <c r="O871" s="667"/>
      <c r="P871" s="667"/>
      <c r="Q871" s="667"/>
      <c r="R871" s="667"/>
      <c r="S871" s="667"/>
      <c r="T871" s="667"/>
      <c r="U871" s="667"/>
      <c r="V871" s="667"/>
      <c r="W871" s="667"/>
      <c r="X871" s="667"/>
      <c r="Y871" s="667"/>
      <c r="Z871" s="667"/>
      <c r="AA871" s="667"/>
      <c r="AB871" s="667"/>
    </row>
    <row r="872" spans="2:28" ht="15.75" hidden="1" customHeight="1">
      <c r="B872" s="667"/>
      <c r="C872" s="667"/>
      <c r="D872" s="667"/>
      <c r="E872" s="667"/>
      <c r="F872" s="667"/>
      <c r="G872" s="667"/>
      <c r="H872" s="667"/>
      <c r="I872" s="667"/>
      <c r="J872" s="667"/>
      <c r="K872" s="667"/>
      <c r="L872" s="667"/>
      <c r="M872" s="667"/>
      <c r="N872" s="667"/>
      <c r="O872" s="667"/>
      <c r="P872" s="667"/>
      <c r="Q872" s="667"/>
      <c r="R872" s="667"/>
      <c r="S872" s="667"/>
      <c r="T872" s="667"/>
      <c r="U872" s="667"/>
      <c r="V872" s="667"/>
      <c r="W872" s="667"/>
      <c r="X872" s="667"/>
      <c r="Y872" s="667"/>
      <c r="Z872" s="667"/>
      <c r="AA872" s="667"/>
      <c r="AB872" s="667"/>
    </row>
    <row r="873" spans="2:28" ht="15.75" hidden="1" customHeight="1">
      <c r="B873" s="667"/>
      <c r="C873" s="667"/>
      <c r="D873" s="667"/>
      <c r="E873" s="667"/>
      <c r="F873" s="667"/>
      <c r="G873" s="667"/>
      <c r="H873" s="667"/>
      <c r="I873" s="667"/>
      <c r="J873" s="667"/>
      <c r="K873" s="667"/>
      <c r="L873" s="667"/>
      <c r="M873" s="667"/>
      <c r="N873" s="667"/>
      <c r="O873" s="667"/>
      <c r="P873" s="667"/>
      <c r="Q873" s="667"/>
      <c r="R873" s="667"/>
      <c r="S873" s="667"/>
      <c r="T873" s="667"/>
      <c r="U873" s="667"/>
      <c r="V873" s="667"/>
      <c r="W873" s="667"/>
      <c r="X873" s="667"/>
      <c r="Y873" s="667"/>
      <c r="Z873" s="667"/>
      <c r="AA873" s="667"/>
      <c r="AB873" s="667"/>
    </row>
    <row r="874" spans="2:28" ht="15.75" hidden="1" customHeight="1">
      <c r="B874" s="667"/>
      <c r="C874" s="667"/>
      <c r="D874" s="667"/>
      <c r="E874" s="667"/>
      <c r="F874" s="667"/>
      <c r="G874" s="667"/>
      <c r="H874" s="667"/>
      <c r="I874" s="667"/>
      <c r="J874" s="667"/>
      <c r="K874" s="667"/>
      <c r="L874" s="667"/>
      <c r="M874" s="667"/>
      <c r="N874" s="667"/>
      <c r="O874" s="667"/>
      <c r="P874" s="667"/>
      <c r="Q874" s="667"/>
      <c r="R874" s="667"/>
      <c r="S874" s="667"/>
      <c r="T874" s="667"/>
      <c r="U874" s="667"/>
      <c r="V874" s="667"/>
      <c r="W874" s="667"/>
      <c r="X874" s="667"/>
      <c r="Y874" s="667"/>
      <c r="Z874" s="667"/>
      <c r="AA874" s="667"/>
      <c r="AB874" s="667"/>
    </row>
    <row r="875" spans="2:28" ht="15.75" hidden="1" customHeight="1">
      <c r="B875" s="667"/>
      <c r="C875" s="667"/>
      <c r="D875" s="667"/>
      <c r="E875" s="667"/>
      <c r="F875" s="667"/>
      <c r="G875" s="667"/>
      <c r="H875" s="667"/>
      <c r="I875" s="667"/>
      <c r="J875" s="667"/>
      <c r="K875" s="667"/>
      <c r="L875" s="667"/>
      <c r="M875" s="667"/>
      <c r="N875" s="667"/>
      <c r="O875" s="667"/>
      <c r="P875" s="667"/>
      <c r="Q875" s="667"/>
      <c r="R875" s="667"/>
      <c r="S875" s="667"/>
      <c r="T875" s="667"/>
      <c r="U875" s="667"/>
      <c r="V875" s="667"/>
      <c r="W875" s="667"/>
      <c r="X875" s="667"/>
      <c r="Y875" s="667"/>
      <c r="Z875" s="667"/>
      <c r="AA875" s="667"/>
      <c r="AB875" s="667"/>
    </row>
    <row r="876" spans="2:28" ht="15.75" hidden="1" customHeight="1">
      <c r="B876" s="667"/>
      <c r="C876" s="667"/>
      <c r="D876" s="667"/>
      <c r="E876" s="667"/>
      <c r="F876" s="667"/>
      <c r="G876" s="667"/>
      <c r="H876" s="667"/>
      <c r="I876" s="667"/>
      <c r="J876" s="667"/>
      <c r="K876" s="667"/>
      <c r="L876" s="667"/>
      <c r="M876" s="667"/>
      <c r="N876" s="667"/>
      <c r="O876" s="667"/>
      <c r="P876" s="667"/>
      <c r="Q876" s="667"/>
      <c r="R876" s="667"/>
      <c r="S876" s="667"/>
      <c r="T876" s="667"/>
      <c r="U876" s="667"/>
      <c r="V876" s="667"/>
      <c r="W876" s="667"/>
      <c r="X876" s="667"/>
      <c r="Y876" s="667"/>
      <c r="Z876" s="667"/>
      <c r="AA876" s="667"/>
      <c r="AB876" s="667"/>
    </row>
    <row r="877" spans="2:28" ht="15.75" hidden="1" customHeight="1">
      <c r="B877" s="667"/>
      <c r="C877" s="667"/>
      <c r="D877" s="667"/>
      <c r="E877" s="667"/>
      <c r="F877" s="667"/>
      <c r="G877" s="667"/>
      <c r="H877" s="667"/>
      <c r="I877" s="667"/>
      <c r="J877" s="667"/>
      <c r="K877" s="667"/>
      <c r="L877" s="667"/>
      <c r="M877" s="667"/>
      <c r="N877" s="667"/>
      <c r="O877" s="667"/>
      <c r="P877" s="667"/>
      <c r="Q877" s="667"/>
      <c r="R877" s="667"/>
      <c r="S877" s="667"/>
      <c r="T877" s="667"/>
      <c r="U877" s="667"/>
      <c r="V877" s="667"/>
      <c r="W877" s="667"/>
      <c r="X877" s="667"/>
      <c r="Y877" s="667"/>
      <c r="Z877" s="667"/>
      <c r="AA877" s="667"/>
      <c r="AB877" s="667"/>
    </row>
    <row r="878" spans="2:28" ht="15.75" hidden="1" customHeight="1">
      <c r="B878" s="667"/>
      <c r="C878" s="667"/>
      <c r="D878" s="667"/>
      <c r="E878" s="667"/>
      <c r="F878" s="667"/>
      <c r="G878" s="667"/>
      <c r="H878" s="667"/>
      <c r="I878" s="667"/>
      <c r="J878" s="667"/>
      <c r="K878" s="667"/>
      <c r="L878" s="667"/>
      <c r="M878" s="667"/>
      <c r="N878" s="667"/>
      <c r="O878" s="667"/>
      <c r="P878" s="667"/>
      <c r="Q878" s="667"/>
      <c r="R878" s="667"/>
      <c r="S878" s="667"/>
      <c r="T878" s="667"/>
      <c r="U878" s="667"/>
      <c r="V878" s="667"/>
      <c r="W878" s="667"/>
      <c r="X878" s="667"/>
      <c r="Y878" s="667"/>
      <c r="Z878" s="667"/>
      <c r="AA878" s="667"/>
      <c r="AB878" s="667"/>
    </row>
    <row r="879" spans="2:28" ht="15.75" hidden="1" customHeight="1">
      <c r="B879" s="667"/>
      <c r="C879" s="667"/>
      <c r="D879" s="667"/>
      <c r="E879" s="667"/>
      <c r="F879" s="667"/>
      <c r="G879" s="667"/>
      <c r="H879" s="667"/>
      <c r="I879" s="667"/>
      <c r="J879" s="667"/>
      <c r="K879" s="667"/>
      <c r="L879" s="667"/>
      <c r="M879" s="667"/>
      <c r="N879" s="667"/>
      <c r="O879" s="667"/>
      <c r="P879" s="667"/>
      <c r="Q879" s="667"/>
      <c r="R879" s="667"/>
      <c r="S879" s="667"/>
      <c r="T879" s="667"/>
      <c r="U879" s="667"/>
      <c r="V879" s="667"/>
      <c r="W879" s="667"/>
      <c r="X879" s="667"/>
      <c r="Y879" s="667"/>
      <c r="Z879" s="667"/>
      <c r="AA879" s="667"/>
      <c r="AB879" s="667"/>
    </row>
    <row r="880" spans="2:28" ht="15.75" hidden="1" customHeight="1">
      <c r="B880" s="667"/>
      <c r="C880" s="667"/>
      <c r="D880" s="667"/>
      <c r="E880" s="667"/>
      <c r="F880" s="667"/>
      <c r="G880" s="667"/>
      <c r="H880" s="667"/>
      <c r="I880" s="667"/>
      <c r="J880" s="667"/>
      <c r="K880" s="667"/>
      <c r="L880" s="667"/>
      <c r="M880" s="667"/>
      <c r="N880" s="667"/>
      <c r="O880" s="667"/>
      <c r="P880" s="667"/>
      <c r="Q880" s="667"/>
      <c r="R880" s="667"/>
      <c r="S880" s="667"/>
      <c r="T880" s="667"/>
      <c r="U880" s="667"/>
      <c r="V880" s="667"/>
      <c r="W880" s="667"/>
      <c r="X880" s="667"/>
      <c r="Y880" s="667"/>
      <c r="Z880" s="667"/>
      <c r="AA880" s="667"/>
      <c r="AB880" s="667"/>
    </row>
    <row r="881" spans="2:28" ht="15.75" hidden="1" customHeight="1">
      <c r="B881" s="667"/>
      <c r="C881" s="667"/>
      <c r="D881" s="667"/>
      <c r="E881" s="667"/>
      <c r="F881" s="667"/>
      <c r="G881" s="667"/>
      <c r="H881" s="667"/>
      <c r="I881" s="667"/>
      <c r="J881" s="667"/>
      <c r="K881" s="667"/>
      <c r="L881" s="667"/>
      <c r="M881" s="667"/>
      <c r="N881" s="667"/>
      <c r="O881" s="667"/>
      <c r="P881" s="667"/>
      <c r="Q881" s="667"/>
      <c r="R881" s="667"/>
      <c r="S881" s="667"/>
      <c r="T881" s="667"/>
      <c r="U881" s="667"/>
      <c r="V881" s="667"/>
      <c r="W881" s="667"/>
      <c r="X881" s="667"/>
      <c r="Y881" s="667"/>
      <c r="Z881" s="667"/>
      <c r="AA881" s="667"/>
      <c r="AB881" s="667"/>
    </row>
    <row r="882" spans="2:28" ht="15.75" hidden="1" customHeight="1">
      <c r="B882" s="667"/>
      <c r="C882" s="667"/>
      <c r="D882" s="667"/>
      <c r="E882" s="667"/>
      <c r="F882" s="667"/>
      <c r="G882" s="667"/>
      <c r="H882" s="667"/>
      <c r="I882" s="667"/>
      <c r="J882" s="667"/>
      <c r="K882" s="667"/>
      <c r="L882" s="667"/>
      <c r="M882" s="667"/>
      <c r="N882" s="667"/>
      <c r="O882" s="667"/>
      <c r="P882" s="667"/>
      <c r="Q882" s="667"/>
      <c r="R882" s="667"/>
      <c r="S882" s="667"/>
      <c r="T882" s="667"/>
      <c r="U882" s="667"/>
      <c r="V882" s="667"/>
      <c r="W882" s="667"/>
      <c r="X882" s="667"/>
      <c r="Y882" s="667"/>
      <c r="Z882" s="667"/>
      <c r="AA882" s="667"/>
      <c r="AB882" s="667"/>
    </row>
    <row r="883" spans="2:28" ht="15.75" hidden="1" customHeight="1">
      <c r="B883" s="667"/>
      <c r="C883" s="667"/>
      <c r="D883" s="667"/>
      <c r="E883" s="667"/>
      <c r="F883" s="667"/>
      <c r="G883" s="667"/>
      <c r="H883" s="667"/>
      <c r="I883" s="667"/>
      <c r="J883" s="667"/>
      <c r="K883" s="667"/>
      <c r="L883" s="667"/>
      <c r="M883" s="667"/>
      <c r="N883" s="667"/>
      <c r="O883" s="667"/>
      <c r="P883" s="667"/>
      <c r="Q883" s="667"/>
      <c r="R883" s="667"/>
      <c r="S883" s="667"/>
      <c r="T883" s="667"/>
      <c r="U883" s="667"/>
      <c r="V883" s="667"/>
      <c r="W883" s="667"/>
      <c r="X883" s="667"/>
      <c r="Y883" s="667"/>
      <c r="Z883" s="667"/>
      <c r="AA883" s="667"/>
      <c r="AB883" s="667"/>
    </row>
    <row r="884" spans="2:28" ht="15.75" hidden="1" customHeight="1">
      <c r="B884" s="667"/>
      <c r="C884" s="667"/>
      <c r="D884" s="667"/>
      <c r="E884" s="667"/>
      <c r="F884" s="667"/>
      <c r="G884" s="667"/>
      <c r="H884" s="667"/>
      <c r="I884" s="667"/>
      <c r="J884" s="667"/>
      <c r="K884" s="667"/>
      <c r="L884" s="667"/>
      <c r="M884" s="667"/>
      <c r="N884" s="667"/>
      <c r="O884" s="667"/>
      <c r="P884" s="667"/>
      <c r="Q884" s="667"/>
      <c r="R884" s="667"/>
      <c r="S884" s="667"/>
      <c r="T884" s="667"/>
      <c r="U884" s="667"/>
      <c r="V884" s="667"/>
      <c r="W884" s="667"/>
      <c r="X884" s="667"/>
      <c r="Y884" s="667"/>
      <c r="Z884" s="667"/>
      <c r="AA884" s="667"/>
      <c r="AB884" s="667"/>
    </row>
    <row r="885" spans="2:28" ht="15.75" hidden="1" customHeight="1">
      <c r="B885" s="667"/>
      <c r="C885" s="667"/>
      <c r="D885" s="667"/>
      <c r="E885" s="667"/>
      <c r="F885" s="667"/>
      <c r="G885" s="667"/>
      <c r="H885" s="667"/>
      <c r="I885" s="667"/>
      <c r="J885" s="667"/>
      <c r="K885" s="667"/>
      <c r="L885" s="667"/>
      <c r="M885" s="667"/>
      <c r="N885" s="667"/>
      <c r="O885" s="667"/>
      <c r="P885" s="667"/>
      <c r="Q885" s="667"/>
      <c r="R885" s="667"/>
      <c r="S885" s="667"/>
      <c r="T885" s="667"/>
      <c r="U885" s="667"/>
      <c r="V885" s="667"/>
      <c r="W885" s="667"/>
      <c r="X885" s="667"/>
      <c r="Y885" s="667"/>
      <c r="Z885" s="667"/>
      <c r="AA885" s="667"/>
      <c r="AB885" s="667"/>
    </row>
    <row r="886" spans="2:28" ht="15.75" hidden="1" customHeight="1">
      <c r="B886" s="667"/>
      <c r="C886" s="667"/>
      <c r="D886" s="667"/>
      <c r="E886" s="667"/>
      <c r="F886" s="667"/>
      <c r="G886" s="667"/>
      <c r="H886" s="667"/>
      <c r="I886" s="667"/>
      <c r="J886" s="667"/>
      <c r="K886" s="667"/>
      <c r="L886" s="667"/>
      <c r="M886" s="667"/>
      <c r="N886" s="667"/>
      <c r="O886" s="667"/>
      <c r="P886" s="667"/>
      <c r="Q886" s="667"/>
      <c r="R886" s="667"/>
      <c r="S886" s="667"/>
      <c r="T886" s="667"/>
      <c r="U886" s="667"/>
      <c r="V886" s="667"/>
      <c r="W886" s="667"/>
      <c r="X886" s="667"/>
      <c r="Y886" s="667"/>
      <c r="Z886" s="667"/>
      <c r="AA886" s="667"/>
      <c r="AB886" s="667"/>
    </row>
    <row r="887" spans="2:28" ht="15.75" hidden="1" customHeight="1">
      <c r="B887" s="667"/>
      <c r="C887" s="667"/>
      <c r="D887" s="667"/>
      <c r="E887" s="667"/>
      <c r="F887" s="667"/>
      <c r="G887" s="667"/>
      <c r="H887" s="667"/>
      <c r="I887" s="667"/>
      <c r="J887" s="667"/>
      <c r="K887" s="667"/>
      <c r="L887" s="667"/>
      <c r="M887" s="667"/>
      <c r="N887" s="667"/>
      <c r="O887" s="667"/>
      <c r="P887" s="667"/>
      <c r="Q887" s="667"/>
      <c r="R887" s="667"/>
      <c r="S887" s="667"/>
      <c r="T887" s="667"/>
      <c r="U887" s="667"/>
      <c r="V887" s="667"/>
      <c r="W887" s="667"/>
      <c r="X887" s="667"/>
      <c r="Y887" s="667"/>
      <c r="Z887" s="667"/>
      <c r="AA887" s="667"/>
      <c r="AB887" s="667"/>
    </row>
    <row r="888" spans="2:28" ht="15.75" hidden="1" customHeight="1">
      <c r="B888" s="667"/>
      <c r="C888" s="667"/>
      <c r="D888" s="667"/>
      <c r="E888" s="667"/>
      <c r="F888" s="667"/>
      <c r="G888" s="667"/>
      <c r="H888" s="667"/>
      <c r="I888" s="667"/>
      <c r="J888" s="667"/>
      <c r="K888" s="667"/>
      <c r="L888" s="667"/>
      <c r="M888" s="667"/>
      <c r="N888" s="667"/>
      <c r="O888" s="667"/>
      <c r="P888" s="667"/>
      <c r="Q888" s="667"/>
      <c r="R888" s="667"/>
      <c r="S888" s="667"/>
      <c r="T888" s="667"/>
      <c r="U888" s="667"/>
      <c r="V888" s="667"/>
      <c r="W888" s="667"/>
      <c r="X888" s="667"/>
      <c r="Y888" s="667"/>
      <c r="Z888" s="667"/>
      <c r="AA888" s="667"/>
      <c r="AB888" s="667"/>
    </row>
    <row r="889" spans="2:28" ht="15.75" hidden="1" customHeight="1">
      <c r="B889" s="667"/>
      <c r="C889" s="667"/>
      <c r="D889" s="667"/>
      <c r="E889" s="667"/>
      <c r="F889" s="667"/>
      <c r="G889" s="667"/>
      <c r="H889" s="667"/>
      <c r="I889" s="667"/>
      <c r="J889" s="667"/>
      <c r="K889" s="667"/>
      <c r="L889" s="667"/>
      <c r="M889" s="667"/>
      <c r="N889" s="667"/>
      <c r="O889" s="667"/>
      <c r="P889" s="667"/>
      <c r="Q889" s="667"/>
      <c r="R889" s="667"/>
      <c r="S889" s="667"/>
      <c r="T889" s="667"/>
      <c r="U889" s="667"/>
      <c r="V889" s="667"/>
      <c r="W889" s="667"/>
      <c r="X889" s="667"/>
      <c r="Y889" s="667"/>
      <c r="Z889" s="667"/>
      <c r="AA889" s="667"/>
      <c r="AB889" s="667"/>
    </row>
    <row r="890" spans="2:28" ht="15.75" hidden="1" customHeight="1">
      <c r="B890" s="667"/>
      <c r="C890" s="667"/>
      <c r="D890" s="667"/>
      <c r="E890" s="667"/>
      <c r="F890" s="667"/>
      <c r="G890" s="667"/>
      <c r="H890" s="667"/>
      <c r="I890" s="667"/>
      <c r="J890" s="667"/>
      <c r="K890" s="667"/>
      <c r="L890" s="667"/>
      <c r="M890" s="667"/>
      <c r="N890" s="667"/>
      <c r="O890" s="667"/>
      <c r="P890" s="667"/>
      <c r="Q890" s="667"/>
      <c r="R890" s="667"/>
      <c r="S890" s="667"/>
      <c r="T890" s="667"/>
      <c r="U890" s="667"/>
      <c r="V890" s="667"/>
      <c r="W890" s="667"/>
      <c r="X890" s="667"/>
      <c r="Y890" s="667"/>
      <c r="Z890" s="667"/>
      <c r="AA890" s="667"/>
      <c r="AB890" s="667"/>
    </row>
    <row r="891" spans="2:28" ht="15.75" hidden="1" customHeight="1">
      <c r="B891" s="667"/>
      <c r="C891" s="667"/>
      <c r="D891" s="667"/>
      <c r="E891" s="667"/>
      <c r="F891" s="667"/>
      <c r="G891" s="667"/>
      <c r="H891" s="667"/>
      <c r="I891" s="667"/>
      <c r="J891" s="667"/>
      <c r="K891" s="667"/>
      <c r="L891" s="667"/>
      <c r="M891" s="667"/>
      <c r="N891" s="667"/>
      <c r="O891" s="667"/>
      <c r="P891" s="667"/>
      <c r="Q891" s="667"/>
      <c r="R891" s="667"/>
      <c r="S891" s="667"/>
      <c r="T891" s="667"/>
      <c r="U891" s="667"/>
      <c r="V891" s="667"/>
      <c r="W891" s="667"/>
      <c r="X891" s="667"/>
      <c r="Y891" s="667"/>
      <c r="Z891" s="667"/>
      <c r="AA891" s="667"/>
      <c r="AB891" s="667"/>
    </row>
    <row r="892" spans="2:28" ht="15.75" hidden="1" customHeight="1">
      <c r="B892" s="667"/>
      <c r="C892" s="667"/>
      <c r="D892" s="667"/>
      <c r="E892" s="667"/>
      <c r="F892" s="667"/>
      <c r="G892" s="667"/>
      <c r="H892" s="667"/>
      <c r="I892" s="667"/>
      <c r="J892" s="667"/>
      <c r="K892" s="667"/>
      <c r="L892" s="667"/>
      <c r="M892" s="667"/>
      <c r="N892" s="667"/>
      <c r="O892" s="667"/>
      <c r="P892" s="667"/>
      <c r="Q892" s="667"/>
      <c r="R892" s="667"/>
      <c r="S892" s="667"/>
      <c r="T892" s="667"/>
      <c r="U892" s="667"/>
      <c r="V892" s="667"/>
      <c r="W892" s="667"/>
      <c r="X892" s="667"/>
      <c r="Y892" s="667"/>
      <c r="Z892" s="667"/>
      <c r="AA892" s="667"/>
      <c r="AB892" s="667"/>
    </row>
    <row r="893" spans="2:28" ht="15.75" hidden="1" customHeight="1">
      <c r="B893" s="667"/>
      <c r="C893" s="667"/>
      <c r="D893" s="667"/>
      <c r="E893" s="667"/>
      <c r="F893" s="667"/>
      <c r="G893" s="667"/>
      <c r="H893" s="667"/>
      <c r="I893" s="667"/>
      <c r="J893" s="667"/>
      <c r="K893" s="667"/>
      <c r="L893" s="667"/>
      <c r="M893" s="667"/>
      <c r="N893" s="667"/>
      <c r="O893" s="667"/>
      <c r="P893" s="667"/>
      <c r="Q893" s="667"/>
      <c r="R893" s="667"/>
      <c r="S893" s="667"/>
      <c r="T893" s="667"/>
      <c r="U893" s="667"/>
      <c r="V893" s="667"/>
      <c r="W893" s="667"/>
      <c r="X893" s="667"/>
      <c r="Y893" s="667"/>
      <c r="Z893" s="667"/>
      <c r="AA893" s="667"/>
      <c r="AB893" s="667"/>
    </row>
    <row r="894" spans="2:28" ht="15.75" hidden="1" customHeight="1">
      <c r="B894" s="667"/>
      <c r="C894" s="667"/>
      <c r="D894" s="667"/>
      <c r="E894" s="667"/>
      <c r="F894" s="667"/>
      <c r="G894" s="667"/>
      <c r="H894" s="667"/>
      <c r="I894" s="667"/>
      <c r="J894" s="667"/>
      <c r="K894" s="667"/>
      <c r="L894" s="667"/>
      <c r="M894" s="667"/>
      <c r="N894" s="667"/>
      <c r="O894" s="667"/>
      <c r="P894" s="667"/>
      <c r="Q894" s="667"/>
      <c r="R894" s="667"/>
      <c r="S894" s="667"/>
      <c r="T894" s="667"/>
      <c r="U894" s="667"/>
      <c r="V894" s="667"/>
      <c r="W894" s="667"/>
      <c r="X894" s="667"/>
      <c r="Y894" s="667"/>
      <c r="Z894" s="667"/>
      <c r="AA894" s="667"/>
      <c r="AB894" s="667"/>
    </row>
    <row r="895" spans="2:28" ht="15.75" hidden="1" customHeight="1">
      <c r="B895" s="667"/>
      <c r="C895" s="667"/>
      <c r="D895" s="667"/>
      <c r="E895" s="667"/>
      <c r="F895" s="667"/>
      <c r="G895" s="667"/>
      <c r="H895" s="667"/>
      <c r="I895" s="667"/>
      <c r="J895" s="667"/>
      <c r="K895" s="667"/>
      <c r="L895" s="667"/>
      <c r="M895" s="667"/>
      <c r="N895" s="667"/>
      <c r="O895" s="667"/>
      <c r="P895" s="667"/>
      <c r="Q895" s="667"/>
      <c r="R895" s="667"/>
      <c r="S895" s="667"/>
      <c r="T895" s="667"/>
      <c r="U895" s="667"/>
      <c r="V895" s="667"/>
      <c r="W895" s="667"/>
      <c r="X895" s="667"/>
      <c r="Y895" s="667"/>
      <c r="Z895" s="667"/>
      <c r="AA895" s="667"/>
      <c r="AB895" s="667"/>
    </row>
    <row r="896" spans="2:28" ht="15.75" hidden="1" customHeight="1">
      <c r="B896" s="667"/>
      <c r="C896" s="667"/>
      <c r="D896" s="667"/>
      <c r="E896" s="667"/>
      <c r="F896" s="667"/>
      <c r="G896" s="667"/>
      <c r="H896" s="667"/>
      <c r="I896" s="667"/>
      <c r="J896" s="667"/>
      <c r="K896" s="667"/>
      <c r="L896" s="667"/>
      <c r="M896" s="667"/>
      <c r="N896" s="667"/>
      <c r="O896" s="667"/>
      <c r="P896" s="667"/>
      <c r="Q896" s="667"/>
      <c r="R896" s="667"/>
      <c r="S896" s="667"/>
      <c r="T896" s="667"/>
      <c r="U896" s="667"/>
      <c r="V896" s="667"/>
      <c r="W896" s="667"/>
      <c r="X896" s="667"/>
      <c r="Y896" s="667"/>
      <c r="Z896" s="667"/>
      <c r="AA896" s="667"/>
      <c r="AB896" s="667"/>
    </row>
    <row r="897" spans="2:28" ht="15.75" hidden="1" customHeight="1">
      <c r="B897" s="667"/>
      <c r="C897" s="667"/>
      <c r="D897" s="667"/>
      <c r="E897" s="667"/>
      <c r="F897" s="667"/>
      <c r="G897" s="667"/>
      <c r="H897" s="667"/>
      <c r="I897" s="667"/>
      <c r="J897" s="667"/>
      <c r="K897" s="667"/>
      <c r="L897" s="667"/>
      <c r="M897" s="667"/>
      <c r="N897" s="667"/>
      <c r="O897" s="667"/>
      <c r="P897" s="667"/>
      <c r="Q897" s="667"/>
      <c r="R897" s="667"/>
      <c r="S897" s="667"/>
      <c r="T897" s="667"/>
      <c r="U897" s="667"/>
      <c r="V897" s="667"/>
      <c r="W897" s="667"/>
      <c r="X897" s="667"/>
      <c r="Y897" s="667"/>
      <c r="Z897" s="667"/>
      <c r="AA897" s="667"/>
      <c r="AB897" s="667"/>
    </row>
    <row r="898" spans="2:28" ht="15.75" hidden="1" customHeight="1">
      <c r="B898" s="667"/>
      <c r="C898" s="667"/>
      <c r="D898" s="667"/>
      <c r="E898" s="667"/>
      <c r="F898" s="667"/>
      <c r="G898" s="667"/>
      <c r="H898" s="667"/>
      <c r="I898" s="667"/>
      <c r="J898" s="667"/>
      <c r="K898" s="667"/>
      <c r="L898" s="667"/>
      <c r="M898" s="667"/>
      <c r="N898" s="667"/>
      <c r="O898" s="667"/>
      <c r="P898" s="667"/>
      <c r="Q898" s="667"/>
      <c r="R898" s="667"/>
      <c r="S898" s="667"/>
      <c r="T898" s="667"/>
      <c r="U898" s="667"/>
      <c r="V898" s="667"/>
      <c r="W898" s="667"/>
      <c r="X898" s="667"/>
      <c r="Y898" s="667"/>
      <c r="Z898" s="667"/>
      <c r="AA898" s="667"/>
      <c r="AB898" s="667"/>
    </row>
    <row r="899" spans="2:28" ht="15.75" hidden="1" customHeight="1">
      <c r="B899" s="667"/>
      <c r="C899" s="667"/>
      <c r="D899" s="667"/>
      <c r="E899" s="667"/>
      <c r="F899" s="667"/>
      <c r="G899" s="667"/>
      <c r="H899" s="667"/>
      <c r="I899" s="667"/>
      <c r="J899" s="667"/>
      <c r="K899" s="667"/>
      <c r="L899" s="667"/>
      <c r="M899" s="667"/>
      <c r="N899" s="667"/>
      <c r="O899" s="667"/>
      <c r="P899" s="667"/>
      <c r="Q899" s="667"/>
      <c r="R899" s="667"/>
      <c r="S899" s="667"/>
      <c r="T899" s="667"/>
      <c r="U899" s="667"/>
      <c r="V899" s="667"/>
      <c r="W899" s="667"/>
      <c r="X899" s="667"/>
      <c r="Y899" s="667"/>
      <c r="Z899" s="667"/>
      <c r="AA899" s="667"/>
      <c r="AB899" s="667"/>
    </row>
    <row r="900" spans="2:28" ht="15.75" hidden="1" customHeight="1">
      <c r="B900" s="667"/>
      <c r="C900" s="667"/>
      <c r="D900" s="667"/>
      <c r="E900" s="667"/>
      <c r="F900" s="667"/>
      <c r="G900" s="667"/>
      <c r="H900" s="667"/>
      <c r="I900" s="667"/>
      <c r="J900" s="667"/>
      <c r="K900" s="667"/>
      <c r="L900" s="667"/>
      <c r="M900" s="667"/>
      <c r="N900" s="667"/>
      <c r="O900" s="667"/>
      <c r="P900" s="667"/>
      <c r="Q900" s="667"/>
      <c r="R900" s="667"/>
      <c r="S900" s="667"/>
      <c r="T900" s="667"/>
      <c r="U900" s="667"/>
      <c r="V900" s="667"/>
      <c r="W900" s="667"/>
      <c r="X900" s="667"/>
      <c r="Y900" s="667"/>
      <c r="Z900" s="667"/>
      <c r="AA900" s="667"/>
      <c r="AB900" s="667"/>
    </row>
    <row r="901" spans="2:28" ht="15.75" hidden="1" customHeight="1">
      <c r="B901" s="667"/>
      <c r="C901" s="667"/>
      <c r="D901" s="667"/>
      <c r="E901" s="667"/>
      <c r="F901" s="667"/>
      <c r="G901" s="667"/>
      <c r="H901" s="667"/>
      <c r="I901" s="667"/>
      <c r="J901" s="667"/>
      <c r="K901" s="667"/>
      <c r="L901" s="667"/>
      <c r="M901" s="667"/>
      <c r="N901" s="667"/>
      <c r="O901" s="667"/>
      <c r="P901" s="667"/>
      <c r="Q901" s="667"/>
      <c r="R901" s="667"/>
      <c r="S901" s="667"/>
      <c r="T901" s="667"/>
      <c r="U901" s="667"/>
      <c r="V901" s="667"/>
      <c r="W901" s="667"/>
      <c r="X901" s="667"/>
      <c r="Y901" s="667"/>
      <c r="Z901" s="667"/>
      <c r="AA901" s="667"/>
      <c r="AB901" s="667"/>
    </row>
    <row r="902" spans="2:28" ht="15.75" hidden="1" customHeight="1">
      <c r="B902" s="667"/>
      <c r="C902" s="667"/>
      <c r="D902" s="667"/>
      <c r="E902" s="667"/>
      <c r="F902" s="667"/>
      <c r="G902" s="667"/>
      <c r="H902" s="667"/>
      <c r="I902" s="667"/>
      <c r="J902" s="667"/>
      <c r="K902" s="667"/>
      <c r="L902" s="667"/>
      <c r="M902" s="667"/>
      <c r="N902" s="667"/>
      <c r="O902" s="667"/>
      <c r="P902" s="667"/>
      <c r="Q902" s="667"/>
      <c r="R902" s="667"/>
      <c r="S902" s="667"/>
      <c r="T902" s="667"/>
      <c r="U902" s="667"/>
      <c r="V902" s="667"/>
      <c r="W902" s="667"/>
      <c r="X902" s="667"/>
      <c r="Y902" s="667"/>
      <c r="Z902" s="667"/>
      <c r="AA902" s="667"/>
      <c r="AB902" s="667"/>
    </row>
    <row r="903" spans="2:28" ht="15.75" hidden="1" customHeight="1">
      <c r="B903" s="667"/>
      <c r="C903" s="667"/>
      <c r="D903" s="667"/>
      <c r="E903" s="667"/>
      <c r="F903" s="667"/>
      <c r="G903" s="667"/>
      <c r="H903" s="667"/>
      <c r="I903" s="667"/>
      <c r="J903" s="667"/>
      <c r="K903" s="667"/>
      <c r="L903" s="667"/>
      <c r="M903" s="667"/>
      <c r="N903" s="667"/>
      <c r="O903" s="667"/>
      <c r="P903" s="667"/>
      <c r="Q903" s="667"/>
      <c r="R903" s="667"/>
      <c r="S903" s="667"/>
      <c r="T903" s="667"/>
      <c r="U903" s="667"/>
      <c r="V903" s="667"/>
      <c r="W903" s="667"/>
      <c r="X903" s="667"/>
      <c r="Y903" s="667"/>
      <c r="Z903" s="667"/>
      <c r="AA903" s="667"/>
      <c r="AB903" s="667"/>
    </row>
    <row r="904" spans="2:28" ht="15.75" hidden="1" customHeight="1">
      <c r="B904" s="667"/>
      <c r="C904" s="667"/>
      <c r="D904" s="667"/>
      <c r="E904" s="667"/>
      <c r="F904" s="667"/>
      <c r="G904" s="667"/>
      <c r="H904" s="667"/>
      <c r="I904" s="667"/>
      <c r="J904" s="667"/>
      <c r="K904" s="667"/>
      <c r="L904" s="667"/>
      <c r="M904" s="667"/>
      <c r="N904" s="667"/>
      <c r="O904" s="667"/>
      <c r="P904" s="667"/>
      <c r="Q904" s="667"/>
      <c r="R904" s="667"/>
      <c r="S904" s="667"/>
      <c r="T904" s="667"/>
      <c r="U904" s="667"/>
      <c r="V904" s="667"/>
      <c r="W904" s="667"/>
      <c r="X904" s="667"/>
      <c r="Y904" s="667"/>
      <c r="Z904" s="667"/>
      <c r="AA904" s="667"/>
      <c r="AB904" s="667"/>
    </row>
    <row r="905" spans="2:28" ht="15.75" hidden="1" customHeight="1">
      <c r="B905" s="667"/>
      <c r="C905" s="667"/>
      <c r="D905" s="667"/>
      <c r="E905" s="667"/>
      <c r="F905" s="667"/>
      <c r="G905" s="667"/>
      <c r="H905" s="667"/>
      <c r="I905" s="667"/>
      <c r="J905" s="667"/>
      <c r="K905" s="667"/>
      <c r="L905" s="667"/>
      <c r="M905" s="667"/>
      <c r="N905" s="667"/>
      <c r="O905" s="667"/>
      <c r="P905" s="667"/>
      <c r="Q905" s="667"/>
      <c r="R905" s="667"/>
      <c r="S905" s="667"/>
      <c r="T905" s="667"/>
      <c r="U905" s="667"/>
      <c r="V905" s="667"/>
      <c r="W905" s="667"/>
      <c r="X905" s="667"/>
      <c r="Y905" s="667"/>
      <c r="Z905" s="667"/>
      <c r="AA905" s="667"/>
      <c r="AB905" s="667"/>
    </row>
    <row r="906" spans="2:28" ht="15.75" hidden="1" customHeight="1">
      <c r="B906" s="667"/>
      <c r="C906" s="667"/>
      <c r="D906" s="667"/>
      <c r="E906" s="667"/>
      <c r="F906" s="667"/>
      <c r="G906" s="667"/>
      <c r="H906" s="667"/>
      <c r="I906" s="667"/>
      <c r="J906" s="667"/>
      <c r="K906" s="667"/>
      <c r="L906" s="667"/>
      <c r="M906" s="667"/>
      <c r="N906" s="667"/>
      <c r="O906" s="667"/>
      <c r="P906" s="667"/>
      <c r="Q906" s="667"/>
      <c r="R906" s="667"/>
      <c r="S906" s="667"/>
      <c r="T906" s="667"/>
      <c r="U906" s="667"/>
      <c r="V906" s="667"/>
      <c r="W906" s="667"/>
      <c r="X906" s="667"/>
      <c r="Y906" s="667"/>
      <c r="Z906" s="667"/>
      <c r="AA906" s="667"/>
      <c r="AB906" s="667"/>
    </row>
    <row r="907" spans="2:28" ht="15.75" hidden="1" customHeight="1">
      <c r="B907" s="667"/>
      <c r="C907" s="667"/>
      <c r="D907" s="667"/>
      <c r="E907" s="667"/>
      <c r="F907" s="667"/>
      <c r="G907" s="667"/>
      <c r="H907" s="667"/>
      <c r="I907" s="667"/>
      <c r="J907" s="667"/>
      <c r="K907" s="667"/>
      <c r="L907" s="667"/>
      <c r="M907" s="667"/>
      <c r="N907" s="667"/>
      <c r="O907" s="667"/>
      <c r="P907" s="667"/>
      <c r="Q907" s="667"/>
      <c r="R907" s="667"/>
      <c r="S907" s="667"/>
      <c r="T907" s="667"/>
      <c r="U907" s="667"/>
      <c r="V907" s="667"/>
      <c r="W907" s="667"/>
      <c r="X907" s="667"/>
      <c r="Y907" s="667"/>
      <c r="Z907" s="667"/>
      <c r="AA907" s="667"/>
      <c r="AB907" s="667"/>
    </row>
    <row r="908" spans="2:28" ht="15.75" hidden="1" customHeight="1">
      <c r="B908" s="667"/>
      <c r="C908" s="667"/>
      <c r="D908" s="667"/>
      <c r="E908" s="667"/>
      <c r="F908" s="667"/>
      <c r="G908" s="667"/>
      <c r="H908" s="667"/>
      <c r="I908" s="667"/>
      <c r="J908" s="667"/>
      <c r="K908" s="667"/>
      <c r="L908" s="667"/>
      <c r="M908" s="667"/>
      <c r="N908" s="667"/>
      <c r="O908" s="667"/>
      <c r="P908" s="667"/>
      <c r="Q908" s="667"/>
      <c r="R908" s="667"/>
      <c r="S908" s="667"/>
      <c r="T908" s="667"/>
      <c r="U908" s="667"/>
      <c r="V908" s="667"/>
      <c r="W908" s="667"/>
      <c r="X908" s="667"/>
      <c r="Y908" s="667"/>
      <c r="Z908" s="667"/>
      <c r="AA908" s="667"/>
      <c r="AB908" s="667"/>
    </row>
    <row r="909" spans="2:28" ht="15.75" hidden="1" customHeight="1">
      <c r="B909" s="667"/>
      <c r="C909" s="667"/>
      <c r="D909" s="667"/>
      <c r="E909" s="667"/>
      <c r="F909" s="667"/>
      <c r="G909" s="667"/>
      <c r="H909" s="667"/>
      <c r="I909" s="667"/>
      <c r="J909" s="667"/>
      <c r="K909" s="667"/>
      <c r="L909" s="667"/>
      <c r="M909" s="667"/>
      <c r="N909" s="667"/>
      <c r="O909" s="667"/>
      <c r="P909" s="667"/>
      <c r="Q909" s="667"/>
      <c r="R909" s="667"/>
      <c r="S909" s="667"/>
      <c r="T909" s="667"/>
      <c r="U909" s="667"/>
      <c r="V909" s="667"/>
      <c r="W909" s="667"/>
      <c r="X909" s="667"/>
      <c r="Y909" s="667"/>
      <c r="Z909" s="667"/>
      <c r="AA909" s="667"/>
      <c r="AB909" s="667"/>
    </row>
    <row r="910" spans="2:28" ht="15.75" hidden="1" customHeight="1">
      <c r="B910" s="667"/>
      <c r="C910" s="667"/>
      <c r="D910" s="667"/>
      <c r="E910" s="667"/>
      <c r="F910" s="667"/>
      <c r="G910" s="667"/>
      <c r="H910" s="667"/>
      <c r="I910" s="667"/>
      <c r="J910" s="667"/>
      <c r="K910" s="667"/>
      <c r="L910" s="667"/>
      <c r="M910" s="667"/>
      <c r="N910" s="667"/>
      <c r="O910" s="667"/>
      <c r="P910" s="667"/>
      <c r="Q910" s="667"/>
      <c r="R910" s="667"/>
      <c r="S910" s="667"/>
      <c r="T910" s="667"/>
      <c r="U910" s="667"/>
      <c r="V910" s="667"/>
      <c r="W910" s="667"/>
      <c r="X910" s="667"/>
      <c r="Y910" s="667"/>
      <c r="Z910" s="667"/>
      <c r="AA910" s="667"/>
      <c r="AB910" s="667"/>
    </row>
    <row r="911" spans="2:28" ht="15.75" hidden="1" customHeight="1">
      <c r="B911" s="667"/>
      <c r="C911" s="667"/>
      <c r="D911" s="667"/>
      <c r="E911" s="667"/>
      <c r="F911" s="667"/>
      <c r="G911" s="667"/>
      <c r="H911" s="667"/>
      <c r="I911" s="667"/>
      <c r="J911" s="667"/>
      <c r="K911" s="667"/>
      <c r="L911" s="667"/>
      <c r="M911" s="667"/>
      <c r="N911" s="667"/>
      <c r="O911" s="667"/>
      <c r="P911" s="667"/>
      <c r="Q911" s="667"/>
      <c r="R911" s="667"/>
      <c r="S911" s="667"/>
      <c r="T911" s="667"/>
      <c r="U911" s="667"/>
      <c r="V911" s="667"/>
      <c r="W911" s="667"/>
      <c r="X911" s="667"/>
      <c r="Y911" s="667"/>
      <c r="Z911" s="667"/>
      <c r="AA911" s="667"/>
      <c r="AB911" s="667"/>
    </row>
    <row r="912" spans="2:28" ht="15.75" hidden="1" customHeight="1">
      <c r="B912" s="667"/>
      <c r="C912" s="667"/>
      <c r="D912" s="667"/>
      <c r="E912" s="667"/>
      <c r="F912" s="667"/>
      <c r="G912" s="667"/>
      <c r="H912" s="667"/>
      <c r="I912" s="667"/>
      <c r="J912" s="667"/>
      <c r="K912" s="667"/>
      <c r="L912" s="667"/>
      <c r="M912" s="667"/>
      <c r="N912" s="667"/>
      <c r="O912" s="667"/>
      <c r="P912" s="667"/>
      <c r="Q912" s="667"/>
      <c r="R912" s="667"/>
      <c r="S912" s="667"/>
      <c r="T912" s="667"/>
      <c r="U912" s="667"/>
      <c r="V912" s="667"/>
      <c r="W912" s="667"/>
      <c r="X912" s="667"/>
      <c r="Y912" s="667"/>
      <c r="Z912" s="667"/>
      <c r="AA912" s="667"/>
      <c r="AB912" s="667"/>
    </row>
    <row r="913" spans="2:28" ht="15.75" hidden="1" customHeight="1">
      <c r="B913" s="667"/>
      <c r="C913" s="667"/>
      <c r="D913" s="667"/>
      <c r="E913" s="667"/>
      <c r="F913" s="667"/>
      <c r="G913" s="667"/>
      <c r="H913" s="667"/>
      <c r="I913" s="667"/>
      <c r="J913" s="667"/>
      <c r="K913" s="667"/>
      <c r="L913" s="667"/>
      <c r="M913" s="667"/>
      <c r="N913" s="667"/>
      <c r="O913" s="667"/>
      <c r="P913" s="667"/>
      <c r="Q913" s="667"/>
      <c r="R913" s="667"/>
      <c r="S913" s="667"/>
      <c r="T913" s="667"/>
      <c r="U913" s="667"/>
      <c r="V913" s="667"/>
      <c r="W913" s="667"/>
      <c r="X913" s="667"/>
      <c r="Y913" s="667"/>
      <c r="Z913" s="667"/>
      <c r="AA913" s="667"/>
      <c r="AB913" s="667"/>
    </row>
    <row r="914" spans="2:28" ht="15.75" hidden="1" customHeight="1">
      <c r="B914" s="667"/>
      <c r="C914" s="667"/>
      <c r="D914" s="667"/>
      <c r="E914" s="667"/>
      <c r="F914" s="667"/>
      <c r="G914" s="667"/>
      <c r="H914" s="667"/>
      <c r="I914" s="667"/>
      <c r="J914" s="667"/>
      <c r="K914" s="667"/>
      <c r="L914" s="667"/>
      <c r="M914" s="667"/>
      <c r="N914" s="667"/>
      <c r="O914" s="667"/>
      <c r="P914" s="667"/>
      <c r="Q914" s="667"/>
      <c r="R914" s="667"/>
      <c r="S914" s="667"/>
      <c r="T914" s="667"/>
      <c r="U914" s="667"/>
      <c r="V914" s="667"/>
      <c r="W914" s="667"/>
      <c r="X914" s="667"/>
      <c r="Y914" s="667"/>
      <c r="Z914" s="667"/>
      <c r="AA914" s="667"/>
      <c r="AB914" s="667"/>
    </row>
    <row r="915" spans="2:28" ht="15.75" hidden="1" customHeight="1">
      <c r="B915" s="667"/>
      <c r="C915" s="667"/>
      <c r="D915" s="667"/>
      <c r="E915" s="667"/>
      <c r="F915" s="667"/>
      <c r="G915" s="667"/>
      <c r="H915" s="667"/>
      <c r="I915" s="667"/>
      <c r="J915" s="667"/>
      <c r="K915" s="667"/>
      <c r="L915" s="667"/>
      <c r="M915" s="667"/>
      <c r="N915" s="667"/>
      <c r="O915" s="667"/>
      <c r="P915" s="667"/>
      <c r="Q915" s="667"/>
      <c r="R915" s="667"/>
      <c r="S915" s="667"/>
      <c r="T915" s="667"/>
      <c r="U915" s="667"/>
      <c r="V915" s="667"/>
      <c r="W915" s="667"/>
      <c r="X915" s="667"/>
      <c r="Y915" s="667"/>
      <c r="Z915" s="667"/>
      <c r="AA915" s="667"/>
      <c r="AB915" s="667"/>
    </row>
    <row r="916" spans="2:28" ht="15.75" hidden="1" customHeight="1">
      <c r="B916" s="667"/>
      <c r="C916" s="667"/>
      <c r="D916" s="667"/>
      <c r="E916" s="667"/>
      <c r="F916" s="667"/>
      <c r="G916" s="667"/>
      <c r="H916" s="667"/>
      <c r="I916" s="667"/>
      <c r="J916" s="667"/>
      <c r="K916" s="667"/>
      <c r="L916" s="667"/>
      <c r="M916" s="667"/>
      <c r="N916" s="667"/>
      <c r="O916" s="667"/>
      <c r="P916" s="667"/>
      <c r="Q916" s="667"/>
      <c r="R916" s="667"/>
      <c r="S916" s="667"/>
      <c r="T916" s="667"/>
      <c r="U916" s="667"/>
      <c r="V916" s="667"/>
      <c r="W916" s="667"/>
      <c r="X916" s="667"/>
      <c r="Y916" s="667"/>
      <c r="Z916" s="667"/>
      <c r="AA916" s="667"/>
      <c r="AB916" s="667"/>
    </row>
    <row r="917" spans="2:28" ht="15.75" hidden="1" customHeight="1">
      <c r="B917" s="667"/>
      <c r="C917" s="667"/>
      <c r="D917" s="667"/>
      <c r="E917" s="667"/>
      <c r="F917" s="667"/>
      <c r="G917" s="667"/>
      <c r="H917" s="667"/>
      <c r="I917" s="667"/>
      <c r="J917" s="667"/>
      <c r="K917" s="667"/>
      <c r="L917" s="667"/>
      <c r="M917" s="667"/>
      <c r="N917" s="667"/>
      <c r="O917" s="667"/>
      <c r="P917" s="667"/>
      <c r="Q917" s="667"/>
      <c r="R917" s="667"/>
      <c r="S917" s="667"/>
      <c r="T917" s="667"/>
      <c r="U917" s="667"/>
      <c r="V917" s="667"/>
      <c r="W917" s="667"/>
      <c r="X917" s="667"/>
      <c r="Y917" s="667"/>
      <c r="Z917" s="667"/>
      <c r="AA917" s="667"/>
      <c r="AB917" s="667"/>
    </row>
    <row r="918" spans="2:28" ht="15.75" hidden="1" customHeight="1">
      <c r="B918" s="667"/>
      <c r="C918" s="667"/>
      <c r="D918" s="667"/>
      <c r="E918" s="667"/>
      <c r="F918" s="667"/>
      <c r="G918" s="667"/>
      <c r="H918" s="667"/>
      <c r="I918" s="667"/>
      <c r="J918" s="667"/>
      <c r="K918" s="667"/>
      <c r="L918" s="667"/>
      <c r="M918" s="667"/>
      <c r="N918" s="667"/>
      <c r="O918" s="667"/>
      <c r="P918" s="667"/>
      <c r="Q918" s="667"/>
      <c r="R918" s="667"/>
      <c r="S918" s="667"/>
      <c r="T918" s="667"/>
      <c r="U918" s="667"/>
      <c r="V918" s="667"/>
      <c r="W918" s="667"/>
      <c r="X918" s="667"/>
      <c r="Y918" s="667"/>
      <c r="Z918" s="667"/>
      <c r="AA918" s="667"/>
      <c r="AB918" s="667"/>
    </row>
    <row r="919" spans="2:28" ht="15.75" hidden="1" customHeight="1">
      <c r="B919" s="667"/>
      <c r="C919" s="667"/>
      <c r="D919" s="667"/>
      <c r="E919" s="667"/>
      <c r="F919" s="667"/>
      <c r="G919" s="667"/>
      <c r="H919" s="667"/>
      <c r="I919" s="667"/>
      <c r="J919" s="667"/>
      <c r="K919" s="667"/>
      <c r="L919" s="667"/>
      <c r="M919" s="667"/>
      <c r="N919" s="667"/>
      <c r="O919" s="667"/>
      <c r="P919" s="667"/>
      <c r="Q919" s="667"/>
      <c r="R919" s="667"/>
      <c r="S919" s="667"/>
      <c r="T919" s="667"/>
      <c r="U919" s="667"/>
      <c r="V919" s="667"/>
      <c r="W919" s="667"/>
      <c r="X919" s="667"/>
      <c r="Y919" s="667"/>
      <c r="Z919" s="667"/>
      <c r="AA919" s="667"/>
      <c r="AB919" s="667"/>
    </row>
    <row r="920" spans="2:28" ht="15.75" hidden="1" customHeight="1">
      <c r="B920" s="667"/>
      <c r="C920" s="667"/>
      <c r="D920" s="667"/>
      <c r="E920" s="667"/>
      <c r="F920" s="667"/>
      <c r="G920" s="667"/>
      <c r="H920" s="667"/>
      <c r="I920" s="667"/>
      <c r="J920" s="667"/>
      <c r="K920" s="667"/>
      <c r="L920" s="667"/>
      <c r="M920" s="667"/>
      <c r="N920" s="667"/>
      <c r="O920" s="667"/>
      <c r="P920" s="667"/>
      <c r="Q920" s="667"/>
      <c r="R920" s="667"/>
      <c r="S920" s="667"/>
      <c r="T920" s="667"/>
      <c r="U920" s="667"/>
      <c r="V920" s="667"/>
      <c r="W920" s="667"/>
      <c r="X920" s="667"/>
      <c r="Y920" s="667"/>
      <c r="Z920" s="667"/>
      <c r="AA920" s="667"/>
      <c r="AB920" s="667"/>
    </row>
    <row r="921" spans="2:28" ht="15.75" hidden="1" customHeight="1">
      <c r="B921" s="667"/>
      <c r="C921" s="667"/>
      <c r="D921" s="667"/>
      <c r="E921" s="667"/>
      <c r="F921" s="667"/>
      <c r="G921" s="667"/>
      <c r="H921" s="667"/>
      <c r="I921" s="667"/>
      <c r="J921" s="667"/>
      <c r="K921" s="667"/>
      <c r="L921" s="667"/>
      <c r="M921" s="667"/>
      <c r="N921" s="667"/>
      <c r="O921" s="667"/>
      <c r="P921" s="667"/>
      <c r="Q921" s="667"/>
      <c r="R921" s="667"/>
      <c r="S921" s="667"/>
      <c r="T921" s="667"/>
      <c r="U921" s="667"/>
      <c r="V921" s="667"/>
      <c r="W921" s="667"/>
      <c r="X921" s="667"/>
      <c r="Y921" s="667"/>
      <c r="Z921" s="667"/>
      <c r="AA921" s="667"/>
      <c r="AB921" s="667"/>
    </row>
    <row r="922" spans="2:28" ht="15.75" hidden="1" customHeight="1">
      <c r="B922" s="667"/>
      <c r="C922" s="667"/>
      <c r="D922" s="667"/>
      <c r="E922" s="667"/>
      <c r="F922" s="667"/>
      <c r="G922" s="667"/>
      <c r="H922" s="667"/>
      <c r="I922" s="667"/>
      <c r="J922" s="667"/>
      <c r="K922" s="667"/>
      <c r="L922" s="667"/>
      <c r="M922" s="667"/>
      <c r="N922" s="667"/>
      <c r="O922" s="667"/>
      <c r="P922" s="667"/>
      <c r="Q922" s="667"/>
      <c r="R922" s="667"/>
      <c r="S922" s="667"/>
      <c r="T922" s="667"/>
      <c r="U922" s="667"/>
      <c r="V922" s="667"/>
      <c r="W922" s="667"/>
      <c r="X922" s="667"/>
      <c r="Y922" s="667"/>
      <c r="Z922" s="667"/>
      <c r="AA922" s="667"/>
      <c r="AB922" s="667"/>
    </row>
    <row r="923" spans="2:28" ht="15.75" hidden="1" customHeight="1">
      <c r="B923" s="667"/>
      <c r="C923" s="667"/>
      <c r="D923" s="667"/>
      <c r="E923" s="667"/>
      <c r="F923" s="667"/>
      <c r="G923" s="667"/>
      <c r="H923" s="667"/>
      <c r="I923" s="667"/>
      <c r="J923" s="667"/>
      <c r="K923" s="667"/>
      <c r="L923" s="667"/>
      <c r="M923" s="667"/>
      <c r="N923" s="667"/>
      <c r="O923" s="667"/>
      <c r="P923" s="667"/>
      <c r="Q923" s="667"/>
      <c r="R923" s="667"/>
      <c r="S923" s="667"/>
      <c r="T923" s="667"/>
      <c r="U923" s="667"/>
      <c r="V923" s="667"/>
      <c r="W923" s="667"/>
      <c r="X923" s="667"/>
      <c r="Y923" s="667"/>
      <c r="Z923" s="667"/>
      <c r="AA923" s="667"/>
      <c r="AB923" s="667"/>
    </row>
    <row r="924" spans="2:28" ht="15.75" hidden="1" customHeight="1">
      <c r="B924" s="667"/>
      <c r="C924" s="667"/>
      <c r="D924" s="667"/>
      <c r="E924" s="667"/>
      <c r="F924" s="667"/>
      <c r="G924" s="667"/>
      <c r="H924" s="667"/>
      <c r="I924" s="667"/>
      <c r="J924" s="667"/>
      <c r="K924" s="667"/>
      <c r="L924" s="667"/>
      <c r="M924" s="667"/>
      <c r="N924" s="667"/>
      <c r="O924" s="667"/>
      <c r="P924" s="667"/>
      <c r="Q924" s="667"/>
      <c r="R924" s="667"/>
      <c r="S924" s="667"/>
      <c r="T924" s="667"/>
      <c r="U924" s="667"/>
      <c r="V924" s="667"/>
      <c r="W924" s="667"/>
      <c r="X924" s="667"/>
      <c r="Y924" s="667"/>
      <c r="Z924" s="667"/>
      <c r="AA924" s="667"/>
      <c r="AB924" s="667"/>
    </row>
    <row r="925" spans="2:28" ht="15.75" hidden="1" customHeight="1">
      <c r="B925" s="667"/>
      <c r="C925" s="667"/>
      <c r="D925" s="667"/>
      <c r="E925" s="667"/>
      <c r="F925" s="667"/>
      <c r="G925" s="667"/>
      <c r="H925" s="667"/>
      <c r="I925" s="667"/>
      <c r="J925" s="667"/>
      <c r="K925" s="667"/>
      <c r="L925" s="667"/>
      <c r="M925" s="667"/>
      <c r="N925" s="667"/>
      <c r="O925" s="667"/>
      <c r="P925" s="667"/>
      <c r="Q925" s="667"/>
      <c r="R925" s="667"/>
      <c r="S925" s="667"/>
      <c r="T925" s="667"/>
      <c r="U925" s="667"/>
      <c r="V925" s="667"/>
      <c r="W925" s="667"/>
      <c r="X925" s="667"/>
      <c r="Y925" s="667"/>
      <c r="Z925" s="667"/>
      <c r="AA925" s="667"/>
      <c r="AB925" s="667"/>
    </row>
    <row r="926" spans="2:28" ht="15.75" hidden="1" customHeight="1">
      <c r="B926" s="667"/>
      <c r="C926" s="667"/>
      <c r="D926" s="667"/>
      <c r="E926" s="667"/>
      <c r="F926" s="667"/>
      <c r="G926" s="667"/>
      <c r="H926" s="667"/>
      <c r="I926" s="667"/>
      <c r="J926" s="667"/>
      <c r="K926" s="667"/>
      <c r="L926" s="667"/>
      <c r="M926" s="667"/>
      <c r="N926" s="667"/>
      <c r="O926" s="667"/>
      <c r="P926" s="667"/>
      <c r="Q926" s="667"/>
      <c r="R926" s="667"/>
      <c r="S926" s="667"/>
      <c r="T926" s="667"/>
      <c r="U926" s="667"/>
      <c r="V926" s="667"/>
      <c r="W926" s="667"/>
      <c r="X926" s="667"/>
      <c r="Y926" s="667"/>
      <c r="Z926" s="667"/>
      <c r="AA926" s="667"/>
      <c r="AB926" s="667"/>
    </row>
    <row r="927" spans="2:28" ht="15.75" hidden="1" customHeight="1">
      <c r="B927" s="667"/>
      <c r="C927" s="667"/>
      <c r="D927" s="667"/>
      <c r="E927" s="667"/>
      <c r="F927" s="667"/>
      <c r="G927" s="667"/>
      <c r="H927" s="667"/>
      <c r="I927" s="667"/>
      <c r="J927" s="667"/>
      <c r="K927" s="667"/>
      <c r="L927" s="667"/>
      <c r="M927" s="667"/>
      <c r="N927" s="667"/>
      <c r="O927" s="667"/>
      <c r="P927" s="667"/>
      <c r="Q927" s="667"/>
      <c r="R927" s="667"/>
      <c r="S927" s="667"/>
      <c r="T927" s="667"/>
      <c r="U927" s="667"/>
      <c r="V927" s="667"/>
      <c r="W927" s="667"/>
      <c r="X927" s="667"/>
      <c r="Y927" s="667"/>
      <c r="Z927" s="667"/>
      <c r="AA927" s="667"/>
      <c r="AB927" s="667"/>
    </row>
    <row r="928" spans="2:28" ht="15.75" hidden="1" customHeight="1">
      <c r="B928" s="667"/>
      <c r="C928" s="667"/>
      <c r="D928" s="667"/>
      <c r="E928" s="667"/>
      <c r="F928" s="667"/>
      <c r="G928" s="667"/>
      <c r="H928" s="667"/>
      <c r="I928" s="667"/>
      <c r="J928" s="667"/>
      <c r="K928" s="667"/>
      <c r="L928" s="667"/>
      <c r="M928" s="667"/>
      <c r="N928" s="667"/>
      <c r="O928" s="667"/>
      <c r="P928" s="667"/>
      <c r="Q928" s="667"/>
      <c r="R928" s="667"/>
      <c r="S928" s="667"/>
      <c r="T928" s="667"/>
      <c r="U928" s="667"/>
      <c r="V928" s="667"/>
      <c r="W928" s="667"/>
      <c r="X928" s="667"/>
      <c r="Y928" s="667"/>
      <c r="Z928" s="667"/>
      <c r="AA928" s="667"/>
      <c r="AB928" s="667"/>
    </row>
    <row r="929" spans="2:28" ht="15.75" hidden="1" customHeight="1">
      <c r="B929" s="667"/>
      <c r="C929" s="667"/>
      <c r="D929" s="667"/>
      <c r="E929" s="667"/>
      <c r="F929" s="667"/>
      <c r="G929" s="667"/>
      <c r="H929" s="667"/>
      <c r="I929" s="667"/>
      <c r="J929" s="667"/>
      <c r="K929" s="667"/>
      <c r="L929" s="667"/>
      <c r="M929" s="667"/>
      <c r="N929" s="667"/>
      <c r="O929" s="667"/>
      <c r="P929" s="667"/>
      <c r="Q929" s="667"/>
      <c r="R929" s="667"/>
      <c r="S929" s="667"/>
      <c r="T929" s="667"/>
      <c r="U929" s="667"/>
      <c r="V929" s="667"/>
      <c r="W929" s="667"/>
      <c r="X929" s="667"/>
      <c r="Y929" s="667"/>
      <c r="Z929" s="667"/>
      <c r="AA929" s="667"/>
      <c r="AB929" s="667"/>
    </row>
    <row r="930" spans="2:28" ht="15.75" hidden="1" customHeight="1">
      <c r="B930" s="667"/>
      <c r="C930" s="667"/>
      <c r="D930" s="667"/>
      <c r="E930" s="667"/>
      <c r="F930" s="667"/>
      <c r="G930" s="667"/>
      <c r="H930" s="667"/>
      <c r="I930" s="667"/>
      <c r="J930" s="667"/>
      <c r="K930" s="667"/>
      <c r="L930" s="667"/>
      <c r="M930" s="667"/>
      <c r="N930" s="667"/>
      <c r="O930" s="667"/>
      <c r="P930" s="667"/>
      <c r="Q930" s="667"/>
      <c r="R930" s="667"/>
      <c r="S930" s="667"/>
      <c r="T930" s="667"/>
      <c r="U930" s="667"/>
      <c r="V930" s="667"/>
      <c r="W930" s="667"/>
      <c r="X930" s="667"/>
      <c r="Y930" s="667"/>
      <c r="Z930" s="667"/>
      <c r="AA930" s="667"/>
      <c r="AB930" s="667"/>
    </row>
    <row r="931" spans="2:28" ht="15.75" hidden="1" customHeight="1">
      <c r="B931" s="667"/>
      <c r="C931" s="667"/>
      <c r="D931" s="667"/>
      <c r="E931" s="667"/>
      <c r="F931" s="667"/>
      <c r="G931" s="667"/>
      <c r="H931" s="667"/>
      <c r="I931" s="667"/>
      <c r="J931" s="667"/>
      <c r="K931" s="667"/>
      <c r="L931" s="667"/>
      <c r="M931" s="667"/>
      <c r="N931" s="667"/>
      <c r="O931" s="667"/>
      <c r="P931" s="667"/>
      <c r="Q931" s="667"/>
      <c r="R931" s="667"/>
      <c r="S931" s="667"/>
      <c r="T931" s="667"/>
      <c r="U931" s="667"/>
      <c r="V931" s="667"/>
      <c r="W931" s="667"/>
      <c r="X931" s="667"/>
      <c r="Y931" s="667"/>
      <c r="Z931" s="667"/>
      <c r="AA931" s="667"/>
      <c r="AB931" s="667"/>
    </row>
    <row r="932" spans="2:28" ht="15.75" hidden="1" customHeight="1">
      <c r="B932" s="667"/>
      <c r="C932" s="667"/>
      <c r="D932" s="667"/>
      <c r="E932" s="667"/>
      <c r="F932" s="667"/>
      <c r="G932" s="667"/>
      <c r="H932" s="667"/>
      <c r="I932" s="667"/>
      <c r="J932" s="667"/>
      <c r="K932" s="667"/>
      <c r="L932" s="667"/>
      <c r="M932" s="667"/>
      <c r="N932" s="667"/>
      <c r="O932" s="667"/>
      <c r="P932" s="667"/>
      <c r="Q932" s="667"/>
      <c r="R932" s="667"/>
      <c r="S932" s="667"/>
      <c r="T932" s="667"/>
      <c r="U932" s="667"/>
      <c r="V932" s="667"/>
      <c r="W932" s="667"/>
      <c r="X932" s="667"/>
      <c r="Y932" s="667"/>
      <c r="Z932" s="667"/>
      <c r="AA932" s="667"/>
      <c r="AB932" s="667"/>
    </row>
    <row r="933" spans="2:28" ht="15.75" hidden="1" customHeight="1">
      <c r="B933" s="667"/>
      <c r="C933" s="667"/>
      <c r="D933" s="667"/>
      <c r="E933" s="667"/>
      <c r="F933" s="667"/>
      <c r="G933" s="667"/>
      <c r="H933" s="667"/>
      <c r="I933" s="667"/>
      <c r="J933" s="667"/>
      <c r="K933" s="667"/>
      <c r="L933" s="667"/>
      <c r="M933" s="667"/>
      <c r="N933" s="667"/>
      <c r="O933" s="667"/>
      <c r="P933" s="667"/>
      <c r="Q933" s="667"/>
      <c r="R933" s="667"/>
      <c r="S933" s="667"/>
      <c r="T933" s="667"/>
      <c r="U933" s="667"/>
      <c r="V933" s="667"/>
      <c r="W933" s="667"/>
      <c r="X933" s="667"/>
      <c r="Y933" s="667"/>
      <c r="Z933" s="667"/>
      <c r="AA933" s="667"/>
      <c r="AB933" s="667"/>
    </row>
    <row r="934" spans="2:28" ht="15.75" hidden="1" customHeight="1">
      <c r="B934" s="667"/>
      <c r="C934" s="667"/>
      <c r="D934" s="667"/>
      <c r="E934" s="667"/>
      <c r="F934" s="667"/>
      <c r="G934" s="667"/>
      <c r="H934" s="667"/>
      <c r="I934" s="667"/>
      <c r="J934" s="667"/>
      <c r="K934" s="667"/>
      <c r="L934" s="667"/>
      <c r="M934" s="667"/>
      <c r="N934" s="667"/>
      <c r="O934" s="667"/>
      <c r="P934" s="667"/>
      <c r="Q934" s="667"/>
      <c r="R934" s="667"/>
      <c r="S934" s="667"/>
      <c r="T934" s="667"/>
      <c r="U934" s="667"/>
      <c r="V934" s="667"/>
      <c r="W934" s="667"/>
      <c r="X934" s="667"/>
      <c r="Y934" s="667"/>
      <c r="Z934" s="667"/>
      <c r="AA934" s="667"/>
      <c r="AB934" s="667"/>
    </row>
    <row r="935" spans="2:28" ht="15.75" hidden="1" customHeight="1">
      <c r="B935" s="667"/>
      <c r="C935" s="667"/>
      <c r="D935" s="667"/>
      <c r="E935" s="667"/>
      <c r="F935" s="667"/>
      <c r="G935" s="667"/>
      <c r="H935" s="667"/>
      <c r="I935" s="667"/>
      <c r="J935" s="667"/>
      <c r="K935" s="667"/>
      <c r="L935" s="667"/>
      <c r="M935" s="667"/>
      <c r="N935" s="667"/>
      <c r="O935" s="667"/>
      <c r="P935" s="667"/>
      <c r="Q935" s="667"/>
      <c r="R935" s="667"/>
      <c r="S935" s="667"/>
      <c r="T935" s="667"/>
      <c r="U935" s="667"/>
      <c r="V935" s="667"/>
      <c r="W935" s="667"/>
      <c r="X935" s="667"/>
      <c r="Y935" s="667"/>
      <c r="Z935" s="667"/>
      <c r="AA935" s="667"/>
      <c r="AB935" s="667"/>
    </row>
    <row r="936" spans="2:28" ht="15.75" hidden="1" customHeight="1">
      <c r="B936" s="667"/>
      <c r="C936" s="667"/>
      <c r="D936" s="667"/>
      <c r="E936" s="667"/>
      <c r="F936" s="667"/>
      <c r="G936" s="667"/>
      <c r="H936" s="667"/>
      <c r="I936" s="667"/>
      <c r="J936" s="667"/>
      <c r="K936" s="667"/>
      <c r="L936" s="667"/>
      <c r="M936" s="667"/>
      <c r="N936" s="667"/>
      <c r="O936" s="667"/>
      <c r="P936" s="667"/>
      <c r="Q936" s="667"/>
      <c r="R936" s="667"/>
      <c r="S936" s="667"/>
      <c r="T936" s="667"/>
      <c r="U936" s="667"/>
      <c r="V936" s="667"/>
      <c r="W936" s="667"/>
      <c r="X936" s="667"/>
      <c r="Y936" s="667"/>
      <c r="Z936" s="667"/>
      <c r="AA936" s="667"/>
      <c r="AB936" s="667"/>
    </row>
    <row r="937" spans="2:28" ht="15.75" hidden="1" customHeight="1">
      <c r="B937" s="667"/>
      <c r="C937" s="667"/>
      <c r="D937" s="667"/>
      <c r="E937" s="667"/>
      <c r="F937" s="667"/>
      <c r="G937" s="667"/>
      <c r="H937" s="667"/>
      <c r="I937" s="667"/>
      <c r="J937" s="667"/>
      <c r="K937" s="667"/>
      <c r="L937" s="667"/>
      <c r="M937" s="667"/>
      <c r="N937" s="667"/>
      <c r="O937" s="667"/>
      <c r="P937" s="667"/>
      <c r="Q937" s="667"/>
      <c r="R937" s="667"/>
      <c r="S937" s="667"/>
      <c r="T937" s="667"/>
      <c r="U937" s="667"/>
      <c r="V937" s="667"/>
      <c r="W937" s="667"/>
      <c r="X937" s="667"/>
      <c r="Y937" s="667"/>
      <c r="Z937" s="667"/>
      <c r="AA937" s="667"/>
      <c r="AB937" s="667"/>
    </row>
    <row r="938" spans="2:28" ht="15.75" hidden="1" customHeight="1">
      <c r="B938" s="667"/>
      <c r="C938" s="667"/>
      <c r="D938" s="667"/>
      <c r="E938" s="667"/>
      <c r="F938" s="667"/>
      <c r="G938" s="667"/>
      <c r="H938" s="667"/>
      <c r="I938" s="667"/>
      <c r="J938" s="667"/>
      <c r="K938" s="667"/>
      <c r="L938" s="667"/>
      <c r="M938" s="667"/>
      <c r="N938" s="667"/>
      <c r="O938" s="667"/>
      <c r="P938" s="667"/>
      <c r="Q938" s="667"/>
      <c r="R938" s="667"/>
      <c r="S938" s="667"/>
      <c r="T938" s="667"/>
      <c r="U938" s="667"/>
      <c r="V938" s="667"/>
      <c r="W938" s="667"/>
      <c r="X938" s="667"/>
      <c r="Y938" s="667"/>
      <c r="Z938" s="667"/>
      <c r="AA938" s="667"/>
      <c r="AB938" s="667"/>
    </row>
    <row r="939" spans="2:28" ht="15.75" hidden="1" customHeight="1">
      <c r="B939" s="667"/>
      <c r="C939" s="667"/>
      <c r="D939" s="667"/>
      <c r="E939" s="667"/>
      <c r="F939" s="667"/>
      <c r="G939" s="667"/>
      <c r="H939" s="667"/>
      <c r="I939" s="667"/>
      <c r="J939" s="667"/>
      <c r="K939" s="667"/>
      <c r="L939" s="667"/>
      <c r="M939" s="667"/>
      <c r="N939" s="667"/>
      <c r="O939" s="667"/>
      <c r="P939" s="667"/>
      <c r="Q939" s="667"/>
      <c r="R939" s="667"/>
      <c r="S939" s="667"/>
      <c r="T939" s="667"/>
      <c r="U939" s="667"/>
      <c r="V939" s="667"/>
      <c r="W939" s="667"/>
      <c r="X939" s="667"/>
      <c r="Y939" s="667"/>
      <c r="Z939" s="667"/>
      <c r="AA939" s="667"/>
      <c r="AB939" s="667"/>
    </row>
    <row r="940" spans="2:28" ht="15.75" hidden="1" customHeight="1">
      <c r="B940" s="667"/>
      <c r="C940" s="667"/>
      <c r="D940" s="667"/>
      <c r="E940" s="667"/>
      <c r="F940" s="667"/>
      <c r="G940" s="667"/>
      <c r="H940" s="667"/>
      <c r="I940" s="667"/>
      <c r="J940" s="667"/>
      <c r="K940" s="667"/>
      <c r="L940" s="667"/>
      <c r="M940" s="667"/>
      <c r="N940" s="667"/>
      <c r="O940" s="667"/>
      <c r="P940" s="667"/>
      <c r="Q940" s="667"/>
      <c r="R940" s="667"/>
      <c r="S940" s="667"/>
      <c r="T940" s="667"/>
      <c r="U940" s="667"/>
      <c r="V940" s="667"/>
      <c r="W940" s="667"/>
      <c r="X940" s="667"/>
      <c r="Y940" s="667"/>
      <c r="Z940" s="667"/>
      <c r="AA940" s="667"/>
      <c r="AB940" s="667"/>
    </row>
    <row r="941" spans="2:28" ht="15.75" hidden="1" customHeight="1">
      <c r="B941" s="667"/>
      <c r="C941" s="667"/>
      <c r="D941" s="667"/>
      <c r="E941" s="667"/>
      <c r="F941" s="667"/>
      <c r="G941" s="667"/>
      <c r="H941" s="667"/>
      <c r="I941" s="667"/>
      <c r="J941" s="667"/>
      <c r="K941" s="667"/>
      <c r="L941" s="667"/>
      <c r="M941" s="667"/>
      <c r="N941" s="667"/>
      <c r="O941" s="667"/>
      <c r="P941" s="667"/>
      <c r="Q941" s="667"/>
      <c r="R941" s="667"/>
      <c r="S941" s="667"/>
      <c r="T941" s="667"/>
      <c r="U941" s="667"/>
      <c r="V941" s="667"/>
      <c r="W941" s="667"/>
      <c r="X941" s="667"/>
      <c r="Y941" s="667"/>
      <c r="Z941" s="667"/>
      <c r="AA941" s="667"/>
      <c r="AB941" s="667"/>
    </row>
    <row r="942" spans="2:28" ht="15.75" hidden="1" customHeight="1">
      <c r="B942" s="667"/>
      <c r="C942" s="667"/>
      <c r="D942" s="667"/>
      <c r="E942" s="667"/>
      <c r="F942" s="667"/>
      <c r="G942" s="667"/>
      <c r="H942" s="667"/>
      <c r="I942" s="667"/>
      <c r="J942" s="667"/>
      <c r="K942" s="667"/>
      <c r="L942" s="667"/>
      <c r="M942" s="667"/>
      <c r="N942" s="667"/>
      <c r="O942" s="667"/>
      <c r="P942" s="667"/>
      <c r="Q942" s="667"/>
      <c r="R942" s="667"/>
      <c r="S942" s="667"/>
      <c r="T942" s="667"/>
      <c r="U942" s="667"/>
      <c r="V942" s="667"/>
      <c r="W942" s="667"/>
      <c r="X942" s="667"/>
      <c r="Y942" s="667"/>
      <c r="Z942" s="667"/>
      <c r="AA942" s="667"/>
      <c r="AB942" s="667"/>
    </row>
    <row r="943" spans="2:28" ht="15" hidden="1" customHeight="1"/>
    <row r="944" spans="2:28" ht="15" hidden="1" customHeight="1"/>
    <row r="945" ht="15" hidden="1" customHeight="1"/>
    <row r="946" ht="15" hidden="1" customHeight="1"/>
  </sheetData>
  <mergeCells count="81">
    <mergeCell ref="B55:B60"/>
    <mergeCell ref="C55:K60"/>
    <mergeCell ref="B2:K7"/>
    <mergeCell ref="B48:I48"/>
    <mergeCell ref="B49:I49"/>
    <mergeCell ref="B50:J50"/>
    <mergeCell ref="B51:K51"/>
    <mergeCell ref="B52:K52"/>
    <mergeCell ref="B53:K54"/>
    <mergeCell ref="B46:D46"/>
    <mergeCell ref="E46:H46"/>
    <mergeCell ref="I46:K46"/>
    <mergeCell ref="B47:D47"/>
    <mergeCell ref="E47:H47"/>
    <mergeCell ref="I47:K47"/>
    <mergeCell ref="E42:G42"/>
    <mergeCell ref="B43:D43"/>
    <mergeCell ref="E43:G43"/>
    <mergeCell ref="I43:K43"/>
    <mergeCell ref="B44:I44"/>
    <mergeCell ref="B45:J45"/>
    <mergeCell ref="B38:I38"/>
    <mergeCell ref="B39:J39"/>
    <mergeCell ref="B40:D40"/>
    <mergeCell ref="E40:G40"/>
    <mergeCell ref="I40:K40"/>
    <mergeCell ref="B41:D41"/>
    <mergeCell ref="E41:G41"/>
    <mergeCell ref="H41:H42"/>
    <mergeCell ref="I41:K42"/>
    <mergeCell ref="B42:D42"/>
    <mergeCell ref="B36:D36"/>
    <mergeCell ref="E36:G36"/>
    <mergeCell ref="I36:K36"/>
    <mergeCell ref="B37:D37"/>
    <mergeCell ref="E37:G37"/>
    <mergeCell ref="I37:K37"/>
    <mergeCell ref="B34:D34"/>
    <mergeCell ref="E34:G34"/>
    <mergeCell ref="I34:K34"/>
    <mergeCell ref="B35:D35"/>
    <mergeCell ref="E35:G35"/>
    <mergeCell ref="I35:K35"/>
    <mergeCell ref="B29:I29"/>
    <mergeCell ref="B30:G30"/>
    <mergeCell ref="B31:G31"/>
    <mergeCell ref="I31:K31"/>
    <mergeCell ref="B32:I32"/>
    <mergeCell ref="B33:G33"/>
    <mergeCell ref="B25:H25"/>
    <mergeCell ref="I25:K25"/>
    <mergeCell ref="B26:I26"/>
    <mergeCell ref="B27:G28"/>
    <mergeCell ref="H27:H28"/>
    <mergeCell ref="I27:K28"/>
    <mergeCell ref="B22:D22"/>
    <mergeCell ref="I22:K22"/>
    <mergeCell ref="B23:D23"/>
    <mergeCell ref="I23:K23"/>
    <mergeCell ref="B24:H24"/>
    <mergeCell ref="I24:J24"/>
    <mergeCell ref="B18:H18"/>
    <mergeCell ref="I18:K18"/>
    <mergeCell ref="B19:K19"/>
    <mergeCell ref="B20:D20"/>
    <mergeCell ref="I20:K20"/>
    <mergeCell ref="B21:D21"/>
    <mergeCell ref="I21:K21"/>
    <mergeCell ref="B14:K14"/>
    <mergeCell ref="B15:K15"/>
    <mergeCell ref="B16:D17"/>
    <mergeCell ref="E16:K16"/>
    <mergeCell ref="E17:G17"/>
    <mergeCell ref="I17:K17"/>
    <mergeCell ref="B8:K8"/>
    <mergeCell ref="B9:K9"/>
    <mergeCell ref="B10:K10"/>
    <mergeCell ref="B11:K11"/>
    <mergeCell ref="B12:K12"/>
    <mergeCell ref="B13:F13"/>
    <mergeCell ref="G13:K13"/>
  </mergeCells>
  <printOptions horizontalCentered="1"/>
  <pageMargins left="0.39370078740157483" right="0.39370078740157483" top="0.39370078740157483" bottom="0.39370078740157483" header="0" footer="0"/>
  <pageSetup scale="58" fitToHeight="3" orientation="portrait" r:id="rId1"/>
  <rowBreaks count="3" manualBreakCount="3">
    <brk id="24" min="1" max="10" man="1"/>
    <brk id="32" min="1" max="10" man="1"/>
    <brk id="49" min="1" max="10"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954"/>
  <sheetViews>
    <sheetView topLeftCell="A54" zoomScaleNormal="100" workbookViewId="0">
      <selection activeCell="B56" sqref="B56:K56"/>
    </sheetView>
  </sheetViews>
  <sheetFormatPr baseColWidth="10" defaultColWidth="0" defaultRowHeight="0" customHeight="1" zeroHeight="1"/>
  <cols>
    <col min="1" max="1" width="3.7109375" style="835" customWidth="1"/>
    <col min="2" max="4" width="15.5703125" style="834" customWidth="1"/>
    <col min="5" max="5" width="16.42578125" style="834" customWidth="1"/>
    <col min="6" max="6" width="19.140625" style="834" customWidth="1"/>
    <col min="7" max="8" width="16" style="834" customWidth="1"/>
    <col min="9" max="9" width="20.28515625" style="834" customWidth="1"/>
    <col min="10" max="10" width="17.7109375" style="834" customWidth="1"/>
    <col min="11" max="11" width="14" style="834" customWidth="1"/>
    <col min="12" max="12" width="4.7109375" style="835" customWidth="1"/>
    <col min="13" max="23" width="10.7109375" style="835" hidden="1" customWidth="1"/>
    <col min="24" max="24" width="0" style="835" hidden="1" customWidth="1"/>
    <col min="25" max="16384" width="14.42578125" style="835" hidden="1"/>
  </cols>
  <sheetData>
    <row r="1" spans="1:23" ht="15" customHeight="1" thickBot="1">
      <c r="A1" s="834"/>
      <c r="L1" s="834"/>
    </row>
    <row r="2" spans="1:23" ht="12.75" customHeight="1">
      <c r="A2" s="834"/>
      <c r="B2" s="836"/>
      <c r="C2" s="837"/>
      <c r="D2" s="837"/>
      <c r="E2" s="837"/>
      <c r="F2" s="837"/>
      <c r="G2" s="837"/>
      <c r="H2" s="837"/>
      <c r="I2" s="837"/>
      <c r="J2" s="837"/>
      <c r="K2" s="838"/>
      <c r="L2" s="839"/>
      <c r="M2" s="840"/>
      <c r="N2" s="840"/>
      <c r="O2" s="840"/>
      <c r="P2" s="840"/>
      <c r="Q2" s="840"/>
      <c r="R2" s="840"/>
      <c r="S2" s="840"/>
      <c r="T2" s="840"/>
      <c r="U2" s="840"/>
      <c r="V2" s="840"/>
      <c r="W2" s="840"/>
    </row>
    <row r="3" spans="1:23" ht="12.75" customHeight="1">
      <c r="A3" s="834"/>
      <c r="B3" s="841"/>
      <c r="C3" s="842"/>
      <c r="D3" s="842"/>
      <c r="E3" s="842"/>
      <c r="F3" s="842"/>
      <c r="G3" s="842"/>
      <c r="H3" s="842"/>
      <c r="I3" s="842"/>
      <c r="J3" s="842"/>
      <c r="K3" s="843"/>
      <c r="L3" s="839"/>
      <c r="M3" s="840"/>
      <c r="N3" s="840"/>
      <c r="O3" s="840"/>
      <c r="P3" s="840"/>
      <c r="Q3" s="840"/>
      <c r="R3" s="840"/>
      <c r="S3" s="840"/>
      <c r="T3" s="840"/>
      <c r="U3" s="840"/>
      <c r="V3" s="840"/>
      <c r="W3" s="840"/>
    </row>
    <row r="4" spans="1:23" ht="12.75" customHeight="1">
      <c r="A4" s="834"/>
      <c r="B4" s="841"/>
      <c r="C4" s="842"/>
      <c r="D4" s="842"/>
      <c r="E4" s="842"/>
      <c r="F4" s="842"/>
      <c r="G4" s="842"/>
      <c r="H4" s="842"/>
      <c r="I4" s="842"/>
      <c r="J4" s="842"/>
      <c r="K4" s="843"/>
      <c r="L4" s="839"/>
      <c r="M4" s="840"/>
      <c r="N4" s="840"/>
      <c r="O4" s="840"/>
      <c r="P4" s="840"/>
      <c r="Q4" s="840"/>
      <c r="R4" s="840"/>
      <c r="S4" s="840"/>
      <c r="T4" s="840"/>
      <c r="U4" s="840"/>
      <c r="V4" s="840"/>
      <c r="W4" s="840"/>
    </row>
    <row r="5" spans="1:23" ht="12.75" customHeight="1">
      <c r="A5" s="834"/>
      <c r="B5" s="841"/>
      <c r="C5" s="842"/>
      <c r="D5" s="842"/>
      <c r="E5" s="842"/>
      <c r="F5" s="842"/>
      <c r="G5" s="842"/>
      <c r="H5" s="842"/>
      <c r="I5" s="842"/>
      <c r="J5" s="842"/>
      <c r="K5" s="843"/>
      <c r="L5" s="839"/>
      <c r="M5" s="840"/>
      <c r="N5" s="840"/>
      <c r="O5" s="840"/>
      <c r="P5" s="840"/>
      <c r="Q5" s="840"/>
      <c r="R5" s="840"/>
      <c r="S5" s="840"/>
      <c r="T5" s="840"/>
      <c r="U5" s="840"/>
      <c r="V5" s="840"/>
      <c r="W5" s="840"/>
    </row>
    <row r="6" spans="1:23" ht="12.75" customHeight="1">
      <c r="A6" s="834"/>
      <c r="B6" s="841"/>
      <c r="C6" s="842"/>
      <c r="D6" s="842"/>
      <c r="E6" s="842"/>
      <c r="F6" s="842"/>
      <c r="G6" s="842"/>
      <c r="H6" s="842"/>
      <c r="I6" s="842"/>
      <c r="J6" s="842"/>
      <c r="K6" s="843"/>
      <c r="L6" s="839"/>
      <c r="M6" s="840"/>
      <c r="N6" s="840"/>
      <c r="O6" s="840"/>
      <c r="P6" s="840"/>
      <c r="Q6" s="840"/>
      <c r="R6" s="840"/>
      <c r="S6" s="840"/>
      <c r="T6" s="840"/>
      <c r="U6" s="840"/>
      <c r="V6" s="840"/>
      <c r="W6" s="840"/>
    </row>
    <row r="7" spans="1:23" ht="12.75" customHeight="1">
      <c r="A7" s="834"/>
      <c r="B7" s="841"/>
      <c r="C7" s="842"/>
      <c r="D7" s="842"/>
      <c r="E7" s="842"/>
      <c r="F7" s="842"/>
      <c r="G7" s="842"/>
      <c r="H7" s="842"/>
      <c r="I7" s="842"/>
      <c r="J7" s="842"/>
      <c r="K7" s="843"/>
      <c r="L7" s="839"/>
      <c r="M7" s="840"/>
      <c r="N7" s="840"/>
      <c r="O7" s="840"/>
      <c r="P7" s="840"/>
      <c r="Q7" s="840"/>
      <c r="R7" s="840"/>
      <c r="S7" s="840"/>
      <c r="T7" s="840"/>
      <c r="U7" s="840"/>
      <c r="V7" s="840"/>
      <c r="W7" s="840"/>
    </row>
    <row r="8" spans="1:23" ht="24.75" customHeight="1">
      <c r="A8" s="834"/>
      <c r="B8" s="844" t="s">
        <v>0</v>
      </c>
      <c r="C8" s="845"/>
      <c r="D8" s="845"/>
      <c r="E8" s="845"/>
      <c r="F8" s="845"/>
      <c r="G8" s="845"/>
      <c r="H8" s="845"/>
      <c r="I8" s="845"/>
      <c r="J8" s="845"/>
      <c r="K8" s="846"/>
      <c r="L8" s="839"/>
      <c r="M8" s="840"/>
      <c r="N8" s="840"/>
      <c r="O8" s="840"/>
      <c r="P8" s="840"/>
      <c r="Q8" s="840"/>
      <c r="R8" s="840"/>
      <c r="S8" s="840"/>
      <c r="T8" s="840"/>
      <c r="U8" s="840"/>
      <c r="V8" s="840"/>
      <c r="W8" s="840"/>
    </row>
    <row r="9" spans="1:23" ht="12.75" customHeight="1">
      <c r="A9" s="834"/>
      <c r="B9" s="847" t="s">
        <v>1</v>
      </c>
      <c r="C9" s="845"/>
      <c r="D9" s="845"/>
      <c r="E9" s="845"/>
      <c r="F9" s="845"/>
      <c r="G9" s="845"/>
      <c r="H9" s="845"/>
      <c r="I9" s="845"/>
      <c r="J9" s="845"/>
      <c r="K9" s="846"/>
      <c r="L9" s="839"/>
      <c r="M9" s="840"/>
      <c r="N9" s="840"/>
      <c r="O9" s="840"/>
      <c r="P9" s="840"/>
      <c r="Q9" s="840"/>
      <c r="R9" s="840"/>
      <c r="S9" s="840"/>
      <c r="T9" s="840"/>
      <c r="U9" s="840"/>
      <c r="V9" s="840"/>
      <c r="W9" s="840"/>
    </row>
    <row r="10" spans="1:23" ht="12.75" customHeight="1">
      <c r="A10" s="834"/>
      <c r="B10" s="844" t="s">
        <v>2</v>
      </c>
      <c r="C10" s="845"/>
      <c r="D10" s="845"/>
      <c r="E10" s="845"/>
      <c r="F10" s="845"/>
      <c r="G10" s="845"/>
      <c r="H10" s="845"/>
      <c r="I10" s="845"/>
      <c r="J10" s="845"/>
      <c r="K10" s="846"/>
      <c r="L10" s="839"/>
      <c r="M10" s="840"/>
      <c r="N10" s="840"/>
      <c r="O10" s="840"/>
      <c r="P10" s="840"/>
      <c r="Q10" s="840"/>
      <c r="R10" s="840"/>
      <c r="S10" s="840"/>
      <c r="T10" s="840"/>
      <c r="U10" s="840"/>
      <c r="V10" s="840"/>
      <c r="W10" s="840"/>
    </row>
    <row r="11" spans="1:23" ht="12.75" customHeight="1">
      <c r="A11" s="834"/>
      <c r="B11" s="844" t="s">
        <v>3</v>
      </c>
      <c r="C11" s="845"/>
      <c r="D11" s="845"/>
      <c r="E11" s="845"/>
      <c r="F11" s="845"/>
      <c r="G11" s="845"/>
      <c r="H11" s="845"/>
      <c r="I11" s="845"/>
      <c r="J11" s="845"/>
      <c r="K11" s="846"/>
      <c r="L11" s="839"/>
      <c r="M11" s="840"/>
      <c r="N11" s="840"/>
      <c r="O11" s="840"/>
      <c r="P11" s="840"/>
      <c r="Q11" s="840"/>
      <c r="R11" s="840"/>
      <c r="S11" s="840"/>
      <c r="T11" s="840"/>
      <c r="U11" s="840"/>
      <c r="V11" s="840"/>
      <c r="W11" s="840"/>
    </row>
    <row r="12" spans="1:23" ht="12.75" customHeight="1" thickBot="1">
      <c r="A12" s="834"/>
      <c r="B12" s="848" t="s">
        <v>4</v>
      </c>
      <c r="C12" s="849"/>
      <c r="D12" s="849"/>
      <c r="E12" s="849"/>
      <c r="F12" s="849"/>
      <c r="G12" s="849"/>
      <c r="H12" s="849"/>
      <c r="I12" s="849"/>
      <c r="J12" s="849"/>
      <c r="K12" s="850"/>
      <c r="L12" s="839"/>
      <c r="M12" s="840"/>
      <c r="N12" s="840"/>
      <c r="O12" s="840"/>
      <c r="P12" s="840"/>
      <c r="Q12" s="840"/>
      <c r="R12" s="840"/>
      <c r="S12" s="840"/>
      <c r="T12" s="840"/>
      <c r="U12" s="840"/>
      <c r="V12" s="840"/>
      <c r="W12" s="840"/>
    </row>
    <row r="13" spans="1:23" ht="24" customHeight="1" thickBot="1">
      <c r="A13" s="834"/>
      <c r="B13" s="851" t="s">
        <v>79</v>
      </c>
      <c r="C13" s="852"/>
      <c r="D13" s="852"/>
      <c r="E13" s="852"/>
      <c r="F13" s="853"/>
      <c r="G13" s="851" t="s">
        <v>358</v>
      </c>
      <c r="H13" s="854"/>
      <c r="I13" s="854"/>
      <c r="J13" s="854"/>
      <c r="K13" s="855"/>
      <c r="L13" s="839"/>
      <c r="M13" s="840"/>
      <c r="N13" s="840"/>
      <c r="O13" s="840"/>
      <c r="P13" s="840"/>
      <c r="Q13" s="840"/>
      <c r="R13" s="840"/>
      <c r="S13" s="840"/>
      <c r="T13" s="840"/>
      <c r="U13" s="840"/>
      <c r="V13" s="840"/>
      <c r="W13" s="840"/>
    </row>
    <row r="14" spans="1:23" ht="95.25" customHeight="1" thickBot="1">
      <c r="A14" s="834"/>
      <c r="B14" s="851" t="s">
        <v>357</v>
      </c>
      <c r="C14" s="854"/>
      <c r="D14" s="854"/>
      <c r="E14" s="854"/>
      <c r="F14" s="854"/>
      <c r="G14" s="854"/>
      <c r="H14" s="854"/>
      <c r="I14" s="854"/>
      <c r="J14" s="854"/>
      <c r="K14" s="855"/>
      <c r="L14" s="839"/>
      <c r="M14" s="840"/>
      <c r="N14" s="840"/>
      <c r="O14" s="840"/>
      <c r="P14" s="840"/>
      <c r="Q14" s="840"/>
      <c r="R14" s="840"/>
      <c r="S14" s="840"/>
      <c r="T14" s="840"/>
      <c r="U14" s="840"/>
      <c r="V14" s="840"/>
      <c r="W14" s="840"/>
    </row>
    <row r="15" spans="1:23" ht="33" customHeight="1" thickBot="1">
      <c r="A15" s="834"/>
      <c r="B15" s="851" t="s">
        <v>133</v>
      </c>
      <c r="C15" s="854"/>
      <c r="D15" s="854"/>
      <c r="E15" s="854"/>
      <c r="F15" s="854"/>
      <c r="G15" s="854"/>
      <c r="H15" s="854"/>
      <c r="I15" s="854"/>
      <c r="J15" s="854"/>
      <c r="K15" s="855"/>
      <c r="L15" s="839"/>
      <c r="M15" s="840"/>
      <c r="N15" s="840"/>
      <c r="O15" s="840"/>
      <c r="P15" s="840"/>
      <c r="Q15" s="840"/>
      <c r="R15" s="840"/>
      <c r="S15" s="840"/>
      <c r="T15" s="840"/>
      <c r="U15" s="840"/>
      <c r="V15" s="840"/>
      <c r="W15" s="840"/>
    </row>
    <row r="16" spans="1:23" ht="24" customHeight="1">
      <c r="A16" s="834"/>
      <c r="B16" s="856" t="s">
        <v>5</v>
      </c>
      <c r="C16" s="857"/>
      <c r="D16" s="858"/>
      <c r="E16" s="859" t="s">
        <v>6</v>
      </c>
      <c r="F16" s="857"/>
      <c r="G16" s="857"/>
      <c r="H16" s="857"/>
      <c r="I16" s="860"/>
      <c r="J16" s="860"/>
      <c r="K16" s="861"/>
      <c r="L16" s="839"/>
      <c r="M16" s="840"/>
      <c r="N16" s="840"/>
      <c r="O16" s="840"/>
      <c r="P16" s="840"/>
      <c r="Q16" s="840"/>
      <c r="R16" s="840"/>
      <c r="S16" s="840"/>
      <c r="T16" s="840"/>
      <c r="U16" s="840"/>
      <c r="V16" s="840"/>
      <c r="W16" s="840"/>
    </row>
    <row r="17" spans="1:23" ht="33" customHeight="1">
      <c r="A17" s="834"/>
      <c r="B17" s="862"/>
      <c r="C17" s="863"/>
      <c r="D17" s="863"/>
      <c r="E17" s="864" t="s">
        <v>8</v>
      </c>
      <c r="F17" s="864"/>
      <c r="G17" s="864" t="s">
        <v>9</v>
      </c>
      <c r="H17" s="864"/>
      <c r="I17" s="865" t="s">
        <v>290</v>
      </c>
      <c r="J17" s="866"/>
      <c r="K17" s="867"/>
      <c r="L17" s="839"/>
      <c r="M17" s="840"/>
      <c r="N17" s="840"/>
      <c r="O17" s="840"/>
      <c r="P17" s="840"/>
      <c r="Q17" s="840"/>
      <c r="R17" s="840"/>
      <c r="S17" s="840"/>
      <c r="T17" s="840"/>
      <c r="U17" s="840"/>
      <c r="V17" s="840"/>
      <c r="W17" s="840"/>
    </row>
    <row r="18" spans="1:23" ht="18" customHeight="1">
      <c r="A18" s="834"/>
      <c r="B18" s="868" t="s">
        <v>12</v>
      </c>
      <c r="C18" s="866"/>
      <c r="D18" s="866"/>
      <c r="E18" s="863"/>
      <c r="F18" s="863"/>
      <c r="G18" s="863"/>
      <c r="H18" s="869"/>
      <c r="I18" s="870">
        <v>0.33</v>
      </c>
      <c r="J18" s="866"/>
      <c r="K18" s="867"/>
      <c r="L18" s="839"/>
      <c r="M18" s="840"/>
      <c r="N18" s="840"/>
      <c r="O18" s="840"/>
      <c r="P18" s="840"/>
      <c r="Q18" s="840"/>
      <c r="R18" s="840"/>
      <c r="S18" s="840"/>
      <c r="T18" s="840"/>
      <c r="U18" s="840"/>
      <c r="V18" s="840"/>
      <c r="W18" s="840"/>
    </row>
    <row r="19" spans="1:23" ht="18" customHeight="1">
      <c r="A19" s="834"/>
      <c r="B19" s="871" t="s">
        <v>13</v>
      </c>
      <c r="C19" s="866"/>
      <c r="D19" s="866"/>
      <c r="E19" s="866"/>
      <c r="F19" s="866"/>
      <c r="G19" s="866"/>
      <c r="H19" s="866"/>
      <c r="I19" s="866"/>
      <c r="J19" s="866"/>
      <c r="K19" s="867"/>
      <c r="L19" s="834"/>
      <c r="M19" s="840"/>
      <c r="N19" s="840"/>
      <c r="O19" s="840"/>
      <c r="P19" s="840"/>
      <c r="Q19" s="840"/>
      <c r="R19" s="840"/>
      <c r="S19" s="840"/>
      <c r="T19" s="840"/>
      <c r="U19" s="840"/>
      <c r="V19" s="840"/>
      <c r="W19" s="840"/>
    </row>
    <row r="20" spans="1:23" ht="30" customHeight="1">
      <c r="A20" s="834"/>
      <c r="B20" s="872" t="s">
        <v>14</v>
      </c>
      <c r="C20" s="866"/>
      <c r="D20" s="866"/>
      <c r="E20" s="873" t="s">
        <v>15</v>
      </c>
      <c r="F20" s="873" t="s">
        <v>17</v>
      </c>
      <c r="G20" s="873" t="s">
        <v>18</v>
      </c>
      <c r="H20" s="874" t="s">
        <v>19</v>
      </c>
      <c r="I20" s="875"/>
      <c r="J20" s="866"/>
      <c r="K20" s="867"/>
      <c r="L20" s="876"/>
      <c r="M20" s="840"/>
      <c r="N20" s="840"/>
      <c r="O20" s="840"/>
      <c r="P20" s="840"/>
      <c r="Q20" s="840"/>
      <c r="R20" s="840"/>
      <c r="S20" s="840"/>
      <c r="T20" s="840"/>
      <c r="U20" s="840"/>
      <c r="V20" s="840"/>
      <c r="W20" s="840"/>
    </row>
    <row r="21" spans="1:23" ht="199.5" customHeight="1">
      <c r="A21" s="834"/>
      <c r="B21" s="877" t="s">
        <v>356</v>
      </c>
      <c r="C21" s="878"/>
      <c r="D21" s="879"/>
      <c r="E21" s="880"/>
      <c r="F21" s="880" t="s">
        <v>69</v>
      </c>
      <c r="G21" s="880"/>
      <c r="H21" s="881">
        <v>0.5</v>
      </c>
      <c r="I21" s="882" t="s">
        <v>355</v>
      </c>
      <c r="J21" s="878"/>
      <c r="K21" s="883"/>
      <c r="L21" s="876"/>
      <c r="M21" s="840"/>
      <c r="N21" s="840"/>
      <c r="O21" s="840"/>
      <c r="P21" s="840"/>
      <c r="Q21" s="840"/>
      <c r="R21" s="840"/>
      <c r="S21" s="840"/>
      <c r="T21" s="840"/>
      <c r="U21" s="840"/>
      <c r="V21" s="840"/>
      <c r="W21" s="840"/>
    </row>
    <row r="22" spans="1:23" ht="192.75" customHeight="1">
      <c r="A22" s="834"/>
      <c r="B22" s="877" t="s">
        <v>354</v>
      </c>
      <c r="C22" s="878"/>
      <c r="D22" s="879"/>
      <c r="E22" s="880" t="s">
        <v>69</v>
      </c>
      <c r="F22" s="880"/>
      <c r="G22" s="880"/>
      <c r="H22" s="881">
        <v>1</v>
      </c>
      <c r="I22" s="882" t="s">
        <v>353</v>
      </c>
      <c r="J22" s="878"/>
      <c r="K22" s="883"/>
      <c r="L22" s="876"/>
      <c r="M22" s="840"/>
      <c r="N22" s="840"/>
      <c r="O22" s="840"/>
      <c r="P22" s="840"/>
      <c r="Q22" s="840"/>
      <c r="R22" s="840"/>
      <c r="S22" s="840"/>
      <c r="T22" s="840"/>
      <c r="U22" s="840"/>
      <c r="V22" s="840"/>
      <c r="W22" s="840"/>
    </row>
    <row r="23" spans="1:23" ht="134.25" customHeight="1">
      <c r="A23" s="834"/>
      <c r="B23" s="877" t="s">
        <v>352</v>
      </c>
      <c r="C23" s="878"/>
      <c r="D23" s="879"/>
      <c r="E23" s="880" t="s">
        <v>69</v>
      </c>
      <c r="F23" s="880"/>
      <c r="G23" s="880"/>
      <c r="H23" s="881">
        <v>1</v>
      </c>
      <c r="I23" s="882" t="s">
        <v>351</v>
      </c>
      <c r="J23" s="878"/>
      <c r="K23" s="883"/>
      <c r="L23" s="876"/>
      <c r="M23" s="840"/>
      <c r="N23" s="840"/>
      <c r="O23" s="840"/>
      <c r="P23" s="840"/>
      <c r="Q23" s="840"/>
      <c r="R23" s="840"/>
      <c r="S23" s="840"/>
      <c r="T23" s="840"/>
      <c r="U23" s="840"/>
      <c r="V23" s="840"/>
      <c r="W23" s="840"/>
    </row>
    <row r="24" spans="1:23" ht="19.5" customHeight="1">
      <c r="A24" s="834"/>
      <c r="B24" s="884" t="s">
        <v>350</v>
      </c>
      <c r="C24" s="866"/>
      <c r="D24" s="866"/>
      <c r="E24" s="866"/>
      <c r="F24" s="866"/>
      <c r="G24" s="866"/>
      <c r="H24" s="866"/>
      <c r="I24" s="885">
        <f>AVERAGE(H21:H23)</f>
        <v>0.83333333333333337</v>
      </c>
      <c r="J24" s="886"/>
      <c r="K24" s="887">
        <f>(I24*I18)</f>
        <v>0.27500000000000002</v>
      </c>
      <c r="L24" s="839"/>
      <c r="M24" s="840"/>
      <c r="N24" s="840"/>
      <c r="O24" s="840"/>
      <c r="P24" s="840"/>
      <c r="Q24" s="840"/>
      <c r="R24" s="840"/>
      <c r="S24" s="840"/>
      <c r="T24" s="840"/>
      <c r="U24" s="840"/>
      <c r="V24" s="840"/>
      <c r="W24" s="840"/>
    </row>
    <row r="25" spans="1:23" ht="19.5" customHeight="1">
      <c r="A25" s="834"/>
      <c r="B25" s="868" t="s">
        <v>27</v>
      </c>
      <c r="C25" s="866"/>
      <c r="D25" s="866"/>
      <c r="E25" s="866"/>
      <c r="F25" s="866"/>
      <c r="G25" s="866"/>
      <c r="H25" s="888"/>
      <c r="I25" s="870">
        <v>0.67</v>
      </c>
      <c r="J25" s="866"/>
      <c r="K25" s="867"/>
      <c r="L25" s="839"/>
      <c r="M25" s="840"/>
      <c r="N25" s="840"/>
      <c r="O25" s="840"/>
      <c r="P25" s="840"/>
      <c r="Q25" s="840"/>
      <c r="R25" s="840"/>
      <c r="S25" s="840"/>
      <c r="T25" s="840"/>
      <c r="U25" s="840"/>
      <c r="V25" s="840"/>
      <c r="W25" s="840"/>
    </row>
    <row r="26" spans="1:23" ht="20.100000000000001" customHeight="1">
      <c r="A26" s="834"/>
      <c r="B26" s="889" t="s">
        <v>28</v>
      </c>
      <c r="C26" s="866"/>
      <c r="D26" s="866"/>
      <c r="E26" s="866"/>
      <c r="F26" s="866"/>
      <c r="G26" s="866"/>
      <c r="H26" s="866"/>
      <c r="I26" s="890"/>
      <c r="J26" s="891"/>
      <c r="K26" s="892">
        <v>0.5</v>
      </c>
      <c r="L26" s="893"/>
      <c r="M26" s="894"/>
      <c r="N26" s="894"/>
      <c r="O26" s="894"/>
      <c r="P26" s="894"/>
      <c r="Q26" s="894"/>
      <c r="R26" s="894"/>
      <c r="S26" s="894"/>
      <c r="T26" s="894"/>
      <c r="U26" s="894"/>
      <c r="V26" s="894"/>
      <c r="W26" s="894"/>
    </row>
    <row r="27" spans="1:23" ht="202.5" customHeight="1">
      <c r="A27" s="834"/>
      <c r="B27" s="895" t="s">
        <v>349</v>
      </c>
      <c r="C27" s="896"/>
      <c r="D27" s="896"/>
      <c r="E27" s="896"/>
      <c r="F27" s="896"/>
      <c r="G27" s="897"/>
      <c r="H27" s="898">
        <f>20/22</f>
        <v>0.90909090909090906</v>
      </c>
      <c r="I27" s="899" t="s">
        <v>348</v>
      </c>
      <c r="J27" s="900"/>
      <c r="K27" s="901"/>
      <c r="L27" s="839"/>
      <c r="M27" s="840"/>
      <c r="N27" s="840"/>
      <c r="O27" s="840"/>
      <c r="P27" s="840"/>
      <c r="Q27" s="840"/>
      <c r="R27" s="840"/>
      <c r="S27" s="840"/>
      <c r="T27" s="840"/>
      <c r="U27" s="840"/>
      <c r="V27" s="840"/>
      <c r="W27" s="840"/>
    </row>
    <row r="28" spans="1:23" ht="20.100000000000001" customHeight="1">
      <c r="A28" s="834"/>
      <c r="B28" s="902" t="s">
        <v>33</v>
      </c>
      <c r="C28" s="866"/>
      <c r="D28" s="866"/>
      <c r="E28" s="866"/>
      <c r="F28" s="866"/>
      <c r="G28" s="866"/>
      <c r="H28" s="866"/>
      <c r="I28" s="863"/>
      <c r="J28" s="903">
        <f>SUM(H27)</f>
        <v>0.90909090909090906</v>
      </c>
      <c r="K28" s="904">
        <f>+(H27*K26)/100%</f>
        <v>0.45454545454545453</v>
      </c>
      <c r="L28" s="905"/>
      <c r="M28" s="894"/>
      <c r="N28" s="894"/>
      <c r="O28" s="894"/>
      <c r="P28" s="894"/>
      <c r="Q28" s="894"/>
      <c r="R28" s="894"/>
      <c r="S28" s="894"/>
      <c r="T28" s="894"/>
      <c r="U28" s="894"/>
      <c r="V28" s="894"/>
      <c r="W28" s="894"/>
    </row>
    <row r="29" spans="1:23" ht="20.100000000000001" customHeight="1">
      <c r="A29" s="834"/>
      <c r="B29" s="889" t="s">
        <v>35</v>
      </c>
      <c r="C29" s="866"/>
      <c r="D29" s="866"/>
      <c r="E29" s="866"/>
      <c r="F29" s="866"/>
      <c r="G29" s="866"/>
      <c r="H29" s="906"/>
      <c r="I29" s="907"/>
      <c r="J29" s="908"/>
      <c r="K29" s="909">
        <v>0.2</v>
      </c>
      <c r="L29" s="905"/>
      <c r="M29" s="894"/>
      <c r="N29" s="894"/>
      <c r="O29" s="894"/>
      <c r="P29" s="894"/>
      <c r="Q29" s="894"/>
      <c r="R29" s="894"/>
      <c r="S29" s="894"/>
      <c r="T29" s="894"/>
      <c r="U29" s="894"/>
      <c r="V29" s="894"/>
      <c r="W29" s="894"/>
    </row>
    <row r="30" spans="1:23" ht="165.75" customHeight="1">
      <c r="A30" s="834"/>
      <c r="B30" s="895" t="s">
        <v>347</v>
      </c>
      <c r="C30" s="910"/>
      <c r="D30" s="910"/>
      <c r="E30" s="910"/>
      <c r="F30" s="910"/>
      <c r="G30" s="911"/>
      <c r="H30" s="912" t="s">
        <v>118</v>
      </c>
      <c r="I30" s="899" t="s">
        <v>346</v>
      </c>
      <c r="J30" s="900"/>
      <c r="K30" s="901"/>
      <c r="L30" s="913"/>
      <c r="M30" s="840"/>
      <c r="N30" s="840"/>
      <c r="O30" s="840"/>
      <c r="P30" s="840"/>
      <c r="Q30" s="840"/>
      <c r="R30" s="840"/>
      <c r="S30" s="840"/>
      <c r="T30" s="840"/>
      <c r="U30" s="840"/>
      <c r="V30" s="840"/>
      <c r="W30" s="840"/>
    </row>
    <row r="31" spans="1:23" ht="46.5" customHeight="1">
      <c r="A31" s="834"/>
      <c r="B31" s="895" t="s">
        <v>345</v>
      </c>
      <c r="C31" s="910"/>
      <c r="D31" s="910"/>
      <c r="E31" s="910"/>
      <c r="F31" s="910"/>
      <c r="G31" s="911"/>
      <c r="H31" s="912">
        <v>1</v>
      </c>
      <c r="I31" s="899" t="s">
        <v>344</v>
      </c>
      <c r="J31" s="900"/>
      <c r="K31" s="901"/>
      <c r="L31" s="913"/>
      <c r="M31" s="840"/>
      <c r="N31" s="840"/>
      <c r="O31" s="840"/>
      <c r="P31" s="840"/>
      <c r="Q31" s="840"/>
      <c r="R31" s="840"/>
      <c r="S31" s="840"/>
      <c r="T31" s="840"/>
      <c r="U31" s="840"/>
      <c r="V31" s="840"/>
      <c r="W31" s="840"/>
    </row>
    <row r="32" spans="1:23" ht="162.75" customHeight="1">
      <c r="A32" s="834"/>
      <c r="B32" s="895" t="s">
        <v>343</v>
      </c>
      <c r="C32" s="910"/>
      <c r="D32" s="910"/>
      <c r="E32" s="910"/>
      <c r="F32" s="910"/>
      <c r="G32" s="911"/>
      <c r="H32" s="912" t="s">
        <v>118</v>
      </c>
      <c r="I32" s="899" t="s">
        <v>342</v>
      </c>
      <c r="J32" s="900"/>
      <c r="K32" s="901"/>
      <c r="L32" s="913"/>
      <c r="M32" s="840"/>
      <c r="N32" s="840"/>
      <c r="O32" s="840"/>
      <c r="P32" s="840"/>
      <c r="Q32" s="840"/>
      <c r="R32" s="840"/>
      <c r="S32" s="840"/>
      <c r="T32" s="840"/>
      <c r="U32" s="840"/>
      <c r="V32" s="840"/>
      <c r="W32" s="840"/>
    </row>
    <row r="33" spans="1:23" ht="78.75" customHeight="1">
      <c r="A33" s="834"/>
      <c r="B33" s="895" t="s">
        <v>341</v>
      </c>
      <c r="C33" s="910"/>
      <c r="D33" s="910"/>
      <c r="E33" s="910"/>
      <c r="F33" s="910"/>
      <c r="G33" s="911"/>
      <c r="H33" s="912">
        <v>1</v>
      </c>
      <c r="I33" s="899" t="s">
        <v>340</v>
      </c>
      <c r="J33" s="900"/>
      <c r="K33" s="901"/>
      <c r="L33" s="913"/>
      <c r="M33" s="840"/>
      <c r="N33" s="840"/>
      <c r="O33" s="840"/>
      <c r="P33" s="840"/>
      <c r="Q33" s="840"/>
      <c r="R33" s="840"/>
      <c r="S33" s="840"/>
      <c r="T33" s="840"/>
      <c r="U33" s="840"/>
      <c r="V33" s="840"/>
      <c r="W33" s="840"/>
    </row>
    <row r="34" spans="1:23" ht="20.100000000000001" customHeight="1">
      <c r="A34" s="834"/>
      <c r="B34" s="902" t="s">
        <v>75</v>
      </c>
      <c r="C34" s="866"/>
      <c r="D34" s="866"/>
      <c r="E34" s="866"/>
      <c r="F34" s="866"/>
      <c r="G34" s="866"/>
      <c r="H34" s="866"/>
      <c r="I34" s="866"/>
      <c r="J34" s="914">
        <f>AVERAGEA(H31,H33)</f>
        <v>1</v>
      </c>
      <c r="K34" s="915">
        <f>+J34*K29</f>
        <v>0.2</v>
      </c>
      <c r="L34" s="905"/>
      <c r="M34" s="894"/>
      <c r="N34" s="894"/>
      <c r="O34" s="894"/>
      <c r="P34" s="894"/>
      <c r="Q34" s="894"/>
      <c r="R34" s="894"/>
      <c r="S34" s="894"/>
      <c r="T34" s="894"/>
      <c r="U34" s="894"/>
      <c r="V34" s="894"/>
      <c r="W34" s="894"/>
    </row>
    <row r="35" spans="1:23" ht="20.100000000000001" customHeight="1">
      <c r="A35" s="834"/>
      <c r="B35" s="889" t="s">
        <v>38</v>
      </c>
      <c r="C35" s="866"/>
      <c r="D35" s="866"/>
      <c r="E35" s="866"/>
      <c r="F35" s="866"/>
      <c r="G35" s="866"/>
      <c r="H35" s="906"/>
      <c r="I35" s="907"/>
      <c r="J35" s="908"/>
      <c r="K35" s="909">
        <v>0.15</v>
      </c>
      <c r="L35" s="905"/>
      <c r="M35" s="894"/>
      <c r="N35" s="894"/>
      <c r="O35" s="894"/>
      <c r="P35" s="894"/>
      <c r="Q35" s="894"/>
      <c r="R35" s="894"/>
      <c r="S35" s="894"/>
      <c r="T35" s="894"/>
      <c r="U35" s="894"/>
      <c r="V35" s="894"/>
      <c r="W35" s="894"/>
    </row>
    <row r="36" spans="1:23" ht="36" customHeight="1">
      <c r="A36" s="834"/>
      <c r="B36" s="916" t="s">
        <v>39</v>
      </c>
      <c r="C36" s="866"/>
      <c r="D36" s="888"/>
      <c r="E36" s="917" t="s">
        <v>40</v>
      </c>
      <c r="F36" s="866"/>
      <c r="G36" s="888"/>
      <c r="H36" s="918" t="s">
        <v>41</v>
      </c>
      <c r="I36" s="917" t="s">
        <v>339</v>
      </c>
      <c r="J36" s="866"/>
      <c r="K36" s="867"/>
      <c r="L36" s="839"/>
      <c r="M36" s="840"/>
      <c r="N36" s="840"/>
      <c r="O36" s="840"/>
      <c r="P36" s="840"/>
      <c r="Q36" s="840"/>
      <c r="R36" s="840"/>
      <c r="S36" s="840"/>
      <c r="T36" s="840"/>
      <c r="U36" s="840"/>
      <c r="V36" s="840"/>
      <c r="W36" s="840"/>
    </row>
    <row r="37" spans="1:23" s="930" customFormat="1" ht="75.75" customHeight="1">
      <c r="A37" s="834"/>
      <c r="B37" s="919" t="s">
        <v>43</v>
      </c>
      <c r="C37" s="920"/>
      <c r="D37" s="921"/>
      <c r="E37" s="922" t="s">
        <v>338</v>
      </c>
      <c r="F37" s="923"/>
      <c r="G37" s="924"/>
      <c r="H37" s="925">
        <v>1</v>
      </c>
      <c r="I37" s="926" t="s">
        <v>337</v>
      </c>
      <c r="J37" s="927"/>
      <c r="K37" s="928"/>
      <c r="L37" s="839"/>
      <c r="M37" s="929"/>
      <c r="N37" s="929"/>
      <c r="O37" s="929"/>
      <c r="P37" s="929"/>
      <c r="Q37" s="929"/>
      <c r="R37" s="929"/>
      <c r="S37" s="929"/>
      <c r="T37" s="929"/>
      <c r="U37" s="929"/>
      <c r="V37" s="929"/>
      <c r="W37" s="929"/>
    </row>
    <row r="38" spans="1:23" s="930" customFormat="1" ht="119.25" customHeight="1">
      <c r="A38" s="834"/>
      <c r="B38" s="919" t="s">
        <v>45</v>
      </c>
      <c r="C38" s="920"/>
      <c r="D38" s="921"/>
      <c r="E38" s="922" t="s">
        <v>46</v>
      </c>
      <c r="F38" s="923"/>
      <c r="G38" s="924"/>
      <c r="H38" s="925">
        <v>0.88888888888888895</v>
      </c>
      <c r="I38" s="926" t="s">
        <v>336</v>
      </c>
      <c r="J38" s="927"/>
      <c r="K38" s="928"/>
      <c r="L38" s="839"/>
      <c r="M38" s="929"/>
      <c r="N38" s="929"/>
      <c r="O38" s="929"/>
      <c r="P38" s="929"/>
      <c r="Q38" s="929"/>
      <c r="R38" s="929"/>
      <c r="S38" s="929"/>
      <c r="T38" s="929"/>
      <c r="U38" s="929"/>
      <c r="V38" s="929"/>
      <c r="W38" s="929"/>
    </row>
    <row r="39" spans="1:23" ht="72" customHeight="1">
      <c r="A39" s="834"/>
      <c r="B39" s="931" t="s">
        <v>47</v>
      </c>
      <c r="C39" s="866"/>
      <c r="D39" s="888"/>
      <c r="E39" s="932" t="s">
        <v>48</v>
      </c>
      <c r="F39" s="910"/>
      <c r="G39" s="911"/>
      <c r="H39" s="925">
        <v>0.88888888888888895</v>
      </c>
      <c r="I39" s="926" t="s">
        <v>335</v>
      </c>
      <c r="J39" s="927"/>
      <c r="K39" s="928"/>
      <c r="L39" s="839"/>
      <c r="M39" s="840"/>
      <c r="N39" s="840"/>
      <c r="O39" s="840"/>
      <c r="P39" s="840"/>
      <c r="Q39" s="840"/>
      <c r="R39" s="840"/>
      <c r="S39" s="840"/>
      <c r="T39" s="840"/>
      <c r="U39" s="840"/>
      <c r="V39" s="840"/>
      <c r="W39" s="840"/>
    </row>
    <row r="40" spans="1:23" ht="20.100000000000001" customHeight="1">
      <c r="A40" s="834"/>
      <c r="B40" s="902" t="s">
        <v>49</v>
      </c>
      <c r="C40" s="866"/>
      <c r="D40" s="866"/>
      <c r="E40" s="866"/>
      <c r="F40" s="866"/>
      <c r="G40" s="866"/>
      <c r="H40" s="866"/>
      <c r="I40" s="866"/>
      <c r="J40" s="933">
        <f>AVERAGEA(H37:H39)</f>
        <v>0.92592592592592593</v>
      </c>
      <c r="K40" s="915">
        <f>+(J40*K35)/100%</f>
        <v>0.1388888888888889</v>
      </c>
      <c r="L40" s="905"/>
      <c r="M40" s="894"/>
      <c r="N40" s="894"/>
      <c r="O40" s="894"/>
      <c r="P40" s="894"/>
      <c r="Q40" s="894"/>
      <c r="R40" s="894"/>
      <c r="S40" s="894"/>
      <c r="T40" s="894"/>
      <c r="U40" s="894"/>
      <c r="V40" s="894"/>
      <c r="W40" s="894"/>
    </row>
    <row r="41" spans="1:23" ht="20.100000000000001" customHeight="1">
      <c r="A41" s="834"/>
      <c r="B41" s="889" t="s">
        <v>50</v>
      </c>
      <c r="C41" s="866"/>
      <c r="D41" s="866"/>
      <c r="E41" s="866"/>
      <c r="F41" s="866"/>
      <c r="G41" s="866"/>
      <c r="H41" s="866"/>
      <c r="I41" s="866"/>
      <c r="J41" s="866"/>
      <c r="K41" s="909">
        <v>0.1</v>
      </c>
      <c r="L41" s="934"/>
      <c r="M41" s="894"/>
      <c r="N41" s="894"/>
      <c r="O41" s="894"/>
      <c r="P41" s="894"/>
      <c r="Q41" s="894"/>
      <c r="R41" s="894"/>
      <c r="S41" s="894"/>
      <c r="T41" s="894"/>
      <c r="U41" s="894"/>
      <c r="V41" s="894"/>
      <c r="W41" s="894"/>
    </row>
    <row r="42" spans="1:23" ht="39" customHeight="1">
      <c r="A42" s="834"/>
      <c r="B42" s="916" t="s">
        <v>39</v>
      </c>
      <c r="C42" s="866"/>
      <c r="D42" s="888"/>
      <c r="E42" s="917" t="s">
        <v>40</v>
      </c>
      <c r="F42" s="866"/>
      <c r="G42" s="888"/>
      <c r="H42" s="918" t="s">
        <v>41</v>
      </c>
      <c r="I42" s="917" t="s">
        <v>42</v>
      </c>
      <c r="J42" s="866"/>
      <c r="K42" s="867"/>
      <c r="L42" s="839"/>
      <c r="M42" s="840"/>
      <c r="N42" s="840"/>
      <c r="O42" s="840"/>
      <c r="P42" s="840"/>
      <c r="Q42" s="840"/>
      <c r="R42" s="840"/>
      <c r="S42" s="840"/>
      <c r="T42" s="840"/>
      <c r="U42" s="840"/>
      <c r="V42" s="840"/>
      <c r="W42" s="840"/>
    </row>
    <row r="43" spans="1:23" ht="156.75" customHeight="1">
      <c r="A43" s="834"/>
      <c r="B43" s="935" t="s">
        <v>51</v>
      </c>
      <c r="C43" s="936"/>
      <c r="D43" s="937"/>
      <c r="E43" s="932" t="s">
        <v>334</v>
      </c>
      <c r="F43" s="896"/>
      <c r="G43" s="897"/>
      <c r="H43" s="938">
        <f>(84.3%*100%)/85%</f>
        <v>0.99176470588235288</v>
      </c>
      <c r="I43" s="939" t="s">
        <v>333</v>
      </c>
      <c r="J43" s="940"/>
      <c r="K43" s="941"/>
      <c r="L43" s="876"/>
      <c r="M43" s="840"/>
      <c r="N43" s="840"/>
      <c r="O43" s="840"/>
      <c r="P43" s="840"/>
      <c r="Q43" s="840"/>
      <c r="R43" s="840"/>
      <c r="S43" s="840"/>
      <c r="T43" s="840"/>
      <c r="U43" s="840"/>
      <c r="V43" s="840"/>
      <c r="W43" s="840"/>
    </row>
    <row r="44" spans="1:23" ht="70.5" customHeight="1">
      <c r="A44" s="834"/>
      <c r="B44" s="942"/>
      <c r="C44" s="943"/>
      <c r="D44" s="944"/>
      <c r="E44" s="932" t="s">
        <v>332</v>
      </c>
      <c r="F44" s="896"/>
      <c r="G44" s="897"/>
      <c r="H44" s="938">
        <v>1</v>
      </c>
      <c r="I44" s="939" t="s">
        <v>331</v>
      </c>
      <c r="J44" s="940"/>
      <c r="K44" s="941"/>
      <c r="L44" s="876"/>
      <c r="M44" s="840"/>
      <c r="N44" s="945"/>
      <c r="O44" s="840"/>
      <c r="P44" s="840"/>
      <c r="Q44" s="840"/>
      <c r="R44" s="840"/>
      <c r="S44" s="840"/>
      <c r="T44" s="840"/>
      <c r="U44" s="840"/>
      <c r="V44" s="840"/>
      <c r="W44" s="840"/>
    </row>
    <row r="45" spans="1:23" ht="66.75" customHeight="1">
      <c r="A45" s="834"/>
      <c r="B45" s="942"/>
      <c r="C45" s="943"/>
      <c r="D45" s="944"/>
      <c r="E45" s="932" t="s">
        <v>330</v>
      </c>
      <c r="F45" s="896"/>
      <c r="G45" s="897"/>
      <c r="H45" s="946">
        <f>(81.2%*100%)/100%</f>
        <v>0.81200000000000006</v>
      </c>
      <c r="I45" s="947" t="s">
        <v>329</v>
      </c>
      <c r="J45" s="947"/>
      <c r="K45" s="948"/>
      <c r="L45" s="876"/>
      <c r="M45" s="840"/>
      <c r="N45" s="840"/>
      <c r="O45" s="840"/>
      <c r="P45" s="840"/>
      <c r="Q45" s="840"/>
      <c r="R45" s="840"/>
      <c r="S45" s="840"/>
      <c r="T45" s="840"/>
      <c r="U45" s="840"/>
      <c r="V45" s="840"/>
      <c r="W45" s="840"/>
    </row>
    <row r="46" spans="1:23" ht="69.75" customHeight="1">
      <c r="A46" s="834"/>
      <c r="B46" s="949"/>
      <c r="C46" s="950"/>
      <c r="D46" s="951"/>
      <c r="E46" s="932" t="s">
        <v>328</v>
      </c>
      <c r="F46" s="896"/>
      <c r="G46" s="897"/>
      <c r="H46" s="946">
        <f>(98.6%*100%)/100%</f>
        <v>0.98599999999999999</v>
      </c>
      <c r="I46" s="947" t="s">
        <v>327</v>
      </c>
      <c r="J46" s="947"/>
      <c r="K46" s="948"/>
      <c r="L46" s="876"/>
      <c r="M46" s="840"/>
      <c r="N46" s="840"/>
      <c r="O46" s="840"/>
      <c r="P46" s="840"/>
      <c r="Q46" s="840"/>
      <c r="R46" s="840"/>
      <c r="S46" s="840"/>
      <c r="T46" s="840"/>
      <c r="U46" s="840"/>
      <c r="V46" s="840"/>
      <c r="W46" s="840"/>
    </row>
    <row r="47" spans="1:23" ht="40.5" customHeight="1">
      <c r="A47" s="834"/>
      <c r="B47" s="931" t="s">
        <v>93</v>
      </c>
      <c r="C47" s="866"/>
      <c r="D47" s="888"/>
      <c r="E47" s="932" t="s">
        <v>326</v>
      </c>
      <c r="F47" s="896"/>
      <c r="G47" s="897"/>
      <c r="H47" s="946">
        <v>1</v>
      </c>
      <c r="I47" s="947" t="s">
        <v>325</v>
      </c>
      <c r="J47" s="947"/>
      <c r="K47" s="948"/>
      <c r="L47" s="876"/>
      <c r="M47" s="840"/>
      <c r="N47" s="840"/>
      <c r="O47" s="840"/>
      <c r="P47" s="840"/>
      <c r="Q47" s="840"/>
      <c r="R47" s="840"/>
      <c r="S47" s="840"/>
      <c r="T47" s="840"/>
      <c r="U47" s="840"/>
      <c r="V47" s="840"/>
      <c r="W47" s="840"/>
    </row>
    <row r="48" spans="1:23" ht="48.75" customHeight="1">
      <c r="A48" s="834"/>
      <c r="B48" s="952" t="s">
        <v>53</v>
      </c>
      <c r="C48" s="866"/>
      <c r="D48" s="888"/>
      <c r="E48" s="932" t="s">
        <v>324</v>
      </c>
      <c r="F48" s="896"/>
      <c r="G48" s="897"/>
      <c r="H48" s="938">
        <v>1</v>
      </c>
      <c r="I48" s="953" t="s">
        <v>323</v>
      </c>
      <c r="J48" s="954"/>
      <c r="K48" s="955"/>
      <c r="L48" s="876"/>
      <c r="M48" s="840"/>
      <c r="N48" s="840"/>
      <c r="O48" s="840"/>
      <c r="P48" s="840"/>
      <c r="Q48" s="840"/>
      <c r="R48" s="840"/>
      <c r="S48" s="840"/>
      <c r="T48" s="840"/>
      <c r="U48" s="840"/>
      <c r="V48" s="840"/>
      <c r="W48" s="840"/>
    </row>
    <row r="49" spans="1:24" ht="20.100000000000001" customHeight="1">
      <c r="A49" s="834"/>
      <c r="B49" s="902" t="s">
        <v>54</v>
      </c>
      <c r="C49" s="866"/>
      <c r="D49" s="866"/>
      <c r="E49" s="866"/>
      <c r="F49" s="866"/>
      <c r="G49" s="866"/>
      <c r="H49" s="866"/>
      <c r="I49" s="866"/>
      <c r="J49" s="956">
        <f>(AVERAGEA(H43:H46)*0.25)+(H47*0.25)+(H48*0.5)</f>
        <v>0.98686029411764697</v>
      </c>
      <c r="K49" s="915">
        <f>+J49*K41</f>
        <v>9.86860294117647E-2</v>
      </c>
      <c r="L49" s="905"/>
      <c r="M49" s="894"/>
      <c r="N49" s="894"/>
      <c r="O49" s="894"/>
      <c r="P49" s="894"/>
      <c r="Q49" s="894"/>
      <c r="R49" s="894"/>
      <c r="S49" s="894"/>
      <c r="T49" s="894"/>
      <c r="U49" s="894"/>
      <c r="V49" s="894"/>
      <c r="W49" s="894"/>
    </row>
    <row r="50" spans="1:24" ht="20.100000000000001" customHeight="1">
      <c r="A50" s="834"/>
      <c r="B50" s="889" t="s">
        <v>55</v>
      </c>
      <c r="C50" s="866"/>
      <c r="D50" s="866"/>
      <c r="E50" s="866"/>
      <c r="F50" s="866"/>
      <c r="G50" s="866"/>
      <c r="H50" s="866"/>
      <c r="I50" s="866"/>
      <c r="J50" s="866"/>
      <c r="K50" s="909">
        <v>0.05</v>
      </c>
      <c r="L50" s="905"/>
      <c r="M50" s="894"/>
      <c r="N50" s="894"/>
      <c r="O50" s="894"/>
      <c r="P50" s="894"/>
      <c r="Q50" s="894"/>
      <c r="R50" s="894"/>
      <c r="S50" s="894"/>
      <c r="T50" s="894"/>
      <c r="U50" s="894"/>
      <c r="V50" s="894"/>
      <c r="W50" s="894"/>
    </row>
    <row r="51" spans="1:24" ht="15" customHeight="1">
      <c r="A51" s="834"/>
      <c r="B51" s="957" t="s">
        <v>39</v>
      </c>
      <c r="C51" s="866"/>
      <c r="D51" s="888"/>
      <c r="E51" s="958" t="s">
        <v>56</v>
      </c>
      <c r="F51" s="866"/>
      <c r="G51" s="866"/>
      <c r="H51" s="888"/>
      <c r="I51" s="958" t="s">
        <v>57</v>
      </c>
      <c r="J51" s="866"/>
      <c r="K51" s="867"/>
      <c r="L51" s="839"/>
      <c r="M51" s="840"/>
      <c r="N51" s="840"/>
      <c r="O51" s="840"/>
      <c r="P51" s="840"/>
      <c r="Q51" s="840"/>
      <c r="R51" s="840"/>
      <c r="S51" s="840"/>
      <c r="T51" s="840"/>
      <c r="U51" s="840"/>
      <c r="V51" s="840"/>
      <c r="W51" s="840"/>
    </row>
    <row r="52" spans="1:24" ht="123" customHeight="1">
      <c r="A52" s="834"/>
      <c r="B52" s="895" t="s">
        <v>322</v>
      </c>
      <c r="C52" s="910"/>
      <c r="D52" s="911"/>
      <c r="E52" s="959">
        <f>23/25</f>
        <v>0.92</v>
      </c>
      <c r="F52" s="960"/>
      <c r="G52" s="960"/>
      <c r="H52" s="961"/>
      <c r="I52" s="962" t="s">
        <v>321</v>
      </c>
      <c r="J52" s="910"/>
      <c r="K52" s="963"/>
      <c r="L52" s="913"/>
      <c r="M52" s="840"/>
      <c r="N52" s="840"/>
      <c r="O52" s="840"/>
      <c r="P52" s="840"/>
      <c r="Q52" s="840"/>
      <c r="R52" s="840"/>
      <c r="S52" s="840"/>
      <c r="T52" s="840"/>
      <c r="U52" s="840"/>
      <c r="V52" s="840"/>
      <c r="W52" s="840"/>
    </row>
    <row r="53" spans="1:24" ht="20.100000000000001" customHeight="1">
      <c r="A53" s="834"/>
      <c r="B53" s="902" t="s">
        <v>60</v>
      </c>
      <c r="C53" s="866"/>
      <c r="D53" s="866"/>
      <c r="E53" s="866"/>
      <c r="F53" s="866"/>
      <c r="G53" s="866"/>
      <c r="H53" s="866"/>
      <c r="I53" s="866"/>
      <c r="J53" s="933">
        <f>E52</f>
        <v>0.92</v>
      </c>
      <c r="K53" s="915">
        <f>+(J53*K50)/100%</f>
        <v>4.6000000000000006E-2</v>
      </c>
      <c r="L53" s="964"/>
      <c r="M53" s="894"/>
      <c r="N53" s="894"/>
      <c r="O53" s="894"/>
      <c r="P53" s="894"/>
      <c r="Q53" s="894"/>
      <c r="R53" s="894"/>
      <c r="S53" s="894"/>
      <c r="T53" s="894"/>
      <c r="U53" s="894"/>
      <c r="V53" s="894"/>
      <c r="W53" s="894"/>
    </row>
    <row r="54" spans="1:24" ht="20.100000000000001" customHeight="1">
      <c r="A54" s="834"/>
      <c r="B54" s="884" t="s">
        <v>313</v>
      </c>
      <c r="C54" s="866"/>
      <c r="D54" s="866"/>
      <c r="E54" s="866"/>
      <c r="F54" s="866"/>
      <c r="G54" s="866"/>
      <c r="H54" s="866"/>
      <c r="I54" s="866"/>
      <c r="J54" s="965">
        <f>+K28+K34+K40+K49+K53</f>
        <v>0.93812037284610816</v>
      </c>
      <c r="K54" s="966">
        <f>J54*I25</f>
        <v>0.6285406498068925</v>
      </c>
      <c r="L54" s="839"/>
      <c r="M54" s="840"/>
      <c r="N54" s="840"/>
      <c r="O54" s="840"/>
      <c r="P54" s="840"/>
      <c r="Q54" s="840"/>
      <c r="R54" s="840"/>
      <c r="S54" s="840"/>
      <c r="T54" s="840"/>
      <c r="U54" s="840"/>
      <c r="V54" s="840"/>
      <c r="W54" s="840"/>
    </row>
    <row r="55" spans="1:24" ht="24" customHeight="1" thickBot="1">
      <c r="A55" s="834"/>
      <c r="B55" s="967" t="s">
        <v>314</v>
      </c>
      <c r="C55" s="968"/>
      <c r="D55" s="968"/>
      <c r="E55" s="968"/>
      <c r="F55" s="968"/>
      <c r="G55" s="968"/>
      <c r="H55" s="968"/>
      <c r="I55" s="968"/>
      <c r="J55" s="968"/>
      <c r="K55" s="969">
        <f>+K24+K54</f>
        <v>0.90354064980689253</v>
      </c>
      <c r="L55" s="839"/>
      <c r="M55" s="840"/>
      <c r="N55" s="840"/>
      <c r="O55" s="840"/>
      <c r="P55" s="840"/>
      <c r="Q55" s="840"/>
      <c r="R55" s="840"/>
      <c r="S55" s="840"/>
      <c r="T55" s="840"/>
      <c r="U55" s="840"/>
      <c r="V55" s="840"/>
      <c r="W55" s="840"/>
    </row>
    <row r="56" spans="1:24" ht="396.75" customHeight="1" thickBot="1">
      <c r="A56" s="834"/>
      <c r="B56" s="970" t="s">
        <v>320</v>
      </c>
      <c r="C56" s="971"/>
      <c r="D56" s="971"/>
      <c r="E56" s="971"/>
      <c r="F56" s="971"/>
      <c r="G56" s="971"/>
      <c r="H56" s="971"/>
      <c r="I56" s="971"/>
      <c r="J56" s="971"/>
      <c r="K56" s="972"/>
      <c r="L56" s="839"/>
      <c r="M56" s="840"/>
      <c r="N56" s="840"/>
      <c r="O56" s="840"/>
      <c r="P56" s="840"/>
      <c r="Q56" s="840"/>
      <c r="R56" s="840"/>
      <c r="S56" s="840"/>
      <c r="T56" s="840"/>
      <c r="U56" s="840"/>
      <c r="V56" s="840"/>
      <c r="W56" s="840"/>
      <c r="X56" s="840"/>
    </row>
    <row r="57" spans="1:24" ht="132.75" customHeight="1" thickBot="1">
      <c r="A57" s="834"/>
      <c r="B57" s="973" t="s">
        <v>319</v>
      </c>
      <c r="C57" s="974"/>
      <c r="D57" s="974"/>
      <c r="E57" s="974"/>
      <c r="F57" s="974"/>
      <c r="G57" s="974"/>
      <c r="H57" s="974"/>
      <c r="I57" s="974"/>
      <c r="J57" s="974"/>
      <c r="K57" s="975"/>
      <c r="L57" s="839"/>
      <c r="M57" s="840"/>
      <c r="N57" s="840"/>
      <c r="O57" s="840"/>
      <c r="P57" s="840"/>
      <c r="Q57" s="840"/>
      <c r="R57" s="840"/>
      <c r="S57" s="840"/>
      <c r="T57" s="840"/>
      <c r="U57" s="840"/>
      <c r="V57" s="840"/>
      <c r="W57" s="840"/>
    </row>
    <row r="58" spans="1:24" ht="15">
      <c r="A58" s="834"/>
      <c r="B58" s="976" t="s">
        <v>82</v>
      </c>
      <c r="C58" s="977"/>
      <c r="D58" s="977"/>
      <c r="E58" s="977"/>
      <c r="F58" s="977"/>
      <c r="G58" s="977"/>
      <c r="H58" s="977"/>
      <c r="I58" s="977"/>
      <c r="J58" s="977"/>
      <c r="K58" s="978"/>
      <c r="L58" s="839"/>
      <c r="M58" s="840"/>
      <c r="N58" s="840"/>
      <c r="O58" s="840"/>
      <c r="P58" s="840"/>
      <c r="Q58" s="840"/>
      <c r="R58" s="840"/>
      <c r="S58" s="840"/>
      <c r="T58" s="840"/>
      <c r="U58" s="840"/>
      <c r="V58" s="840"/>
      <c r="W58" s="840"/>
    </row>
    <row r="59" spans="1:24" ht="12.75" customHeight="1" thickBot="1">
      <c r="A59" s="834"/>
      <c r="B59" s="979"/>
      <c r="C59" s="980"/>
      <c r="D59" s="980"/>
      <c r="E59" s="980"/>
      <c r="F59" s="980"/>
      <c r="G59" s="980"/>
      <c r="H59" s="980"/>
      <c r="I59" s="980"/>
      <c r="J59" s="980"/>
      <c r="K59" s="981"/>
      <c r="L59" s="839"/>
      <c r="M59" s="840"/>
      <c r="N59" s="840"/>
      <c r="O59" s="840"/>
      <c r="P59" s="840"/>
      <c r="Q59" s="840"/>
      <c r="R59" s="840"/>
      <c r="S59" s="840"/>
      <c r="T59" s="840"/>
      <c r="U59" s="840"/>
      <c r="V59" s="840"/>
      <c r="W59" s="840"/>
    </row>
    <row r="60" spans="1:24" ht="12.75" customHeight="1">
      <c r="A60" s="834"/>
      <c r="B60" s="982" t="s">
        <v>62</v>
      </c>
      <c r="C60" s="983" t="s">
        <v>359</v>
      </c>
      <c r="D60" s="977"/>
      <c r="E60" s="977"/>
      <c r="F60" s="977"/>
      <c r="G60" s="977"/>
      <c r="H60" s="977"/>
      <c r="I60" s="977"/>
      <c r="J60" s="977"/>
      <c r="K60" s="978"/>
      <c r="L60" s="839"/>
      <c r="M60" s="840"/>
      <c r="N60" s="840"/>
      <c r="O60" s="840"/>
      <c r="P60" s="840"/>
      <c r="Q60" s="840"/>
      <c r="R60" s="840"/>
      <c r="S60" s="840"/>
      <c r="T60" s="840"/>
      <c r="U60" s="840"/>
      <c r="V60" s="840"/>
      <c r="W60" s="840"/>
    </row>
    <row r="61" spans="1:24" ht="12.75" customHeight="1">
      <c r="A61" s="834"/>
      <c r="B61" s="984"/>
      <c r="C61" s="985"/>
      <c r="D61" s="986"/>
      <c r="E61" s="986"/>
      <c r="F61" s="986"/>
      <c r="G61" s="986"/>
      <c r="H61" s="986"/>
      <c r="I61" s="986"/>
      <c r="J61" s="986"/>
      <c r="K61" s="987"/>
      <c r="L61" s="839"/>
      <c r="M61" s="840"/>
      <c r="N61" s="840"/>
      <c r="O61" s="840"/>
      <c r="P61" s="840"/>
      <c r="Q61" s="840"/>
      <c r="R61" s="840"/>
      <c r="S61" s="840"/>
      <c r="T61" s="840"/>
      <c r="U61" s="840"/>
      <c r="V61" s="840"/>
      <c r="W61" s="840"/>
    </row>
    <row r="62" spans="1:24" ht="12.75" customHeight="1">
      <c r="A62" s="834"/>
      <c r="B62" s="984"/>
      <c r="C62" s="985"/>
      <c r="D62" s="986"/>
      <c r="E62" s="986"/>
      <c r="F62" s="986"/>
      <c r="G62" s="986"/>
      <c r="H62" s="986"/>
      <c r="I62" s="986"/>
      <c r="J62" s="986"/>
      <c r="K62" s="987"/>
      <c r="L62" s="839"/>
      <c r="M62" s="840"/>
      <c r="N62" s="840"/>
      <c r="O62" s="840"/>
      <c r="P62" s="840"/>
      <c r="Q62" s="840"/>
      <c r="R62" s="840"/>
      <c r="S62" s="840"/>
      <c r="T62" s="840"/>
      <c r="U62" s="840"/>
      <c r="V62" s="840"/>
      <c r="W62" s="840"/>
    </row>
    <row r="63" spans="1:24" ht="12.75" customHeight="1">
      <c r="A63" s="834"/>
      <c r="B63" s="984"/>
      <c r="C63" s="985"/>
      <c r="D63" s="986"/>
      <c r="E63" s="986"/>
      <c r="F63" s="986"/>
      <c r="G63" s="986"/>
      <c r="H63" s="986"/>
      <c r="I63" s="986"/>
      <c r="J63" s="986"/>
      <c r="K63" s="987"/>
      <c r="L63" s="839"/>
      <c r="M63" s="840"/>
      <c r="N63" s="840"/>
      <c r="O63" s="840"/>
      <c r="P63" s="840"/>
      <c r="Q63" s="840"/>
      <c r="R63" s="840"/>
      <c r="S63" s="840"/>
      <c r="T63" s="840"/>
      <c r="U63" s="840"/>
      <c r="V63" s="840"/>
      <c r="W63" s="840"/>
    </row>
    <row r="64" spans="1:24" ht="12.75" customHeight="1">
      <c r="A64" s="834"/>
      <c r="B64" s="984"/>
      <c r="C64" s="985"/>
      <c r="D64" s="986"/>
      <c r="E64" s="986"/>
      <c r="F64" s="986"/>
      <c r="G64" s="986"/>
      <c r="H64" s="986"/>
      <c r="I64" s="986"/>
      <c r="J64" s="986"/>
      <c r="K64" s="987"/>
      <c r="L64" s="839"/>
      <c r="M64" s="840"/>
      <c r="N64" s="840"/>
      <c r="O64" s="840"/>
      <c r="P64" s="840"/>
      <c r="Q64" s="840"/>
      <c r="R64" s="840"/>
      <c r="S64" s="840"/>
      <c r="T64" s="840"/>
      <c r="U64" s="840"/>
      <c r="V64" s="840"/>
      <c r="W64" s="840"/>
    </row>
    <row r="65" spans="1:23" ht="12.75" customHeight="1" thickBot="1">
      <c r="A65" s="834"/>
      <c r="B65" s="988"/>
      <c r="C65" s="989"/>
      <c r="D65" s="980"/>
      <c r="E65" s="980"/>
      <c r="F65" s="980"/>
      <c r="G65" s="980"/>
      <c r="H65" s="980"/>
      <c r="I65" s="980"/>
      <c r="J65" s="980"/>
      <c r="K65" s="981"/>
      <c r="L65" s="839"/>
      <c r="M65" s="840"/>
      <c r="N65" s="840"/>
      <c r="O65" s="840"/>
      <c r="P65" s="840"/>
      <c r="Q65" s="840"/>
      <c r="R65" s="840"/>
      <c r="S65" s="840"/>
      <c r="T65" s="840"/>
      <c r="U65" s="840"/>
      <c r="V65" s="840"/>
      <c r="W65" s="840"/>
    </row>
    <row r="66" spans="1:23" ht="12.75" customHeight="1">
      <c r="A66" s="834"/>
      <c r="B66" s="839"/>
      <c r="C66" s="839"/>
      <c r="D66" s="839"/>
      <c r="E66" s="839"/>
      <c r="F66" s="839"/>
      <c r="G66" s="839"/>
      <c r="H66" s="839"/>
      <c r="I66" s="839"/>
      <c r="J66" s="839"/>
      <c r="K66" s="839"/>
      <c r="L66" s="839"/>
      <c r="M66" s="840"/>
      <c r="N66" s="840"/>
      <c r="O66" s="840"/>
      <c r="P66" s="840"/>
      <c r="Q66" s="840"/>
      <c r="R66" s="840"/>
      <c r="S66" s="840"/>
      <c r="T66" s="840"/>
      <c r="U66" s="840"/>
      <c r="V66" s="840"/>
      <c r="W66" s="840"/>
    </row>
    <row r="67" spans="1:23" ht="12.75" hidden="1" customHeight="1">
      <c r="B67" s="839"/>
      <c r="C67" s="839"/>
      <c r="D67" s="839"/>
      <c r="E67" s="839"/>
      <c r="F67" s="839"/>
      <c r="G67" s="839"/>
      <c r="H67" s="839"/>
      <c r="I67" s="839"/>
      <c r="J67" s="839"/>
      <c r="K67" s="839"/>
      <c r="L67" s="840"/>
      <c r="M67" s="840"/>
      <c r="N67" s="840"/>
      <c r="O67" s="840"/>
      <c r="P67" s="840"/>
      <c r="Q67" s="840"/>
      <c r="R67" s="840"/>
      <c r="S67" s="840"/>
      <c r="T67" s="840"/>
      <c r="U67" s="840"/>
      <c r="V67" s="840"/>
      <c r="W67" s="840"/>
    </row>
    <row r="68" spans="1:23" ht="12.75" hidden="1" customHeight="1">
      <c r="B68" s="839"/>
      <c r="C68" s="839"/>
      <c r="D68" s="839"/>
      <c r="E68" s="839"/>
      <c r="F68" s="839"/>
      <c r="G68" s="839"/>
      <c r="H68" s="839"/>
      <c r="I68" s="839"/>
      <c r="J68" s="839"/>
      <c r="K68" s="839"/>
      <c r="L68" s="840"/>
      <c r="M68" s="840"/>
      <c r="N68" s="840"/>
      <c r="O68" s="840"/>
      <c r="P68" s="840"/>
      <c r="Q68" s="840"/>
      <c r="R68" s="840"/>
      <c r="S68" s="840"/>
      <c r="T68" s="840"/>
      <c r="U68" s="840"/>
      <c r="V68" s="840"/>
      <c r="W68" s="840"/>
    </row>
    <row r="69" spans="1:23" ht="12.75" hidden="1" customHeight="1">
      <c r="B69" s="839"/>
      <c r="C69" s="839"/>
      <c r="D69" s="839"/>
      <c r="E69" s="839"/>
      <c r="F69" s="839"/>
      <c r="G69" s="839"/>
      <c r="H69" s="839"/>
      <c r="I69" s="839"/>
      <c r="J69" s="839"/>
      <c r="K69" s="839"/>
      <c r="L69" s="840"/>
      <c r="M69" s="840"/>
      <c r="N69" s="840"/>
      <c r="O69" s="840"/>
      <c r="P69" s="840"/>
      <c r="Q69" s="840"/>
      <c r="R69" s="840"/>
      <c r="S69" s="840"/>
      <c r="T69" s="840"/>
      <c r="U69" s="840"/>
      <c r="V69" s="840"/>
      <c r="W69" s="840"/>
    </row>
    <row r="70" spans="1:23" ht="12.75" hidden="1" customHeight="1">
      <c r="B70" s="839"/>
      <c r="C70" s="839"/>
      <c r="D70" s="839"/>
      <c r="E70" s="839"/>
      <c r="F70" s="839"/>
      <c r="G70" s="839"/>
      <c r="H70" s="839"/>
      <c r="I70" s="839"/>
      <c r="J70" s="839"/>
      <c r="K70" s="839"/>
      <c r="L70" s="840"/>
      <c r="M70" s="840"/>
      <c r="N70" s="840"/>
      <c r="O70" s="840"/>
      <c r="P70" s="840"/>
      <c r="Q70" s="840"/>
      <c r="R70" s="840"/>
      <c r="S70" s="840"/>
      <c r="T70" s="840"/>
      <c r="U70" s="840"/>
      <c r="V70" s="840"/>
      <c r="W70" s="840"/>
    </row>
    <row r="71" spans="1:23" ht="12.75" hidden="1" customHeight="1">
      <c r="B71" s="839"/>
      <c r="C71" s="839"/>
      <c r="D71" s="839"/>
      <c r="E71" s="839"/>
      <c r="F71" s="839"/>
      <c r="G71" s="839"/>
      <c r="H71" s="839"/>
      <c r="I71" s="839"/>
      <c r="J71" s="839"/>
      <c r="K71" s="839"/>
      <c r="L71" s="840"/>
      <c r="M71" s="840"/>
      <c r="N71" s="840"/>
      <c r="O71" s="840"/>
      <c r="P71" s="840"/>
      <c r="Q71" s="840"/>
      <c r="R71" s="840"/>
      <c r="S71" s="840"/>
      <c r="T71" s="840"/>
      <c r="U71" s="840"/>
      <c r="V71" s="840"/>
      <c r="W71" s="840"/>
    </row>
    <row r="72" spans="1:23" ht="12.75" hidden="1" customHeight="1">
      <c r="B72" s="839"/>
      <c r="C72" s="839"/>
      <c r="D72" s="839"/>
      <c r="E72" s="839"/>
      <c r="F72" s="839"/>
      <c r="G72" s="839"/>
      <c r="H72" s="839"/>
      <c r="I72" s="839"/>
      <c r="J72" s="839"/>
      <c r="K72" s="839"/>
      <c r="L72" s="840"/>
      <c r="M72" s="840"/>
      <c r="N72" s="840"/>
      <c r="O72" s="840"/>
      <c r="P72" s="840"/>
      <c r="Q72" s="840"/>
      <c r="R72" s="840"/>
      <c r="S72" s="840"/>
      <c r="T72" s="840"/>
      <c r="U72" s="840"/>
      <c r="V72" s="840"/>
      <c r="W72" s="840"/>
    </row>
    <row r="73" spans="1:23" ht="12.75" hidden="1" customHeight="1">
      <c r="B73" s="839"/>
      <c r="C73" s="839"/>
      <c r="D73" s="839"/>
      <c r="E73" s="839"/>
      <c r="F73" s="839"/>
      <c r="G73" s="839"/>
      <c r="H73" s="839"/>
      <c r="I73" s="839"/>
      <c r="J73" s="839"/>
      <c r="K73" s="839"/>
      <c r="L73" s="840"/>
      <c r="M73" s="840"/>
      <c r="N73" s="840"/>
      <c r="O73" s="840"/>
      <c r="P73" s="840"/>
      <c r="Q73" s="840"/>
      <c r="R73" s="840"/>
      <c r="S73" s="840"/>
      <c r="T73" s="840"/>
      <c r="U73" s="840"/>
      <c r="V73" s="840"/>
      <c r="W73" s="840"/>
    </row>
    <row r="74" spans="1:23" ht="12.75" hidden="1" customHeight="1">
      <c r="B74" s="839"/>
      <c r="C74" s="839"/>
      <c r="D74" s="839"/>
      <c r="E74" s="839"/>
      <c r="F74" s="839"/>
      <c r="G74" s="839"/>
      <c r="H74" s="839"/>
      <c r="I74" s="839"/>
      <c r="J74" s="839"/>
      <c r="K74" s="839"/>
      <c r="L74" s="840"/>
      <c r="M74" s="840"/>
      <c r="N74" s="840"/>
      <c r="O74" s="840"/>
      <c r="P74" s="840"/>
      <c r="Q74" s="840"/>
      <c r="R74" s="840"/>
      <c r="S74" s="840"/>
      <c r="T74" s="840"/>
      <c r="U74" s="840"/>
      <c r="V74" s="840"/>
      <c r="W74" s="840"/>
    </row>
    <row r="75" spans="1:23" ht="12.75" hidden="1" customHeight="1">
      <c r="B75" s="839"/>
      <c r="C75" s="839"/>
      <c r="D75" s="839"/>
      <c r="E75" s="839"/>
      <c r="F75" s="839"/>
      <c r="G75" s="839"/>
      <c r="H75" s="839"/>
      <c r="I75" s="839"/>
      <c r="J75" s="839"/>
      <c r="K75" s="839"/>
      <c r="L75" s="840"/>
      <c r="M75" s="840"/>
      <c r="N75" s="840"/>
      <c r="O75" s="840"/>
      <c r="P75" s="840"/>
      <c r="Q75" s="840"/>
      <c r="R75" s="840"/>
      <c r="S75" s="840"/>
      <c r="T75" s="840"/>
      <c r="U75" s="840"/>
      <c r="V75" s="840"/>
      <c r="W75" s="840"/>
    </row>
    <row r="76" spans="1:23" ht="12.75" hidden="1" customHeight="1">
      <c r="B76" s="839"/>
      <c r="C76" s="839"/>
      <c r="D76" s="839"/>
      <c r="E76" s="839"/>
      <c r="F76" s="839"/>
      <c r="G76" s="839"/>
      <c r="H76" s="839"/>
      <c r="I76" s="839"/>
      <c r="J76" s="839"/>
      <c r="K76" s="839"/>
      <c r="L76" s="840"/>
      <c r="M76" s="840"/>
      <c r="N76" s="840"/>
      <c r="O76" s="840"/>
      <c r="P76" s="840"/>
      <c r="Q76" s="840"/>
      <c r="R76" s="840"/>
      <c r="S76" s="840"/>
      <c r="T76" s="840"/>
      <c r="U76" s="840"/>
      <c r="V76" s="840"/>
      <c r="W76" s="840"/>
    </row>
    <row r="77" spans="1:23" ht="12.75" hidden="1" customHeight="1">
      <c r="B77" s="839"/>
      <c r="C77" s="839"/>
      <c r="D77" s="839"/>
      <c r="E77" s="839"/>
      <c r="F77" s="839"/>
      <c r="G77" s="839"/>
      <c r="H77" s="839"/>
      <c r="I77" s="839"/>
      <c r="J77" s="839"/>
      <c r="K77" s="839"/>
      <c r="L77" s="840"/>
      <c r="M77" s="840"/>
      <c r="N77" s="840"/>
      <c r="O77" s="840"/>
      <c r="P77" s="840"/>
      <c r="Q77" s="840"/>
      <c r="R77" s="840"/>
      <c r="S77" s="840"/>
      <c r="T77" s="840"/>
      <c r="U77" s="840"/>
      <c r="V77" s="840"/>
      <c r="W77" s="840"/>
    </row>
    <row r="78" spans="1:23" ht="12.75" hidden="1" customHeight="1">
      <c r="B78" s="839"/>
      <c r="C78" s="839"/>
      <c r="D78" s="839"/>
      <c r="E78" s="839"/>
      <c r="F78" s="839"/>
      <c r="G78" s="839"/>
      <c r="H78" s="839"/>
      <c r="I78" s="839"/>
      <c r="J78" s="839"/>
      <c r="K78" s="839"/>
      <c r="L78" s="840"/>
      <c r="M78" s="840"/>
      <c r="N78" s="840"/>
      <c r="O78" s="840"/>
      <c r="P78" s="840"/>
      <c r="Q78" s="840"/>
      <c r="R78" s="840"/>
      <c r="S78" s="840"/>
      <c r="T78" s="840"/>
      <c r="U78" s="840"/>
      <c r="V78" s="840"/>
      <c r="W78" s="840"/>
    </row>
    <row r="79" spans="1:23" ht="12.75" hidden="1" customHeight="1">
      <c r="B79" s="839"/>
      <c r="C79" s="839"/>
      <c r="D79" s="839"/>
      <c r="E79" s="839"/>
      <c r="F79" s="839"/>
      <c r="G79" s="839"/>
      <c r="H79" s="839"/>
      <c r="I79" s="839"/>
      <c r="J79" s="839"/>
      <c r="K79" s="839"/>
      <c r="L79" s="840"/>
      <c r="M79" s="840"/>
      <c r="N79" s="840"/>
      <c r="O79" s="840"/>
      <c r="P79" s="840"/>
      <c r="Q79" s="840"/>
      <c r="R79" s="840"/>
      <c r="S79" s="840"/>
      <c r="T79" s="840"/>
      <c r="U79" s="840"/>
      <c r="V79" s="840"/>
      <c r="W79" s="840"/>
    </row>
    <row r="80" spans="1:23" ht="12.75" hidden="1" customHeight="1">
      <c r="B80" s="839"/>
      <c r="C80" s="839"/>
      <c r="D80" s="839"/>
      <c r="E80" s="839"/>
      <c r="F80" s="839"/>
      <c r="G80" s="839"/>
      <c r="H80" s="839"/>
      <c r="I80" s="839"/>
      <c r="J80" s="839"/>
      <c r="K80" s="839"/>
      <c r="L80" s="840"/>
      <c r="M80" s="840"/>
      <c r="N80" s="840"/>
      <c r="O80" s="840"/>
      <c r="P80" s="840"/>
      <c r="Q80" s="840"/>
      <c r="R80" s="840"/>
      <c r="S80" s="840"/>
      <c r="T80" s="840"/>
      <c r="U80" s="840"/>
      <c r="V80" s="840"/>
      <c r="W80" s="840"/>
    </row>
    <row r="81" spans="2:23" ht="12.75" hidden="1" customHeight="1">
      <c r="B81" s="839"/>
      <c r="C81" s="839"/>
      <c r="D81" s="839"/>
      <c r="E81" s="839"/>
      <c r="F81" s="839"/>
      <c r="G81" s="839"/>
      <c r="H81" s="839"/>
      <c r="I81" s="839"/>
      <c r="J81" s="839"/>
      <c r="K81" s="839"/>
      <c r="L81" s="840"/>
      <c r="M81" s="840"/>
      <c r="N81" s="840"/>
      <c r="O81" s="840"/>
      <c r="P81" s="840"/>
      <c r="Q81" s="840"/>
      <c r="R81" s="840"/>
      <c r="S81" s="840"/>
      <c r="T81" s="840"/>
      <c r="U81" s="840"/>
      <c r="V81" s="840"/>
      <c r="W81" s="840"/>
    </row>
    <row r="82" spans="2:23" ht="12.75" hidden="1" customHeight="1">
      <c r="B82" s="839"/>
      <c r="C82" s="839"/>
      <c r="D82" s="839"/>
      <c r="E82" s="839"/>
      <c r="F82" s="839"/>
      <c r="G82" s="839"/>
      <c r="H82" s="839"/>
      <c r="I82" s="839"/>
      <c r="J82" s="839"/>
      <c r="K82" s="839"/>
      <c r="L82" s="840"/>
      <c r="M82" s="840"/>
      <c r="N82" s="840"/>
      <c r="O82" s="840"/>
      <c r="P82" s="840"/>
      <c r="Q82" s="840"/>
      <c r="R82" s="840"/>
      <c r="S82" s="840"/>
      <c r="T82" s="840"/>
      <c r="U82" s="840"/>
      <c r="V82" s="840"/>
      <c r="W82" s="840"/>
    </row>
    <row r="83" spans="2:23" ht="12.75" hidden="1" customHeight="1">
      <c r="B83" s="839"/>
      <c r="C83" s="839"/>
      <c r="D83" s="839"/>
      <c r="E83" s="839"/>
      <c r="F83" s="839"/>
      <c r="G83" s="839"/>
      <c r="H83" s="839"/>
      <c r="I83" s="839"/>
      <c r="J83" s="839"/>
      <c r="K83" s="839"/>
      <c r="L83" s="840"/>
      <c r="M83" s="840"/>
      <c r="N83" s="840"/>
      <c r="O83" s="840"/>
      <c r="P83" s="840"/>
      <c r="Q83" s="840"/>
      <c r="R83" s="840"/>
      <c r="S83" s="840"/>
      <c r="T83" s="840"/>
      <c r="U83" s="840"/>
      <c r="V83" s="840"/>
      <c r="W83" s="840"/>
    </row>
    <row r="84" spans="2:23" ht="12.75" hidden="1" customHeight="1">
      <c r="B84" s="839"/>
      <c r="C84" s="839"/>
      <c r="D84" s="839"/>
      <c r="E84" s="839"/>
      <c r="F84" s="839"/>
      <c r="G84" s="839"/>
      <c r="H84" s="839"/>
      <c r="I84" s="839"/>
      <c r="J84" s="839"/>
      <c r="K84" s="839"/>
      <c r="L84" s="840"/>
      <c r="M84" s="840"/>
      <c r="N84" s="840"/>
      <c r="O84" s="840"/>
      <c r="P84" s="840"/>
      <c r="Q84" s="840"/>
      <c r="R84" s="840"/>
      <c r="S84" s="840"/>
      <c r="T84" s="840"/>
      <c r="U84" s="840"/>
      <c r="V84" s="840"/>
      <c r="W84" s="840"/>
    </row>
    <row r="85" spans="2:23" ht="12.75" hidden="1" customHeight="1">
      <c r="B85" s="839"/>
      <c r="C85" s="839"/>
      <c r="D85" s="839"/>
      <c r="E85" s="839"/>
      <c r="F85" s="839"/>
      <c r="G85" s="839"/>
      <c r="H85" s="839"/>
      <c r="I85" s="839"/>
      <c r="J85" s="839"/>
      <c r="K85" s="839"/>
      <c r="L85" s="840"/>
      <c r="M85" s="840"/>
      <c r="N85" s="840"/>
      <c r="O85" s="840"/>
      <c r="P85" s="840"/>
      <c r="Q85" s="840"/>
      <c r="R85" s="840"/>
      <c r="S85" s="840"/>
      <c r="T85" s="840"/>
      <c r="U85" s="840"/>
      <c r="V85" s="840"/>
      <c r="W85" s="840"/>
    </row>
    <row r="86" spans="2:23" ht="12.75" hidden="1" customHeight="1">
      <c r="B86" s="839"/>
      <c r="C86" s="839"/>
      <c r="D86" s="839"/>
      <c r="E86" s="839"/>
      <c r="F86" s="839"/>
      <c r="G86" s="839"/>
      <c r="H86" s="839"/>
      <c r="I86" s="839"/>
      <c r="J86" s="839"/>
      <c r="K86" s="839"/>
      <c r="L86" s="840"/>
      <c r="M86" s="840"/>
      <c r="N86" s="840"/>
      <c r="O86" s="840"/>
      <c r="P86" s="840"/>
      <c r="Q86" s="840"/>
      <c r="R86" s="840"/>
      <c r="S86" s="840"/>
      <c r="T86" s="840"/>
      <c r="U86" s="840"/>
      <c r="V86" s="840"/>
      <c r="W86" s="840"/>
    </row>
    <row r="87" spans="2:23" ht="12.75" hidden="1" customHeight="1">
      <c r="B87" s="839"/>
      <c r="C87" s="839"/>
      <c r="D87" s="839"/>
      <c r="E87" s="839"/>
      <c r="F87" s="839"/>
      <c r="G87" s="839"/>
      <c r="H87" s="839"/>
      <c r="I87" s="839"/>
      <c r="J87" s="839"/>
      <c r="K87" s="839"/>
      <c r="L87" s="840"/>
      <c r="M87" s="840"/>
      <c r="N87" s="840"/>
      <c r="O87" s="840"/>
      <c r="P87" s="840"/>
      <c r="Q87" s="840"/>
      <c r="R87" s="840"/>
      <c r="S87" s="840"/>
      <c r="T87" s="840"/>
      <c r="U87" s="840"/>
      <c r="V87" s="840"/>
      <c r="W87" s="840"/>
    </row>
    <row r="88" spans="2:23" ht="12.75" hidden="1" customHeight="1">
      <c r="B88" s="839"/>
      <c r="C88" s="839"/>
      <c r="D88" s="839"/>
      <c r="E88" s="839"/>
      <c r="F88" s="839"/>
      <c r="G88" s="839"/>
      <c r="H88" s="839"/>
      <c r="I88" s="839"/>
      <c r="J88" s="839"/>
      <c r="K88" s="839"/>
      <c r="L88" s="840"/>
      <c r="M88" s="840"/>
      <c r="N88" s="840"/>
      <c r="O88" s="840"/>
      <c r="P88" s="840"/>
      <c r="Q88" s="840"/>
      <c r="R88" s="840"/>
      <c r="S88" s="840"/>
      <c r="T88" s="840"/>
      <c r="U88" s="840"/>
      <c r="V88" s="840"/>
      <c r="W88" s="840"/>
    </row>
    <row r="89" spans="2:23" ht="12.75" hidden="1" customHeight="1">
      <c r="B89" s="839"/>
      <c r="C89" s="839"/>
      <c r="D89" s="839"/>
      <c r="E89" s="839"/>
      <c r="F89" s="839"/>
      <c r="G89" s="839"/>
      <c r="H89" s="839"/>
      <c r="I89" s="839"/>
      <c r="J89" s="839"/>
      <c r="K89" s="839"/>
      <c r="L89" s="840"/>
      <c r="M89" s="840"/>
      <c r="N89" s="840"/>
      <c r="O89" s="840"/>
      <c r="P89" s="840"/>
      <c r="Q89" s="840"/>
      <c r="R89" s="840"/>
      <c r="S89" s="840"/>
      <c r="T89" s="840"/>
      <c r="U89" s="840"/>
      <c r="V89" s="840"/>
      <c r="W89" s="840"/>
    </row>
    <row r="90" spans="2:23" ht="12.75" hidden="1" customHeight="1">
      <c r="B90" s="839"/>
      <c r="C90" s="839"/>
      <c r="D90" s="839"/>
      <c r="E90" s="839"/>
      <c r="F90" s="839"/>
      <c r="G90" s="839"/>
      <c r="H90" s="839"/>
      <c r="I90" s="839"/>
      <c r="J90" s="839"/>
      <c r="K90" s="839"/>
      <c r="L90" s="840"/>
      <c r="M90" s="840"/>
      <c r="N90" s="840"/>
      <c r="O90" s="840"/>
      <c r="P90" s="840"/>
      <c r="Q90" s="840"/>
      <c r="R90" s="840"/>
      <c r="S90" s="840"/>
      <c r="T90" s="840"/>
      <c r="U90" s="840"/>
      <c r="V90" s="840"/>
      <c r="W90" s="840"/>
    </row>
    <row r="91" spans="2:23" ht="12.75" hidden="1" customHeight="1">
      <c r="B91" s="839"/>
      <c r="C91" s="839"/>
      <c r="D91" s="839"/>
      <c r="E91" s="839"/>
      <c r="F91" s="839"/>
      <c r="G91" s="839"/>
      <c r="H91" s="839"/>
      <c r="I91" s="839"/>
      <c r="J91" s="839"/>
      <c r="K91" s="839"/>
      <c r="L91" s="840"/>
      <c r="M91" s="840"/>
      <c r="N91" s="840"/>
      <c r="O91" s="840"/>
      <c r="P91" s="840"/>
      <c r="Q91" s="840"/>
      <c r="R91" s="840"/>
      <c r="S91" s="840"/>
      <c r="T91" s="840"/>
      <c r="U91" s="840"/>
      <c r="V91" s="840"/>
      <c r="W91" s="840"/>
    </row>
    <row r="92" spans="2:23" ht="12.75" hidden="1" customHeight="1">
      <c r="B92" s="839"/>
      <c r="C92" s="839"/>
      <c r="D92" s="839"/>
      <c r="E92" s="839"/>
      <c r="F92" s="839"/>
      <c r="G92" s="839"/>
      <c r="H92" s="839"/>
      <c r="I92" s="839"/>
      <c r="J92" s="839"/>
      <c r="K92" s="839"/>
      <c r="L92" s="840"/>
      <c r="M92" s="840"/>
      <c r="N92" s="840"/>
      <c r="O92" s="840"/>
      <c r="P92" s="840"/>
      <c r="Q92" s="840"/>
      <c r="R92" s="840"/>
      <c r="S92" s="840"/>
      <c r="T92" s="840"/>
      <c r="U92" s="840"/>
      <c r="V92" s="840"/>
      <c r="W92" s="840"/>
    </row>
    <row r="93" spans="2:23" ht="12.75" hidden="1" customHeight="1">
      <c r="B93" s="839"/>
      <c r="C93" s="839"/>
      <c r="D93" s="839"/>
      <c r="E93" s="839"/>
      <c r="F93" s="839"/>
      <c r="G93" s="839"/>
      <c r="H93" s="839"/>
      <c r="I93" s="839"/>
      <c r="J93" s="839"/>
      <c r="K93" s="839"/>
      <c r="L93" s="840"/>
      <c r="M93" s="840"/>
      <c r="N93" s="840"/>
      <c r="O93" s="840"/>
      <c r="P93" s="840"/>
      <c r="Q93" s="840"/>
      <c r="R93" s="840"/>
      <c r="S93" s="840"/>
      <c r="T93" s="840"/>
      <c r="U93" s="840"/>
      <c r="V93" s="840"/>
      <c r="W93" s="840"/>
    </row>
    <row r="94" spans="2:23" ht="12.75" hidden="1" customHeight="1">
      <c r="B94" s="839"/>
      <c r="C94" s="839"/>
      <c r="D94" s="839"/>
      <c r="E94" s="839"/>
      <c r="F94" s="839"/>
      <c r="G94" s="839"/>
      <c r="H94" s="839"/>
      <c r="I94" s="839"/>
      <c r="J94" s="839"/>
      <c r="K94" s="839"/>
      <c r="L94" s="840"/>
      <c r="M94" s="840"/>
      <c r="N94" s="840"/>
      <c r="O94" s="840"/>
      <c r="P94" s="840"/>
      <c r="Q94" s="840"/>
      <c r="R94" s="840"/>
      <c r="S94" s="840"/>
      <c r="T94" s="840"/>
      <c r="U94" s="840"/>
      <c r="V94" s="840"/>
      <c r="W94" s="840"/>
    </row>
    <row r="95" spans="2:23" ht="12.75" hidden="1" customHeight="1">
      <c r="B95" s="839"/>
      <c r="C95" s="839"/>
      <c r="D95" s="839"/>
      <c r="E95" s="839"/>
      <c r="F95" s="839"/>
      <c r="G95" s="839"/>
      <c r="H95" s="839"/>
      <c r="I95" s="839"/>
      <c r="J95" s="839"/>
      <c r="K95" s="839"/>
      <c r="L95" s="840"/>
      <c r="M95" s="840"/>
      <c r="N95" s="840"/>
      <c r="O95" s="840"/>
      <c r="P95" s="840"/>
      <c r="Q95" s="840"/>
      <c r="R95" s="840"/>
      <c r="S95" s="840"/>
      <c r="T95" s="840"/>
      <c r="U95" s="840"/>
      <c r="V95" s="840"/>
      <c r="W95" s="840"/>
    </row>
    <row r="96" spans="2:23" ht="12.75" hidden="1" customHeight="1">
      <c r="B96" s="839"/>
      <c r="C96" s="839"/>
      <c r="D96" s="839"/>
      <c r="E96" s="839"/>
      <c r="F96" s="839"/>
      <c r="G96" s="839"/>
      <c r="H96" s="839"/>
      <c r="I96" s="839"/>
      <c r="J96" s="839"/>
      <c r="K96" s="839"/>
      <c r="L96" s="840"/>
      <c r="M96" s="840"/>
      <c r="N96" s="840"/>
      <c r="O96" s="840"/>
      <c r="P96" s="840"/>
      <c r="Q96" s="840"/>
      <c r="R96" s="840"/>
      <c r="S96" s="840"/>
      <c r="T96" s="840"/>
      <c r="U96" s="840"/>
      <c r="V96" s="840"/>
      <c r="W96" s="840"/>
    </row>
    <row r="97" spans="2:23" ht="12.75" hidden="1" customHeight="1">
      <c r="B97" s="839"/>
      <c r="C97" s="839"/>
      <c r="D97" s="839"/>
      <c r="E97" s="839"/>
      <c r="F97" s="839"/>
      <c r="G97" s="839"/>
      <c r="H97" s="839"/>
      <c r="I97" s="839"/>
      <c r="J97" s="839"/>
      <c r="K97" s="839"/>
      <c r="L97" s="840"/>
      <c r="M97" s="840"/>
      <c r="N97" s="840"/>
      <c r="O97" s="840"/>
      <c r="P97" s="840"/>
      <c r="Q97" s="840"/>
      <c r="R97" s="840"/>
      <c r="S97" s="840"/>
      <c r="T97" s="840"/>
      <c r="U97" s="840"/>
      <c r="V97" s="840"/>
      <c r="W97" s="840"/>
    </row>
    <row r="98" spans="2:23" ht="12.75" hidden="1" customHeight="1">
      <c r="B98" s="839"/>
      <c r="C98" s="839"/>
      <c r="D98" s="839"/>
      <c r="E98" s="839"/>
      <c r="F98" s="839"/>
      <c r="G98" s="839"/>
      <c r="H98" s="839"/>
      <c r="I98" s="839"/>
      <c r="J98" s="839"/>
      <c r="K98" s="839"/>
      <c r="L98" s="840"/>
      <c r="M98" s="840"/>
      <c r="N98" s="840"/>
      <c r="O98" s="840"/>
      <c r="P98" s="840"/>
      <c r="Q98" s="840"/>
      <c r="R98" s="840"/>
      <c r="S98" s="840"/>
      <c r="T98" s="840"/>
      <c r="U98" s="840"/>
      <c r="V98" s="840"/>
      <c r="W98" s="840"/>
    </row>
    <row r="99" spans="2:23" ht="12.75" hidden="1" customHeight="1">
      <c r="B99" s="839"/>
      <c r="C99" s="839"/>
      <c r="D99" s="839"/>
      <c r="E99" s="839"/>
      <c r="F99" s="839"/>
      <c r="G99" s="839"/>
      <c r="H99" s="839"/>
      <c r="I99" s="839"/>
      <c r="J99" s="839"/>
      <c r="K99" s="839"/>
      <c r="L99" s="840"/>
      <c r="M99" s="840"/>
      <c r="N99" s="840"/>
      <c r="O99" s="840"/>
      <c r="P99" s="840"/>
      <c r="Q99" s="840"/>
      <c r="R99" s="840"/>
      <c r="S99" s="840"/>
      <c r="T99" s="840"/>
      <c r="U99" s="840"/>
      <c r="V99" s="840"/>
      <c r="W99" s="840"/>
    </row>
    <row r="100" spans="2:23" ht="12.75" hidden="1" customHeight="1">
      <c r="B100" s="839"/>
      <c r="C100" s="839"/>
      <c r="D100" s="839"/>
      <c r="E100" s="839"/>
      <c r="F100" s="839"/>
      <c r="G100" s="839"/>
      <c r="H100" s="839"/>
      <c r="I100" s="839"/>
      <c r="J100" s="839"/>
      <c r="K100" s="839"/>
      <c r="L100" s="840"/>
      <c r="M100" s="840"/>
      <c r="N100" s="840"/>
      <c r="O100" s="840"/>
      <c r="P100" s="840"/>
      <c r="Q100" s="840"/>
      <c r="R100" s="840"/>
      <c r="S100" s="840"/>
      <c r="T100" s="840"/>
      <c r="U100" s="840"/>
      <c r="V100" s="840"/>
      <c r="W100" s="840"/>
    </row>
    <row r="101" spans="2:23" ht="12.75" hidden="1" customHeight="1">
      <c r="B101" s="839"/>
      <c r="C101" s="839"/>
      <c r="D101" s="839"/>
      <c r="E101" s="839"/>
      <c r="F101" s="839"/>
      <c r="G101" s="839"/>
      <c r="H101" s="839"/>
      <c r="I101" s="839"/>
      <c r="J101" s="839"/>
      <c r="K101" s="839"/>
      <c r="L101" s="840"/>
      <c r="M101" s="840"/>
      <c r="N101" s="840"/>
      <c r="O101" s="840"/>
      <c r="P101" s="840"/>
      <c r="Q101" s="840"/>
      <c r="R101" s="840"/>
      <c r="S101" s="840"/>
      <c r="T101" s="840"/>
      <c r="U101" s="840"/>
      <c r="V101" s="840"/>
      <c r="W101" s="840"/>
    </row>
    <row r="102" spans="2:23" ht="12.75" hidden="1" customHeight="1">
      <c r="B102" s="839"/>
      <c r="C102" s="839"/>
      <c r="D102" s="839"/>
      <c r="E102" s="839"/>
      <c r="F102" s="839"/>
      <c r="G102" s="839"/>
      <c r="H102" s="839"/>
      <c r="I102" s="839"/>
      <c r="J102" s="839"/>
      <c r="K102" s="839"/>
      <c r="L102" s="840"/>
      <c r="M102" s="840"/>
      <c r="N102" s="840"/>
      <c r="O102" s="840"/>
      <c r="P102" s="840"/>
      <c r="Q102" s="840"/>
      <c r="R102" s="840"/>
      <c r="S102" s="840"/>
      <c r="T102" s="840"/>
      <c r="U102" s="840"/>
      <c r="V102" s="840"/>
      <c r="W102" s="840"/>
    </row>
    <row r="103" spans="2:23" ht="12.75" hidden="1" customHeight="1">
      <c r="B103" s="839"/>
      <c r="C103" s="839"/>
      <c r="D103" s="839"/>
      <c r="E103" s="839"/>
      <c r="F103" s="839"/>
      <c r="G103" s="839"/>
      <c r="H103" s="839"/>
      <c r="I103" s="839"/>
      <c r="J103" s="839"/>
      <c r="K103" s="839"/>
      <c r="L103" s="840"/>
      <c r="M103" s="840"/>
      <c r="N103" s="840"/>
      <c r="O103" s="840"/>
      <c r="P103" s="840"/>
      <c r="Q103" s="840"/>
      <c r="R103" s="840"/>
      <c r="S103" s="840"/>
      <c r="T103" s="840"/>
      <c r="U103" s="840"/>
      <c r="V103" s="840"/>
      <c r="W103" s="840"/>
    </row>
    <row r="104" spans="2:23" ht="12.75" hidden="1" customHeight="1">
      <c r="B104" s="839"/>
      <c r="C104" s="839"/>
      <c r="D104" s="839"/>
      <c r="E104" s="839"/>
      <c r="F104" s="839"/>
      <c r="G104" s="839"/>
      <c r="H104" s="839"/>
      <c r="I104" s="839"/>
      <c r="J104" s="839"/>
      <c r="K104" s="839"/>
      <c r="L104" s="840"/>
      <c r="M104" s="840"/>
      <c r="N104" s="840"/>
      <c r="O104" s="840"/>
      <c r="P104" s="840"/>
      <c r="Q104" s="840"/>
      <c r="R104" s="840"/>
      <c r="S104" s="840"/>
      <c r="T104" s="840"/>
      <c r="U104" s="840"/>
      <c r="V104" s="840"/>
      <c r="W104" s="840"/>
    </row>
    <row r="105" spans="2:23" ht="12.75" hidden="1" customHeight="1">
      <c r="B105" s="839"/>
      <c r="C105" s="839"/>
      <c r="D105" s="839"/>
      <c r="E105" s="839"/>
      <c r="F105" s="839"/>
      <c r="G105" s="839"/>
      <c r="H105" s="839"/>
      <c r="I105" s="839"/>
      <c r="J105" s="839"/>
      <c r="K105" s="839"/>
      <c r="L105" s="840"/>
      <c r="M105" s="840"/>
      <c r="N105" s="840"/>
      <c r="O105" s="840"/>
      <c r="P105" s="840"/>
      <c r="Q105" s="840"/>
      <c r="R105" s="840"/>
      <c r="S105" s="840"/>
      <c r="T105" s="840"/>
      <c r="U105" s="840"/>
      <c r="V105" s="840"/>
      <c r="W105" s="840"/>
    </row>
    <row r="106" spans="2:23" ht="12.75" hidden="1" customHeight="1">
      <c r="B106" s="839"/>
      <c r="C106" s="839"/>
      <c r="D106" s="839"/>
      <c r="E106" s="839"/>
      <c r="F106" s="839"/>
      <c r="G106" s="839"/>
      <c r="H106" s="839"/>
      <c r="I106" s="839"/>
      <c r="J106" s="839"/>
      <c r="K106" s="839"/>
      <c r="L106" s="840"/>
      <c r="M106" s="840"/>
      <c r="N106" s="840"/>
      <c r="O106" s="840"/>
      <c r="P106" s="840"/>
      <c r="Q106" s="840"/>
      <c r="R106" s="840"/>
      <c r="S106" s="840"/>
      <c r="T106" s="840"/>
      <c r="U106" s="840"/>
      <c r="V106" s="840"/>
      <c r="W106" s="840"/>
    </row>
    <row r="107" spans="2:23" ht="12.75" hidden="1" customHeight="1">
      <c r="B107" s="839"/>
      <c r="C107" s="839"/>
      <c r="D107" s="839"/>
      <c r="E107" s="839"/>
      <c r="F107" s="839"/>
      <c r="G107" s="839"/>
      <c r="H107" s="839"/>
      <c r="I107" s="839"/>
      <c r="J107" s="839"/>
      <c r="K107" s="839"/>
      <c r="L107" s="840"/>
      <c r="M107" s="840"/>
      <c r="N107" s="840"/>
      <c r="O107" s="840"/>
      <c r="P107" s="840"/>
      <c r="Q107" s="840"/>
      <c r="R107" s="840"/>
      <c r="S107" s="840"/>
      <c r="T107" s="840"/>
      <c r="U107" s="840"/>
      <c r="V107" s="840"/>
      <c r="W107" s="840"/>
    </row>
    <row r="108" spans="2:23" ht="12.75" hidden="1" customHeight="1">
      <c r="B108" s="839"/>
      <c r="C108" s="839"/>
      <c r="D108" s="839"/>
      <c r="E108" s="839"/>
      <c r="F108" s="839"/>
      <c r="G108" s="839"/>
      <c r="H108" s="839"/>
      <c r="I108" s="839"/>
      <c r="J108" s="839"/>
      <c r="K108" s="839"/>
      <c r="L108" s="840"/>
      <c r="M108" s="840"/>
      <c r="N108" s="840"/>
      <c r="O108" s="840"/>
      <c r="P108" s="840"/>
      <c r="Q108" s="840"/>
      <c r="R108" s="840"/>
      <c r="S108" s="840"/>
      <c r="T108" s="840"/>
      <c r="U108" s="840"/>
      <c r="V108" s="840"/>
      <c r="W108" s="840"/>
    </row>
    <row r="109" spans="2:23" ht="12.75" hidden="1" customHeight="1">
      <c r="B109" s="839"/>
      <c r="C109" s="839"/>
      <c r="D109" s="839"/>
      <c r="E109" s="839"/>
      <c r="F109" s="839"/>
      <c r="G109" s="839"/>
      <c r="H109" s="839"/>
      <c r="I109" s="839"/>
      <c r="J109" s="839"/>
      <c r="K109" s="839"/>
      <c r="L109" s="840"/>
      <c r="M109" s="840"/>
      <c r="N109" s="840"/>
      <c r="O109" s="840"/>
      <c r="P109" s="840"/>
      <c r="Q109" s="840"/>
      <c r="R109" s="840"/>
      <c r="S109" s="840"/>
      <c r="T109" s="840"/>
      <c r="U109" s="840"/>
      <c r="V109" s="840"/>
      <c r="W109" s="840"/>
    </row>
    <row r="110" spans="2:23" ht="12.75" hidden="1" customHeight="1">
      <c r="B110" s="839"/>
      <c r="C110" s="839"/>
      <c r="D110" s="839"/>
      <c r="E110" s="839"/>
      <c r="F110" s="839"/>
      <c r="G110" s="839"/>
      <c r="H110" s="839"/>
      <c r="I110" s="839"/>
      <c r="J110" s="839"/>
      <c r="K110" s="839"/>
      <c r="L110" s="840"/>
      <c r="M110" s="840"/>
      <c r="N110" s="840"/>
      <c r="O110" s="840"/>
      <c r="P110" s="840"/>
      <c r="Q110" s="840"/>
      <c r="R110" s="840"/>
      <c r="S110" s="840"/>
      <c r="T110" s="840"/>
      <c r="U110" s="840"/>
      <c r="V110" s="840"/>
      <c r="W110" s="840"/>
    </row>
    <row r="111" spans="2:23" ht="12.75" hidden="1" customHeight="1">
      <c r="B111" s="839"/>
      <c r="C111" s="839"/>
      <c r="D111" s="839"/>
      <c r="E111" s="839"/>
      <c r="F111" s="839"/>
      <c r="G111" s="839"/>
      <c r="H111" s="839"/>
      <c r="I111" s="839"/>
      <c r="J111" s="839"/>
      <c r="K111" s="839"/>
      <c r="L111" s="840"/>
      <c r="M111" s="840"/>
      <c r="N111" s="840"/>
      <c r="O111" s="840"/>
      <c r="P111" s="840"/>
      <c r="Q111" s="840"/>
      <c r="R111" s="840"/>
      <c r="S111" s="840"/>
      <c r="T111" s="840"/>
      <c r="U111" s="840"/>
      <c r="V111" s="840"/>
      <c r="W111" s="840"/>
    </row>
    <row r="112" spans="2:23" ht="12.75" hidden="1" customHeight="1">
      <c r="B112" s="839"/>
      <c r="C112" s="839"/>
      <c r="D112" s="839"/>
      <c r="E112" s="839"/>
      <c r="F112" s="839"/>
      <c r="G112" s="839"/>
      <c r="H112" s="839"/>
      <c r="I112" s="839"/>
      <c r="J112" s="839"/>
      <c r="K112" s="839"/>
      <c r="L112" s="840"/>
      <c r="M112" s="840"/>
      <c r="N112" s="840"/>
      <c r="O112" s="840"/>
      <c r="P112" s="840"/>
      <c r="Q112" s="840"/>
      <c r="R112" s="840"/>
      <c r="S112" s="840"/>
      <c r="T112" s="840"/>
      <c r="U112" s="840"/>
      <c r="V112" s="840"/>
      <c r="W112" s="840"/>
    </row>
    <row r="113" spans="2:23" ht="12.75" hidden="1" customHeight="1">
      <c r="B113" s="839"/>
      <c r="C113" s="839"/>
      <c r="D113" s="839"/>
      <c r="E113" s="839"/>
      <c r="F113" s="839"/>
      <c r="G113" s="839"/>
      <c r="H113" s="839"/>
      <c r="I113" s="839"/>
      <c r="J113" s="839"/>
      <c r="K113" s="839"/>
      <c r="L113" s="840"/>
      <c r="M113" s="840"/>
      <c r="N113" s="840"/>
      <c r="O113" s="840"/>
      <c r="P113" s="840"/>
      <c r="Q113" s="840"/>
      <c r="R113" s="840"/>
      <c r="S113" s="840"/>
      <c r="T113" s="840"/>
      <c r="U113" s="840"/>
      <c r="V113" s="840"/>
      <c r="W113" s="840"/>
    </row>
    <row r="114" spans="2:23" ht="12.75" hidden="1" customHeight="1">
      <c r="B114" s="839"/>
      <c r="C114" s="839"/>
      <c r="D114" s="839"/>
      <c r="E114" s="839"/>
      <c r="F114" s="839"/>
      <c r="G114" s="839"/>
      <c r="H114" s="839"/>
      <c r="I114" s="839"/>
      <c r="J114" s="839"/>
      <c r="K114" s="839"/>
      <c r="L114" s="840"/>
      <c r="M114" s="840"/>
      <c r="N114" s="840"/>
      <c r="O114" s="840"/>
      <c r="P114" s="840"/>
      <c r="Q114" s="840"/>
      <c r="R114" s="840"/>
      <c r="S114" s="840"/>
      <c r="T114" s="840"/>
      <c r="U114" s="840"/>
      <c r="V114" s="840"/>
      <c r="W114" s="840"/>
    </row>
    <row r="115" spans="2:23" ht="12.75" hidden="1" customHeight="1">
      <c r="B115" s="839"/>
      <c r="C115" s="839"/>
      <c r="D115" s="839"/>
      <c r="E115" s="839"/>
      <c r="F115" s="839"/>
      <c r="G115" s="839"/>
      <c r="H115" s="839"/>
      <c r="I115" s="839"/>
      <c r="J115" s="839"/>
      <c r="K115" s="839"/>
      <c r="L115" s="840"/>
      <c r="M115" s="840"/>
      <c r="N115" s="840"/>
      <c r="O115" s="840"/>
      <c r="P115" s="840"/>
      <c r="Q115" s="840"/>
      <c r="R115" s="840"/>
      <c r="S115" s="840"/>
      <c r="T115" s="840"/>
      <c r="U115" s="840"/>
      <c r="V115" s="840"/>
      <c r="W115" s="840"/>
    </row>
    <row r="116" spans="2:23" ht="12.75" hidden="1" customHeight="1">
      <c r="B116" s="839"/>
      <c r="C116" s="839"/>
      <c r="D116" s="839"/>
      <c r="E116" s="839"/>
      <c r="F116" s="839"/>
      <c r="G116" s="839"/>
      <c r="H116" s="839"/>
      <c r="I116" s="839"/>
      <c r="J116" s="839"/>
      <c r="K116" s="839"/>
      <c r="L116" s="840"/>
      <c r="M116" s="840"/>
      <c r="N116" s="840"/>
      <c r="O116" s="840"/>
      <c r="P116" s="840"/>
      <c r="Q116" s="840"/>
      <c r="R116" s="840"/>
      <c r="S116" s="840"/>
      <c r="T116" s="840"/>
      <c r="U116" s="840"/>
      <c r="V116" s="840"/>
      <c r="W116" s="840"/>
    </row>
    <row r="117" spans="2:23" ht="12.75" hidden="1" customHeight="1">
      <c r="B117" s="839"/>
      <c r="C117" s="839"/>
      <c r="D117" s="839"/>
      <c r="E117" s="839"/>
      <c r="F117" s="839"/>
      <c r="G117" s="839"/>
      <c r="H117" s="839"/>
      <c r="I117" s="839"/>
      <c r="J117" s="839"/>
      <c r="K117" s="839"/>
      <c r="L117" s="840"/>
      <c r="M117" s="840"/>
      <c r="N117" s="840"/>
      <c r="O117" s="840"/>
      <c r="P117" s="840"/>
      <c r="Q117" s="840"/>
      <c r="R117" s="840"/>
      <c r="S117" s="840"/>
      <c r="T117" s="840"/>
      <c r="U117" s="840"/>
      <c r="V117" s="840"/>
      <c r="W117" s="840"/>
    </row>
    <row r="118" spans="2:23" ht="12.75" hidden="1" customHeight="1">
      <c r="B118" s="839"/>
      <c r="C118" s="839"/>
      <c r="D118" s="839"/>
      <c r="E118" s="839"/>
      <c r="F118" s="839"/>
      <c r="G118" s="839"/>
      <c r="H118" s="839"/>
      <c r="I118" s="839"/>
      <c r="J118" s="839"/>
      <c r="K118" s="839"/>
      <c r="L118" s="840"/>
      <c r="M118" s="840"/>
      <c r="N118" s="840"/>
      <c r="O118" s="840"/>
      <c r="P118" s="840"/>
      <c r="Q118" s="840"/>
      <c r="R118" s="840"/>
      <c r="S118" s="840"/>
      <c r="T118" s="840"/>
      <c r="U118" s="840"/>
      <c r="V118" s="840"/>
      <c r="W118" s="840"/>
    </row>
    <row r="119" spans="2:23" ht="12.75" hidden="1" customHeight="1">
      <c r="B119" s="839"/>
      <c r="C119" s="839"/>
      <c r="D119" s="839"/>
      <c r="E119" s="839"/>
      <c r="F119" s="839"/>
      <c r="G119" s="839"/>
      <c r="H119" s="839"/>
      <c r="I119" s="839"/>
      <c r="J119" s="839"/>
      <c r="K119" s="839"/>
      <c r="L119" s="840"/>
      <c r="M119" s="840"/>
      <c r="N119" s="840"/>
      <c r="O119" s="840"/>
      <c r="P119" s="840"/>
      <c r="Q119" s="840"/>
      <c r="R119" s="840"/>
      <c r="S119" s="840"/>
      <c r="T119" s="840"/>
      <c r="U119" s="840"/>
      <c r="V119" s="840"/>
      <c r="W119" s="840"/>
    </row>
    <row r="120" spans="2:23" ht="12.75" hidden="1" customHeight="1">
      <c r="B120" s="839"/>
      <c r="C120" s="839"/>
      <c r="D120" s="839"/>
      <c r="E120" s="839"/>
      <c r="F120" s="839"/>
      <c r="G120" s="839"/>
      <c r="H120" s="839"/>
      <c r="I120" s="839"/>
      <c r="J120" s="839"/>
      <c r="K120" s="839"/>
      <c r="L120" s="840"/>
      <c r="M120" s="840"/>
      <c r="N120" s="840"/>
      <c r="O120" s="840"/>
      <c r="P120" s="840"/>
      <c r="Q120" s="840"/>
      <c r="R120" s="840"/>
      <c r="S120" s="840"/>
      <c r="T120" s="840"/>
      <c r="U120" s="840"/>
      <c r="V120" s="840"/>
      <c r="W120" s="840"/>
    </row>
    <row r="121" spans="2:23" ht="12.75" hidden="1" customHeight="1">
      <c r="B121" s="839"/>
      <c r="C121" s="839"/>
      <c r="D121" s="839"/>
      <c r="E121" s="839"/>
      <c r="F121" s="839"/>
      <c r="G121" s="839"/>
      <c r="H121" s="839"/>
      <c r="I121" s="839"/>
      <c r="J121" s="839"/>
      <c r="K121" s="839"/>
      <c r="L121" s="840"/>
      <c r="M121" s="840"/>
      <c r="N121" s="840"/>
      <c r="O121" s="840"/>
      <c r="P121" s="840"/>
      <c r="Q121" s="840"/>
      <c r="R121" s="840"/>
      <c r="S121" s="840"/>
      <c r="T121" s="840"/>
      <c r="U121" s="840"/>
      <c r="V121" s="840"/>
      <c r="W121" s="840"/>
    </row>
    <row r="122" spans="2:23" ht="12.75" hidden="1" customHeight="1">
      <c r="B122" s="839"/>
      <c r="C122" s="839"/>
      <c r="D122" s="839"/>
      <c r="E122" s="839"/>
      <c r="F122" s="839"/>
      <c r="G122" s="839"/>
      <c r="H122" s="839"/>
      <c r="I122" s="839"/>
      <c r="J122" s="839"/>
      <c r="K122" s="839"/>
      <c r="L122" s="840"/>
      <c r="M122" s="840"/>
      <c r="N122" s="840"/>
      <c r="O122" s="840"/>
      <c r="P122" s="840"/>
      <c r="Q122" s="840"/>
      <c r="R122" s="840"/>
      <c r="S122" s="840"/>
      <c r="T122" s="840"/>
      <c r="U122" s="840"/>
      <c r="V122" s="840"/>
      <c r="W122" s="840"/>
    </row>
    <row r="123" spans="2:23" ht="12.75" hidden="1" customHeight="1">
      <c r="B123" s="839"/>
      <c r="C123" s="839"/>
      <c r="D123" s="839"/>
      <c r="E123" s="839"/>
      <c r="F123" s="839"/>
      <c r="G123" s="839"/>
      <c r="H123" s="839"/>
      <c r="I123" s="839"/>
      <c r="J123" s="839"/>
      <c r="K123" s="839"/>
      <c r="L123" s="840"/>
      <c r="M123" s="840"/>
      <c r="N123" s="840"/>
      <c r="O123" s="840"/>
      <c r="P123" s="840"/>
      <c r="Q123" s="840"/>
      <c r="R123" s="840"/>
      <c r="S123" s="840"/>
      <c r="T123" s="840"/>
      <c r="U123" s="840"/>
      <c r="V123" s="840"/>
      <c r="W123" s="840"/>
    </row>
    <row r="124" spans="2:23" ht="12.75" hidden="1" customHeight="1">
      <c r="B124" s="839"/>
      <c r="C124" s="839"/>
      <c r="D124" s="839"/>
      <c r="E124" s="839"/>
      <c r="F124" s="839"/>
      <c r="G124" s="839"/>
      <c r="H124" s="839"/>
      <c r="I124" s="839"/>
      <c r="J124" s="839"/>
      <c r="K124" s="839"/>
      <c r="L124" s="840"/>
      <c r="M124" s="840"/>
      <c r="N124" s="840"/>
      <c r="O124" s="840"/>
      <c r="P124" s="840"/>
      <c r="Q124" s="840"/>
      <c r="R124" s="840"/>
      <c r="S124" s="840"/>
      <c r="T124" s="840"/>
      <c r="U124" s="840"/>
      <c r="V124" s="840"/>
      <c r="W124" s="840"/>
    </row>
    <row r="125" spans="2:23" ht="12.75" hidden="1" customHeight="1">
      <c r="B125" s="839"/>
      <c r="C125" s="839"/>
      <c r="D125" s="839"/>
      <c r="E125" s="839"/>
      <c r="F125" s="839"/>
      <c r="G125" s="839"/>
      <c r="H125" s="839"/>
      <c r="I125" s="839"/>
      <c r="J125" s="839"/>
      <c r="K125" s="839"/>
      <c r="L125" s="840"/>
      <c r="M125" s="840"/>
      <c r="N125" s="840"/>
      <c r="O125" s="840"/>
      <c r="P125" s="840"/>
      <c r="Q125" s="840"/>
      <c r="R125" s="840"/>
      <c r="S125" s="840"/>
      <c r="T125" s="840"/>
      <c r="U125" s="840"/>
      <c r="V125" s="840"/>
      <c r="W125" s="840"/>
    </row>
    <row r="126" spans="2:23" ht="12.75" hidden="1" customHeight="1">
      <c r="B126" s="839"/>
      <c r="C126" s="839"/>
      <c r="D126" s="839"/>
      <c r="E126" s="839"/>
      <c r="F126" s="839"/>
      <c r="G126" s="839"/>
      <c r="H126" s="839"/>
      <c r="I126" s="839"/>
      <c r="J126" s="839"/>
      <c r="K126" s="839"/>
      <c r="L126" s="840"/>
      <c r="M126" s="840"/>
      <c r="N126" s="840"/>
      <c r="O126" s="840"/>
      <c r="P126" s="840"/>
      <c r="Q126" s="840"/>
      <c r="R126" s="840"/>
      <c r="S126" s="840"/>
      <c r="T126" s="840"/>
      <c r="U126" s="840"/>
      <c r="V126" s="840"/>
      <c r="W126" s="840"/>
    </row>
    <row r="127" spans="2:23" ht="12.75" hidden="1" customHeight="1">
      <c r="B127" s="839"/>
      <c r="C127" s="839"/>
      <c r="D127" s="839"/>
      <c r="E127" s="839"/>
      <c r="F127" s="839"/>
      <c r="G127" s="839"/>
      <c r="H127" s="839"/>
      <c r="I127" s="839"/>
      <c r="J127" s="839"/>
      <c r="K127" s="839"/>
      <c r="L127" s="840"/>
      <c r="M127" s="840"/>
      <c r="N127" s="840"/>
      <c r="O127" s="840"/>
      <c r="P127" s="840"/>
      <c r="Q127" s="840"/>
      <c r="R127" s="840"/>
      <c r="S127" s="840"/>
      <c r="T127" s="840"/>
      <c r="U127" s="840"/>
      <c r="V127" s="840"/>
      <c r="W127" s="840"/>
    </row>
    <row r="128" spans="2:23" ht="12.75" hidden="1" customHeight="1">
      <c r="B128" s="839"/>
      <c r="C128" s="839"/>
      <c r="D128" s="839"/>
      <c r="E128" s="839"/>
      <c r="F128" s="839"/>
      <c r="G128" s="839"/>
      <c r="H128" s="839"/>
      <c r="I128" s="839"/>
      <c r="J128" s="839"/>
      <c r="K128" s="839"/>
      <c r="L128" s="840"/>
      <c r="M128" s="840"/>
      <c r="N128" s="840"/>
      <c r="O128" s="840"/>
      <c r="P128" s="840"/>
      <c r="Q128" s="840"/>
      <c r="R128" s="840"/>
      <c r="S128" s="840"/>
      <c r="T128" s="840"/>
      <c r="U128" s="840"/>
      <c r="V128" s="840"/>
      <c r="W128" s="840"/>
    </row>
    <row r="129" spans="2:23" ht="12.75" hidden="1" customHeight="1">
      <c r="B129" s="839"/>
      <c r="C129" s="839"/>
      <c r="D129" s="839"/>
      <c r="E129" s="839"/>
      <c r="F129" s="839"/>
      <c r="G129" s="839"/>
      <c r="H129" s="839"/>
      <c r="I129" s="839"/>
      <c r="J129" s="839"/>
      <c r="K129" s="839"/>
      <c r="L129" s="840"/>
      <c r="M129" s="840"/>
      <c r="N129" s="840"/>
      <c r="O129" s="840"/>
      <c r="P129" s="840"/>
      <c r="Q129" s="840"/>
      <c r="R129" s="840"/>
      <c r="S129" s="840"/>
      <c r="T129" s="840"/>
      <c r="U129" s="840"/>
      <c r="V129" s="840"/>
      <c r="W129" s="840"/>
    </row>
    <row r="130" spans="2:23" ht="12.75" hidden="1" customHeight="1">
      <c r="B130" s="839"/>
      <c r="C130" s="839"/>
      <c r="D130" s="839"/>
      <c r="E130" s="839"/>
      <c r="F130" s="839"/>
      <c r="G130" s="839"/>
      <c r="H130" s="839"/>
      <c r="I130" s="839"/>
      <c r="J130" s="839"/>
      <c r="K130" s="839"/>
      <c r="L130" s="840"/>
      <c r="M130" s="840"/>
      <c r="N130" s="840"/>
      <c r="O130" s="840"/>
      <c r="P130" s="840"/>
      <c r="Q130" s="840"/>
      <c r="R130" s="840"/>
      <c r="S130" s="840"/>
      <c r="T130" s="840"/>
      <c r="U130" s="840"/>
      <c r="V130" s="840"/>
      <c r="W130" s="840"/>
    </row>
    <row r="131" spans="2:23" ht="12.75" hidden="1" customHeight="1">
      <c r="B131" s="839"/>
      <c r="C131" s="839"/>
      <c r="D131" s="839"/>
      <c r="E131" s="839"/>
      <c r="F131" s="839"/>
      <c r="G131" s="839"/>
      <c r="H131" s="839"/>
      <c r="I131" s="839"/>
      <c r="J131" s="839"/>
      <c r="K131" s="839"/>
      <c r="L131" s="840"/>
      <c r="M131" s="840"/>
      <c r="N131" s="840"/>
      <c r="O131" s="840"/>
      <c r="P131" s="840"/>
      <c r="Q131" s="840"/>
      <c r="R131" s="840"/>
      <c r="S131" s="840"/>
      <c r="T131" s="840"/>
      <c r="U131" s="840"/>
      <c r="V131" s="840"/>
      <c r="W131" s="840"/>
    </row>
    <row r="132" spans="2:23" ht="12.75" hidden="1" customHeight="1">
      <c r="B132" s="839"/>
      <c r="C132" s="839"/>
      <c r="D132" s="839"/>
      <c r="E132" s="839"/>
      <c r="F132" s="839"/>
      <c r="G132" s="839"/>
      <c r="H132" s="839"/>
      <c r="I132" s="839"/>
      <c r="J132" s="839"/>
      <c r="K132" s="839"/>
      <c r="L132" s="840"/>
      <c r="M132" s="840"/>
      <c r="N132" s="840"/>
      <c r="O132" s="840"/>
      <c r="P132" s="840"/>
      <c r="Q132" s="840"/>
      <c r="R132" s="840"/>
      <c r="S132" s="840"/>
      <c r="T132" s="840"/>
      <c r="U132" s="840"/>
      <c r="V132" s="840"/>
      <c r="W132" s="840"/>
    </row>
    <row r="133" spans="2:23" ht="12.75" hidden="1" customHeight="1">
      <c r="B133" s="839"/>
      <c r="C133" s="839"/>
      <c r="D133" s="839"/>
      <c r="E133" s="839"/>
      <c r="F133" s="839"/>
      <c r="G133" s="839"/>
      <c r="H133" s="839"/>
      <c r="I133" s="839"/>
      <c r="J133" s="839"/>
      <c r="K133" s="839"/>
      <c r="L133" s="840"/>
      <c r="M133" s="840"/>
      <c r="N133" s="840"/>
      <c r="O133" s="840"/>
      <c r="P133" s="840"/>
      <c r="Q133" s="840"/>
      <c r="R133" s="840"/>
      <c r="S133" s="840"/>
      <c r="T133" s="840"/>
      <c r="U133" s="840"/>
      <c r="V133" s="840"/>
      <c r="W133" s="840"/>
    </row>
    <row r="134" spans="2:23" ht="12.75" hidden="1" customHeight="1">
      <c r="B134" s="839"/>
      <c r="C134" s="839"/>
      <c r="D134" s="839"/>
      <c r="E134" s="839"/>
      <c r="F134" s="839"/>
      <c r="G134" s="839"/>
      <c r="H134" s="839"/>
      <c r="I134" s="839"/>
      <c r="J134" s="839"/>
      <c r="K134" s="839"/>
      <c r="L134" s="840"/>
      <c r="M134" s="840"/>
      <c r="N134" s="840"/>
      <c r="O134" s="840"/>
      <c r="P134" s="840"/>
      <c r="Q134" s="840"/>
      <c r="R134" s="840"/>
      <c r="S134" s="840"/>
      <c r="T134" s="840"/>
      <c r="U134" s="840"/>
      <c r="V134" s="840"/>
      <c r="W134" s="840"/>
    </row>
    <row r="135" spans="2:23" ht="12.75" hidden="1" customHeight="1">
      <c r="B135" s="839"/>
      <c r="C135" s="839"/>
      <c r="D135" s="839"/>
      <c r="E135" s="839"/>
      <c r="F135" s="839"/>
      <c r="G135" s="839"/>
      <c r="H135" s="839"/>
      <c r="I135" s="839"/>
      <c r="J135" s="839"/>
      <c r="K135" s="839"/>
      <c r="L135" s="840"/>
      <c r="M135" s="840"/>
      <c r="N135" s="840"/>
      <c r="O135" s="840"/>
      <c r="P135" s="840"/>
      <c r="Q135" s="840"/>
      <c r="R135" s="840"/>
      <c r="S135" s="840"/>
      <c r="T135" s="840"/>
      <c r="U135" s="840"/>
      <c r="V135" s="840"/>
      <c r="W135" s="840"/>
    </row>
    <row r="136" spans="2:23" ht="12.75" hidden="1" customHeight="1">
      <c r="B136" s="839"/>
      <c r="C136" s="839"/>
      <c r="D136" s="839"/>
      <c r="E136" s="839"/>
      <c r="F136" s="839"/>
      <c r="G136" s="839"/>
      <c r="H136" s="839"/>
      <c r="I136" s="839"/>
      <c r="J136" s="839"/>
      <c r="K136" s="839"/>
      <c r="L136" s="840"/>
      <c r="M136" s="840"/>
      <c r="N136" s="840"/>
      <c r="O136" s="840"/>
      <c r="P136" s="840"/>
      <c r="Q136" s="840"/>
      <c r="R136" s="840"/>
      <c r="S136" s="840"/>
      <c r="T136" s="840"/>
      <c r="U136" s="840"/>
      <c r="V136" s="840"/>
      <c r="W136" s="840"/>
    </row>
    <row r="137" spans="2:23" ht="12.75" hidden="1" customHeight="1">
      <c r="B137" s="839"/>
      <c r="C137" s="839"/>
      <c r="D137" s="839"/>
      <c r="E137" s="839"/>
      <c r="F137" s="839"/>
      <c r="G137" s="839"/>
      <c r="H137" s="839"/>
      <c r="I137" s="839"/>
      <c r="J137" s="839"/>
      <c r="K137" s="839"/>
      <c r="L137" s="840"/>
      <c r="M137" s="840"/>
      <c r="N137" s="840"/>
      <c r="O137" s="840"/>
      <c r="P137" s="840"/>
      <c r="Q137" s="840"/>
      <c r="R137" s="840"/>
      <c r="S137" s="840"/>
      <c r="T137" s="840"/>
      <c r="U137" s="840"/>
      <c r="V137" s="840"/>
      <c r="W137" s="840"/>
    </row>
    <row r="138" spans="2:23" ht="12.75" hidden="1" customHeight="1">
      <c r="B138" s="839"/>
      <c r="C138" s="839"/>
      <c r="D138" s="839"/>
      <c r="E138" s="839"/>
      <c r="F138" s="839"/>
      <c r="G138" s="839"/>
      <c r="H138" s="839"/>
      <c r="I138" s="839"/>
      <c r="J138" s="839"/>
      <c r="K138" s="839"/>
      <c r="L138" s="840"/>
      <c r="M138" s="840"/>
      <c r="N138" s="840"/>
      <c r="O138" s="840"/>
      <c r="P138" s="840"/>
      <c r="Q138" s="840"/>
      <c r="R138" s="840"/>
      <c r="S138" s="840"/>
      <c r="T138" s="840"/>
      <c r="U138" s="840"/>
      <c r="V138" s="840"/>
      <c r="W138" s="840"/>
    </row>
    <row r="139" spans="2:23" ht="12.75" hidden="1" customHeight="1">
      <c r="B139" s="839"/>
      <c r="C139" s="839"/>
      <c r="D139" s="839"/>
      <c r="E139" s="839"/>
      <c r="F139" s="839"/>
      <c r="G139" s="839"/>
      <c r="H139" s="839"/>
      <c r="I139" s="839"/>
      <c r="J139" s="839"/>
      <c r="K139" s="839"/>
      <c r="L139" s="840"/>
      <c r="M139" s="840"/>
      <c r="N139" s="840"/>
      <c r="O139" s="840"/>
      <c r="P139" s="840"/>
      <c r="Q139" s="840"/>
      <c r="R139" s="840"/>
      <c r="S139" s="840"/>
      <c r="T139" s="840"/>
      <c r="U139" s="840"/>
      <c r="V139" s="840"/>
      <c r="W139" s="840"/>
    </row>
    <row r="140" spans="2:23" ht="12.75" hidden="1" customHeight="1">
      <c r="B140" s="839"/>
      <c r="C140" s="839"/>
      <c r="D140" s="839"/>
      <c r="E140" s="839"/>
      <c r="F140" s="839"/>
      <c r="G140" s="839"/>
      <c r="H140" s="839"/>
      <c r="I140" s="839"/>
      <c r="J140" s="839"/>
      <c r="K140" s="839"/>
      <c r="L140" s="840"/>
      <c r="M140" s="840"/>
      <c r="N140" s="840"/>
      <c r="O140" s="840"/>
      <c r="P140" s="840"/>
      <c r="Q140" s="840"/>
      <c r="R140" s="840"/>
      <c r="S140" s="840"/>
      <c r="T140" s="840"/>
      <c r="U140" s="840"/>
      <c r="V140" s="840"/>
      <c r="W140" s="840"/>
    </row>
    <row r="141" spans="2:23" ht="12.75" hidden="1" customHeight="1">
      <c r="B141" s="839"/>
      <c r="C141" s="839"/>
      <c r="D141" s="839"/>
      <c r="E141" s="839"/>
      <c r="F141" s="839"/>
      <c r="G141" s="839"/>
      <c r="H141" s="839"/>
      <c r="I141" s="839"/>
      <c r="J141" s="839"/>
      <c r="K141" s="839"/>
      <c r="L141" s="840"/>
      <c r="M141" s="840"/>
      <c r="N141" s="840"/>
      <c r="O141" s="840"/>
      <c r="P141" s="840"/>
      <c r="Q141" s="840"/>
      <c r="R141" s="840"/>
      <c r="S141" s="840"/>
      <c r="T141" s="840"/>
      <c r="U141" s="840"/>
      <c r="V141" s="840"/>
      <c r="W141" s="840"/>
    </row>
    <row r="142" spans="2:23" ht="12.75" hidden="1" customHeight="1">
      <c r="B142" s="839"/>
      <c r="C142" s="839"/>
      <c r="D142" s="839"/>
      <c r="E142" s="839"/>
      <c r="F142" s="839"/>
      <c r="G142" s="839"/>
      <c r="H142" s="839"/>
      <c r="I142" s="839"/>
      <c r="J142" s="839"/>
      <c r="K142" s="839"/>
      <c r="L142" s="840"/>
      <c r="M142" s="840"/>
      <c r="N142" s="840"/>
      <c r="O142" s="840"/>
      <c r="P142" s="840"/>
      <c r="Q142" s="840"/>
      <c r="R142" s="840"/>
      <c r="S142" s="840"/>
      <c r="T142" s="840"/>
      <c r="U142" s="840"/>
      <c r="V142" s="840"/>
      <c r="W142" s="840"/>
    </row>
    <row r="143" spans="2:23" ht="12.75" hidden="1" customHeight="1">
      <c r="B143" s="839"/>
      <c r="C143" s="839"/>
      <c r="D143" s="839"/>
      <c r="E143" s="839"/>
      <c r="F143" s="839"/>
      <c r="G143" s="839"/>
      <c r="H143" s="839"/>
      <c r="I143" s="839"/>
      <c r="J143" s="839"/>
      <c r="K143" s="839"/>
      <c r="L143" s="840"/>
      <c r="M143" s="840"/>
      <c r="N143" s="840"/>
      <c r="O143" s="840"/>
      <c r="P143" s="840"/>
      <c r="Q143" s="840"/>
      <c r="R143" s="840"/>
      <c r="S143" s="840"/>
      <c r="T143" s="840"/>
      <c r="U143" s="840"/>
      <c r="V143" s="840"/>
      <c r="W143" s="840"/>
    </row>
    <row r="144" spans="2:23" ht="12.75" hidden="1" customHeight="1">
      <c r="B144" s="839"/>
      <c r="C144" s="839"/>
      <c r="D144" s="839"/>
      <c r="E144" s="839"/>
      <c r="F144" s="839"/>
      <c r="G144" s="839"/>
      <c r="H144" s="839"/>
      <c r="I144" s="839"/>
      <c r="J144" s="839"/>
      <c r="K144" s="839"/>
      <c r="L144" s="840"/>
      <c r="M144" s="840"/>
      <c r="N144" s="840"/>
      <c r="O144" s="840"/>
      <c r="P144" s="840"/>
      <c r="Q144" s="840"/>
      <c r="R144" s="840"/>
      <c r="S144" s="840"/>
      <c r="T144" s="840"/>
      <c r="U144" s="840"/>
      <c r="V144" s="840"/>
      <c r="W144" s="840"/>
    </row>
    <row r="145" spans="2:23" ht="12.75" hidden="1" customHeight="1">
      <c r="B145" s="839"/>
      <c r="C145" s="839"/>
      <c r="D145" s="839"/>
      <c r="E145" s="839"/>
      <c r="F145" s="839"/>
      <c r="G145" s="839"/>
      <c r="H145" s="839"/>
      <c r="I145" s="839"/>
      <c r="J145" s="839"/>
      <c r="K145" s="839"/>
      <c r="L145" s="840"/>
      <c r="M145" s="840"/>
      <c r="N145" s="840"/>
      <c r="O145" s="840"/>
      <c r="P145" s="840"/>
      <c r="Q145" s="840"/>
      <c r="R145" s="840"/>
      <c r="S145" s="840"/>
      <c r="T145" s="840"/>
      <c r="U145" s="840"/>
      <c r="V145" s="840"/>
      <c r="W145" s="840"/>
    </row>
    <row r="146" spans="2:23" ht="12.75" hidden="1" customHeight="1">
      <c r="B146" s="839"/>
      <c r="C146" s="839"/>
      <c r="D146" s="839"/>
      <c r="E146" s="839"/>
      <c r="F146" s="839"/>
      <c r="G146" s="839"/>
      <c r="H146" s="839"/>
      <c r="I146" s="839"/>
      <c r="J146" s="839"/>
      <c r="K146" s="839"/>
      <c r="L146" s="840"/>
      <c r="M146" s="840"/>
      <c r="N146" s="840"/>
      <c r="O146" s="840"/>
      <c r="P146" s="840"/>
      <c r="Q146" s="840"/>
      <c r="R146" s="840"/>
      <c r="S146" s="840"/>
      <c r="T146" s="840"/>
      <c r="U146" s="840"/>
      <c r="V146" s="840"/>
      <c r="W146" s="840"/>
    </row>
    <row r="147" spans="2:23" ht="12.75" hidden="1" customHeight="1">
      <c r="B147" s="839"/>
      <c r="C147" s="839"/>
      <c r="D147" s="839"/>
      <c r="E147" s="839"/>
      <c r="F147" s="839"/>
      <c r="G147" s="839"/>
      <c r="H147" s="839"/>
      <c r="I147" s="839"/>
      <c r="J147" s="839"/>
      <c r="K147" s="839"/>
      <c r="L147" s="840"/>
      <c r="M147" s="840"/>
      <c r="N147" s="840"/>
      <c r="O147" s="840"/>
      <c r="P147" s="840"/>
      <c r="Q147" s="840"/>
      <c r="R147" s="840"/>
      <c r="S147" s="840"/>
      <c r="T147" s="840"/>
      <c r="U147" s="840"/>
      <c r="V147" s="840"/>
      <c r="W147" s="840"/>
    </row>
    <row r="148" spans="2:23" ht="12.75" hidden="1" customHeight="1">
      <c r="B148" s="839"/>
      <c r="C148" s="839"/>
      <c r="D148" s="839"/>
      <c r="E148" s="839"/>
      <c r="F148" s="839"/>
      <c r="G148" s="839"/>
      <c r="H148" s="839"/>
      <c r="I148" s="839"/>
      <c r="J148" s="839"/>
      <c r="K148" s="839"/>
      <c r="L148" s="840"/>
      <c r="M148" s="840"/>
      <c r="N148" s="840"/>
      <c r="O148" s="840"/>
      <c r="P148" s="840"/>
      <c r="Q148" s="840"/>
      <c r="R148" s="840"/>
      <c r="S148" s="840"/>
      <c r="T148" s="840"/>
      <c r="U148" s="840"/>
      <c r="V148" s="840"/>
      <c r="W148" s="840"/>
    </row>
    <row r="149" spans="2:23" ht="12.75" hidden="1" customHeight="1">
      <c r="B149" s="839"/>
      <c r="C149" s="839"/>
      <c r="D149" s="839"/>
      <c r="E149" s="839"/>
      <c r="F149" s="839"/>
      <c r="G149" s="839"/>
      <c r="H149" s="839"/>
      <c r="I149" s="839"/>
      <c r="J149" s="839"/>
      <c r="K149" s="839"/>
      <c r="L149" s="840"/>
      <c r="M149" s="840"/>
      <c r="N149" s="840"/>
      <c r="O149" s="840"/>
      <c r="P149" s="840"/>
      <c r="Q149" s="840"/>
      <c r="R149" s="840"/>
      <c r="S149" s="840"/>
      <c r="T149" s="840"/>
      <c r="U149" s="840"/>
      <c r="V149" s="840"/>
      <c r="W149" s="840"/>
    </row>
    <row r="150" spans="2:23" ht="12.75" hidden="1" customHeight="1">
      <c r="B150" s="839"/>
      <c r="C150" s="839"/>
      <c r="D150" s="839"/>
      <c r="E150" s="839"/>
      <c r="F150" s="839"/>
      <c r="G150" s="839"/>
      <c r="H150" s="839"/>
      <c r="I150" s="839"/>
      <c r="J150" s="839"/>
      <c r="K150" s="839"/>
      <c r="L150" s="840"/>
      <c r="M150" s="840"/>
      <c r="N150" s="840"/>
      <c r="O150" s="840"/>
      <c r="P150" s="840"/>
      <c r="Q150" s="840"/>
      <c r="R150" s="840"/>
      <c r="S150" s="840"/>
      <c r="T150" s="840"/>
      <c r="U150" s="840"/>
      <c r="V150" s="840"/>
      <c r="W150" s="840"/>
    </row>
    <row r="151" spans="2:23" ht="12.75" hidden="1" customHeight="1">
      <c r="B151" s="839"/>
      <c r="C151" s="839"/>
      <c r="D151" s="839"/>
      <c r="E151" s="839"/>
      <c r="F151" s="839"/>
      <c r="G151" s="839"/>
      <c r="H151" s="839"/>
      <c r="I151" s="839"/>
      <c r="J151" s="839"/>
      <c r="K151" s="839"/>
      <c r="L151" s="840"/>
      <c r="M151" s="840"/>
      <c r="N151" s="840"/>
      <c r="O151" s="840"/>
      <c r="P151" s="840"/>
      <c r="Q151" s="840"/>
      <c r="R151" s="840"/>
      <c r="S151" s="840"/>
      <c r="T151" s="840"/>
      <c r="U151" s="840"/>
      <c r="V151" s="840"/>
      <c r="W151" s="840"/>
    </row>
    <row r="152" spans="2:23" ht="12.75" hidden="1" customHeight="1">
      <c r="B152" s="839"/>
      <c r="C152" s="839"/>
      <c r="D152" s="839"/>
      <c r="E152" s="839"/>
      <c r="F152" s="839"/>
      <c r="G152" s="839"/>
      <c r="H152" s="839"/>
      <c r="I152" s="839"/>
      <c r="J152" s="839"/>
      <c r="K152" s="839"/>
      <c r="L152" s="840"/>
      <c r="M152" s="840"/>
      <c r="N152" s="840"/>
      <c r="O152" s="840"/>
      <c r="P152" s="840"/>
      <c r="Q152" s="840"/>
      <c r="R152" s="840"/>
      <c r="S152" s="840"/>
      <c r="T152" s="840"/>
      <c r="U152" s="840"/>
      <c r="V152" s="840"/>
      <c r="W152" s="840"/>
    </row>
    <row r="153" spans="2:23" ht="12.75" hidden="1" customHeight="1">
      <c r="B153" s="839"/>
      <c r="C153" s="839"/>
      <c r="D153" s="839"/>
      <c r="E153" s="839"/>
      <c r="F153" s="839"/>
      <c r="G153" s="839"/>
      <c r="H153" s="839"/>
      <c r="I153" s="839"/>
      <c r="J153" s="839"/>
      <c r="K153" s="839"/>
      <c r="L153" s="840"/>
      <c r="M153" s="840"/>
      <c r="N153" s="840"/>
      <c r="O153" s="840"/>
      <c r="P153" s="840"/>
      <c r="Q153" s="840"/>
      <c r="R153" s="840"/>
      <c r="S153" s="840"/>
      <c r="T153" s="840"/>
      <c r="U153" s="840"/>
      <c r="V153" s="840"/>
      <c r="W153" s="840"/>
    </row>
    <row r="154" spans="2:23" ht="12.75" hidden="1" customHeight="1">
      <c r="B154" s="839"/>
      <c r="C154" s="839"/>
      <c r="D154" s="839"/>
      <c r="E154" s="839"/>
      <c r="F154" s="839"/>
      <c r="G154" s="839"/>
      <c r="H154" s="839"/>
      <c r="I154" s="839"/>
      <c r="J154" s="839"/>
      <c r="K154" s="839"/>
      <c r="L154" s="840"/>
      <c r="M154" s="840"/>
      <c r="N154" s="840"/>
      <c r="O154" s="840"/>
      <c r="P154" s="840"/>
      <c r="Q154" s="840"/>
      <c r="R154" s="840"/>
      <c r="S154" s="840"/>
      <c r="T154" s="840"/>
      <c r="U154" s="840"/>
      <c r="V154" s="840"/>
      <c r="W154" s="840"/>
    </row>
    <row r="155" spans="2:23" ht="12.75" hidden="1" customHeight="1">
      <c r="B155" s="839"/>
      <c r="C155" s="839"/>
      <c r="D155" s="839"/>
      <c r="E155" s="839"/>
      <c r="F155" s="839"/>
      <c r="G155" s="839"/>
      <c r="H155" s="839"/>
      <c r="I155" s="839"/>
      <c r="J155" s="839"/>
      <c r="K155" s="839"/>
      <c r="L155" s="840"/>
      <c r="M155" s="840"/>
      <c r="N155" s="840"/>
      <c r="O155" s="840"/>
      <c r="P155" s="840"/>
      <c r="Q155" s="840"/>
      <c r="R155" s="840"/>
      <c r="S155" s="840"/>
      <c r="T155" s="840"/>
      <c r="U155" s="840"/>
      <c r="V155" s="840"/>
      <c r="W155" s="840"/>
    </row>
    <row r="156" spans="2:23" ht="12.75" hidden="1" customHeight="1">
      <c r="B156" s="839"/>
      <c r="C156" s="839"/>
      <c r="D156" s="839"/>
      <c r="E156" s="839"/>
      <c r="F156" s="839"/>
      <c r="G156" s="839"/>
      <c r="H156" s="839"/>
      <c r="I156" s="839"/>
      <c r="J156" s="839"/>
      <c r="K156" s="839"/>
      <c r="L156" s="840"/>
      <c r="M156" s="840"/>
      <c r="N156" s="840"/>
      <c r="O156" s="840"/>
      <c r="P156" s="840"/>
      <c r="Q156" s="840"/>
      <c r="R156" s="840"/>
      <c r="S156" s="840"/>
      <c r="T156" s="840"/>
      <c r="U156" s="840"/>
      <c r="V156" s="840"/>
      <c r="W156" s="840"/>
    </row>
    <row r="157" spans="2:23" ht="12.75" hidden="1" customHeight="1">
      <c r="B157" s="839"/>
      <c r="C157" s="839"/>
      <c r="D157" s="839"/>
      <c r="E157" s="839"/>
      <c r="F157" s="839"/>
      <c r="G157" s="839"/>
      <c r="H157" s="839"/>
      <c r="I157" s="839"/>
      <c r="J157" s="839"/>
      <c r="K157" s="839"/>
      <c r="L157" s="840"/>
      <c r="M157" s="840"/>
      <c r="N157" s="840"/>
      <c r="O157" s="840"/>
      <c r="P157" s="840"/>
      <c r="Q157" s="840"/>
      <c r="R157" s="840"/>
      <c r="S157" s="840"/>
      <c r="T157" s="840"/>
      <c r="U157" s="840"/>
      <c r="V157" s="840"/>
      <c r="W157" s="840"/>
    </row>
    <row r="158" spans="2:23" ht="12.75" hidden="1" customHeight="1">
      <c r="B158" s="839"/>
      <c r="C158" s="839"/>
      <c r="D158" s="839"/>
      <c r="E158" s="839"/>
      <c r="F158" s="839"/>
      <c r="G158" s="839"/>
      <c r="H158" s="839"/>
      <c r="I158" s="839"/>
      <c r="J158" s="839"/>
      <c r="K158" s="839"/>
      <c r="L158" s="840"/>
      <c r="M158" s="840"/>
      <c r="N158" s="840"/>
      <c r="O158" s="840"/>
      <c r="P158" s="840"/>
      <c r="Q158" s="840"/>
      <c r="R158" s="840"/>
      <c r="S158" s="840"/>
      <c r="T158" s="840"/>
      <c r="U158" s="840"/>
      <c r="V158" s="840"/>
      <c r="W158" s="840"/>
    </row>
    <row r="159" spans="2:23" ht="12.75" hidden="1" customHeight="1">
      <c r="B159" s="839"/>
      <c r="C159" s="839"/>
      <c r="D159" s="839"/>
      <c r="E159" s="839"/>
      <c r="F159" s="839"/>
      <c r="G159" s="839"/>
      <c r="H159" s="839"/>
      <c r="I159" s="839"/>
      <c r="J159" s="839"/>
      <c r="K159" s="839"/>
      <c r="L159" s="840"/>
      <c r="M159" s="840"/>
      <c r="N159" s="840"/>
      <c r="O159" s="840"/>
      <c r="P159" s="840"/>
      <c r="Q159" s="840"/>
      <c r="R159" s="840"/>
      <c r="S159" s="840"/>
      <c r="T159" s="840"/>
      <c r="U159" s="840"/>
      <c r="V159" s="840"/>
      <c r="W159" s="840"/>
    </row>
    <row r="160" spans="2:23" ht="12.75" hidden="1" customHeight="1">
      <c r="B160" s="839"/>
      <c r="C160" s="839"/>
      <c r="D160" s="839"/>
      <c r="E160" s="839"/>
      <c r="F160" s="839"/>
      <c r="G160" s="839"/>
      <c r="H160" s="839"/>
      <c r="I160" s="839"/>
      <c r="J160" s="839"/>
      <c r="K160" s="839"/>
      <c r="L160" s="840"/>
      <c r="M160" s="840"/>
      <c r="N160" s="840"/>
      <c r="O160" s="840"/>
      <c r="P160" s="840"/>
      <c r="Q160" s="840"/>
      <c r="R160" s="840"/>
      <c r="S160" s="840"/>
      <c r="T160" s="840"/>
      <c r="U160" s="840"/>
      <c r="V160" s="840"/>
      <c r="W160" s="840"/>
    </row>
    <row r="161" spans="2:23" ht="12.75" hidden="1" customHeight="1">
      <c r="B161" s="839"/>
      <c r="C161" s="839"/>
      <c r="D161" s="839"/>
      <c r="E161" s="839"/>
      <c r="F161" s="839"/>
      <c r="G161" s="839"/>
      <c r="H161" s="839"/>
      <c r="I161" s="839"/>
      <c r="J161" s="839"/>
      <c r="K161" s="839"/>
      <c r="L161" s="840"/>
      <c r="M161" s="840"/>
      <c r="N161" s="840"/>
      <c r="O161" s="840"/>
      <c r="P161" s="840"/>
      <c r="Q161" s="840"/>
      <c r="R161" s="840"/>
      <c r="S161" s="840"/>
      <c r="T161" s="840"/>
      <c r="U161" s="840"/>
      <c r="V161" s="840"/>
      <c r="W161" s="840"/>
    </row>
    <row r="162" spans="2:23" ht="12.75" hidden="1" customHeight="1">
      <c r="B162" s="839"/>
      <c r="C162" s="839"/>
      <c r="D162" s="839"/>
      <c r="E162" s="839"/>
      <c r="F162" s="839"/>
      <c r="G162" s="839"/>
      <c r="H162" s="839"/>
      <c r="I162" s="839"/>
      <c r="J162" s="839"/>
      <c r="K162" s="839"/>
      <c r="L162" s="840"/>
      <c r="M162" s="840"/>
      <c r="N162" s="840"/>
      <c r="O162" s="840"/>
      <c r="P162" s="840"/>
      <c r="Q162" s="840"/>
      <c r="R162" s="840"/>
      <c r="S162" s="840"/>
      <c r="T162" s="840"/>
      <c r="U162" s="840"/>
      <c r="V162" s="840"/>
      <c r="W162" s="840"/>
    </row>
    <row r="163" spans="2:23" ht="12.75" hidden="1" customHeight="1">
      <c r="B163" s="839"/>
      <c r="C163" s="839"/>
      <c r="D163" s="839"/>
      <c r="E163" s="839"/>
      <c r="F163" s="839"/>
      <c r="G163" s="839"/>
      <c r="H163" s="839"/>
      <c r="I163" s="839"/>
      <c r="J163" s="839"/>
      <c r="K163" s="839"/>
      <c r="L163" s="840"/>
      <c r="M163" s="840"/>
      <c r="N163" s="840"/>
      <c r="O163" s="840"/>
      <c r="P163" s="840"/>
      <c r="Q163" s="840"/>
      <c r="R163" s="840"/>
      <c r="S163" s="840"/>
      <c r="T163" s="840"/>
      <c r="U163" s="840"/>
      <c r="V163" s="840"/>
      <c r="W163" s="840"/>
    </row>
    <row r="164" spans="2:23" ht="12.75" hidden="1" customHeight="1">
      <c r="B164" s="839"/>
      <c r="C164" s="839"/>
      <c r="D164" s="839"/>
      <c r="E164" s="839"/>
      <c r="F164" s="839"/>
      <c r="G164" s="839"/>
      <c r="H164" s="839"/>
      <c r="I164" s="839"/>
      <c r="J164" s="839"/>
      <c r="K164" s="839"/>
      <c r="L164" s="840"/>
      <c r="M164" s="840"/>
      <c r="N164" s="840"/>
      <c r="O164" s="840"/>
      <c r="P164" s="840"/>
      <c r="Q164" s="840"/>
      <c r="R164" s="840"/>
      <c r="S164" s="840"/>
      <c r="T164" s="840"/>
      <c r="U164" s="840"/>
      <c r="V164" s="840"/>
      <c r="W164" s="840"/>
    </row>
    <row r="165" spans="2:23" ht="12.75" hidden="1" customHeight="1">
      <c r="B165" s="839"/>
      <c r="C165" s="839"/>
      <c r="D165" s="839"/>
      <c r="E165" s="839"/>
      <c r="F165" s="839"/>
      <c r="G165" s="839"/>
      <c r="H165" s="839"/>
      <c r="I165" s="839"/>
      <c r="J165" s="839"/>
      <c r="K165" s="839"/>
      <c r="L165" s="840"/>
      <c r="M165" s="840"/>
      <c r="N165" s="840"/>
      <c r="O165" s="840"/>
      <c r="P165" s="840"/>
      <c r="Q165" s="840"/>
      <c r="R165" s="840"/>
      <c r="S165" s="840"/>
      <c r="T165" s="840"/>
      <c r="U165" s="840"/>
      <c r="V165" s="840"/>
      <c r="W165" s="840"/>
    </row>
    <row r="166" spans="2:23" ht="12.75" hidden="1" customHeight="1">
      <c r="B166" s="839"/>
      <c r="C166" s="839"/>
      <c r="D166" s="839"/>
      <c r="E166" s="839"/>
      <c r="F166" s="839"/>
      <c r="G166" s="839"/>
      <c r="H166" s="839"/>
      <c r="I166" s="839"/>
      <c r="J166" s="839"/>
      <c r="K166" s="839"/>
      <c r="L166" s="840"/>
      <c r="M166" s="840"/>
      <c r="N166" s="840"/>
      <c r="O166" s="840"/>
      <c r="P166" s="840"/>
      <c r="Q166" s="840"/>
      <c r="R166" s="840"/>
      <c r="S166" s="840"/>
      <c r="T166" s="840"/>
      <c r="U166" s="840"/>
      <c r="V166" s="840"/>
      <c r="W166" s="840"/>
    </row>
    <row r="167" spans="2:23" ht="12.75" hidden="1" customHeight="1">
      <c r="B167" s="839"/>
      <c r="C167" s="839"/>
      <c r="D167" s="839"/>
      <c r="E167" s="839"/>
      <c r="F167" s="839"/>
      <c r="G167" s="839"/>
      <c r="H167" s="839"/>
      <c r="I167" s="839"/>
      <c r="J167" s="839"/>
      <c r="K167" s="839"/>
      <c r="L167" s="840"/>
      <c r="M167" s="840"/>
      <c r="N167" s="840"/>
      <c r="O167" s="840"/>
      <c r="P167" s="840"/>
      <c r="Q167" s="840"/>
      <c r="R167" s="840"/>
      <c r="S167" s="840"/>
      <c r="T167" s="840"/>
      <c r="U167" s="840"/>
      <c r="V167" s="840"/>
      <c r="W167" s="840"/>
    </row>
    <row r="168" spans="2:23" ht="12.75" hidden="1" customHeight="1">
      <c r="B168" s="839"/>
      <c r="C168" s="839"/>
      <c r="D168" s="839"/>
      <c r="E168" s="839"/>
      <c r="F168" s="839"/>
      <c r="G168" s="839"/>
      <c r="H168" s="839"/>
      <c r="I168" s="839"/>
      <c r="J168" s="839"/>
      <c r="K168" s="839"/>
      <c r="L168" s="840"/>
      <c r="M168" s="840"/>
      <c r="N168" s="840"/>
      <c r="O168" s="840"/>
      <c r="P168" s="840"/>
      <c r="Q168" s="840"/>
      <c r="R168" s="840"/>
      <c r="S168" s="840"/>
      <c r="T168" s="840"/>
      <c r="U168" s="840"/>
      <c r="V168" s="840"/>
      <c r="W168" s="840"/>
    </row>
    <row r="169" spans="2:23" ht="12.75" hidden="1" customHeight="1">
      <c r="B169" s="839"/>
      <c r="C169" s="839"/>
      <c r="D169" s="839"/>
      <c r="E169" s="839"/>
      <c r="F169" s="839"/>
      <c r="G169" s="839"/>
      <c r="H169" s="839"/>
      <c r="I169" s="839"/>
      <c r="J169" s="839"/>
      <c r="K169" s="839"/>
      <c r="L169" s="840"/>
      <c r="M169" s="840"/>
      <c r="N169" s="840"/>
      <c r="O169" s="840"/>
      <c r="P169" s="840"/>
      <c r="Q169" s="840"/>
      <c r="R169" s="840"/>
      <c r="S169" s="840"/>
      <c r="T169" s="840"/>
      <c r="U169" s="840"/>
      <c r="V169" s="840"/>
      <c r="W169" s="840"/>
    </row>
    <row r="170" spans="2:23" ht="12.75" hidden="1" customHeight="1">
      <c r="B170" s="839"/>
      <c r="C170" s="839"/>
      <c r="D170" s="839"/>
      <c r="E170" s="839"/>
      <c r="F170" s="839"/>
      <c r="G170" s="839"/>
      <c r="H170" s="839"/>
      <c r="I170" s="839"/>
      <c r="J170" s="839"/>
      <c r="K170" s="839"/>
      <c r="L170" s="840"/>
      <c r="M170" s="840"/>
      <c r="N170" s="840"/>
      <c r="O170" s="840"/>
      <c r="P170" s="840"/>
      <c r="Q170" s="840"/>
      <c r="R170" s="840"/>
      <c r="S170" s="840"/>
      <c r="T170" s="840"/>
      <c r="U170" s="840"/>
      <c r="V170" s="840"/>
      <c r="W170" s="840"/>
    </row>
    <row r="171" spans="2:23" ht="12.75" hidden="1" customHeight="1">
      <c r="B171" s="839"/>
      <c r="C171" s="839"/>
      <c r="D171" s="839"/>
      <c r="E171" s="839"/>
      <c r="F171" s="839"/>
      <c r="G171" s="839"/>
      <c r="H171" s="839"/>
      <c r="I171" s="839"/>
      <c r="J171" s="839"/>
      <c r="K171" s="839"/>
      <c r="L171" s="840"/>
      <c r="M171" s="840"/>
      <c r="N171" s="840"/>
      <c r="O171" s="840"/>
      <c r="P171" s="840"/>
      <c r="Q171" s="840"/>
      <c r="R171" s="840"/>
      <c r="S171" s="840"/>
      <c r="T171" s="840"/>
      <c r="U171" s="840"/>
      <c r="V171" s="840"/>
      <c r="W171" s="840"/>
    </row>
    <row r="172" spans="2:23" ht="12.75" hidden="1" customHeight="1">
      <c r="B172" s="839"/>
      <c r="C172" s="839"/>
      <c r="D172" s="839"/>
      <c r="E172" s="839"/>
      <c r="F172" s="839"/>
      <c r="G172" s="839"/>
      <c r="H172" s="839"/>
      <c r="I172" s="839"/>
      <c r="J172" s="839"/>
      <c r="K172" s="839"/>
      <c r="L172" s="840"/>
      <c r="M172" s="840"/>
      <c r="N172" s="840"/>
      <c r="O172" s="840"/>
      <c r="P172" s="840"/>
      <c r="Q172" s="840"/>
      <c r="R172" s="840"/>
      <c r="S172" s="840"/>
      <c r="T172" s="840"/>
      <c r="U172" s="840"/>
      <c r="V172" s="840"/>
      <c r="W172" s="840"/>
    </row>
    <row r="173" spans="2:23" ht="12.75" hidden="1" customHeight="1">
      <c r="B173" s="839"/>
      <c r="C173" s="839"/>
      <c r="D173" s="839"/>
      <c r="E173" s="839"/>
      <c r="F173" s="839"/>
      <c r="G173" s="839"/>
      <c r="H173" s="839"/>
      <c r="I173" s="839"/>
      <c r="J173" s="839"/>
      <c r="K173" s="839"/>
      <c r="L173" s="840"/>
      <c r="M173" s="840"/>
      <c r="N173" s="840"/>
      <c r="O173" s="840"/>
      <c r="P173" s="840"/>
      <c r="Q173" s="840"/>
      <c r="R173" s="840"/>
      <c r="S173" s="840"/>
      <c r="T173" s="840"/>
      <c r="U173" s="840"/>
      <c r="V173" s="840"/>
      <c r="W173" s="840"/>
    </row>
    <row r="174" spans="2:23" ht="12.75" hidden="1" customHeight="1">
      <c r="B174" s="839"/>
      <c r="C174" s="839"/>
      <c r="D174" s="839"/>
      <c r="E174" s="839"/>
      <c r="F174" s="839"/>
      <c r="G174" s="839"/>
      <c r="H174" s="839"/>
      <c r="I174" s="839"/>
      <c r="J174" s="839"/>
      <c r="K174" s="839"/>
      <c r="L174" s="840"/>
      <c r="M174" s="840"/>
      <c r="N174" s="840"/>
      <c r="O174" s="840"/>
      <c r="P174" s="840"/>
      <c r="Q174" s="840"/>
      <c r="R174" s="840"/>
      <c r="S174" s="840"/>
      <c r="T174" s="840"/>
      <c r="U174" s="840"/>
      <c r="V174" s="840"/>
      <c r="W174" s="840"/>
    </row>
    <row r="175" spans="2:23" ht="12.75" hidden="1" customHeight="1">
      <c r="B175" s="839"/>
      <c r="C175" s="839"/>
      <c r="D175" s="839"/>
      <c r="E175" s="839"/>
      <c r="F175" s="839"/>
      <c r="G175" s="839"/>
      <c r="H175" s="839"/>
      <c r="I175" s="839"/>
      <c r="J175" s="839"/>
      <c r="K175" s="839"/>
      <c r="L175" s="840"/>
      <c r="M175" s="840"/>
      <c r="N175" s="840"/>
      <c r="O175" s="840"/>
      <c r="P175" s="840"/>
      <c r="Q175" s="840"/>
      <c r="R175" s="840"/>
      <c r="S175" s="840"/>
      <c r="T175" s="840"/>
      <c r="U175" s="840"/>
      <c r="V175" s="840"/>
      <c r="W175" s="840"/>
    </row>
    <row r="176" spans="2:23" ht="12.75" hidden="1" customHeight="1">
      <c r="B176" s="839"/>
      <c r="C176" s="839"/>
      <c r="D176" s="839"/>
      <c r="E176" s="839"/>
      <c r="F176" s="839"/>
      <c r="G176" s="839"/>
      <c r="H176" s="839"/>
      <c r="I176" s="839"/>
      <c r="J176" s="839"/>
      <c r="K176" s="839"/>
      <c r="L176" s="840"/>
      <c r="M176" s="840"/>
      <c r="N176" s="840"/>
      <c r="O176" s="840"/>
      <c r="P176" s="840"/>
      <c r="Q176" s="840"/>
      <c r="R176" s="840"/>
      <c r="S176" s="840"/>
      <c r="T176" s="840"/>
      <c r="U176" s="840"/>
      <c r="V176" s="840"/>
      <c r="W176" s="840"/>
    </row>
    <row r="177" spans="2:23" ht="12.75" hidden="1" customHeight="1">
      <c r="B177" s="839"/>
      <c r="C177" s="839"/>
      <c r="D177" s="839"/>
      <c r="E177" s="839"/>
      <c r="F177" s="839"/>
      <c r="G177" s="839"/>
      <c r="H177" s="839"/>
      <c r="I177" s="839"/>
      <c r="J177" s="839"/>
      <c r="K177" s="839"/>
      <c r="L177" s="840"/>
      <c r="M177" s="840"/>
      <c r="N177" s="840"/>
      <c r="O177" s="840"/>
      <c r="P177" s="840"/>
      <c r="Q177" s="840"/>
      <c r="R177" s="840"/>
      <c r="S177" s="840"/>
      <c r="T177" s="840"/>
      <c r="U177" s="840"/>
      <c r="V177" s="840"/>
      <c r="W177" s="840"/>
    </row>
    <row r="178" spans="2:23" ht="12.75" hidden="1" customHeight="1">
      <c r="B178" s="839"/>
      <c r="C178" s="839"/>
      <c r="D178" s="839"/>
      <c r="E178" s="839"/>
      <c r="F178" s="839"/>
      <c r="G178" s="839"/>
      <c r="H178" s="839"/>
      <c r="I178" s="839"/>
      <c r="J178" s="839"/>
      <c r="K178" s="839"/>
      <c r="L178" s="840"/>
      <c r="M178" s="840"/>
      <c r="N178" s="840"/>
      <c r="O178" s="840"/>
      <c r="P178" s="840"/>
      <c r="Q178" s="840"/>
      <c r="R178" s="840"/>
      <c r="S178" s="840"/>
      <c r="T178" s="840"/>
      <c r="U178" s="840"/>
      <c r="V178" s="840"/>
      <c r="W178" s="840"/>
    </row>
    <row r="179" spans="2:23" ht="12.75" hidden="1" customHeight="1">
      <c r="B179" s="839"/>
      <c r="C179" s="839"/>
      <c r="D179" s="839"/>
      <c r="E179" s="839"/>
      <c r="F179" s="839"/>
      <c r="G179" s="839"/>
      <c r="H179" s="839"/>
      <c r="I179" s="839"/>
      <c r="J179" s="839"/>
      <c r="K179" s="839"/>
      <c r="L179" s="840"/>
      <c r="M179" s="840"/>
      <c r="N179" s="840"/>
      <c r="O179" s="840"/>
      <c r="P179" s="840"/>
      <c r="Q179" s="840"/>
      <c r="R179" s="840"/>
      <c r="S179" s="840"/>
      <c r="T179" s="840"/>
      <c r="U179" s="840"/>
      <c r="V179" s="840"/>
      <c r="W179" s="840"/>
    </row>
    <row r="180" spans="2:23" ht="12.75" hidden="1" customHeight="1">
      <c r="B180" s="839"/>
      <c r="C180" s="839"/>
      <c r="D180" s="839"/>
      <c r="E180" s="839"/>
      <c r="F180" s="839"/>
      <c r="G180" s="839"/>
      <c r="H180" s="839"/>
      <c r="I180" s="839"/>
      <c r="J180" s="839"/>
      <c r="K180" s="839"/>
      <c r="L180" s="840"/>
      <c r="M180" s="840"/>
      <c r="N180" s="840"/>
      <c r="O180" s="840"/>
      <c r="P180" s="840"/>
      <c r="Q180" s="840"/>
      <c r="R180" s="840"/>
      <c r="S180" s="840"/>
      <c r="T180" s="840"/>
      <c r="U180" s="840"/>
      <c r="V180" s="840"/>
      <c r="W180" s="840"/>
    </row>
    <row r="181" spans="2:23" ht="12.75" hidden="1" customHeight="1">
      <c r="B181" s="839"/>
      <c r="C181" s="839"/>
      <c r="D181" s="839"/>
      <c r="E181" s="839"/>
      <c r="F181" s="839"/>
      <c r="G181" s="839"/>
      <c r="H181" s="839"/>
      <c r="I181" s="839"/>
      <c r="J181" s="839"/>
      <c r="K181" s="839"/>
      <c r="L181" s="840"/>
      <c r="M181" s="840"/>
      <c r="N181" s="840"/>
      <c r="O181" s="840"/>
      <c r="P181" s="840"/>
      <c r="Q181" s="840"/>
      <c r="R181" s="840"/>
      <c r="S181" s="840"/>
      <c r="T181" s="840"/>
      <c r="U181" s="840"/>
      <c r="V181" s="840"/>
      <c r="W181" s="840"/>
    </row>
    <row r="182" spans="2:23" ht="12.75" hidden="1" customHeight="1">
      <c r="B182" s="839"/>
      <c r="C182" s="839"/>
      <c r="D182" s="839"/>
      <c r="E182" s="839"/>
      <c r="F182" s="839"/>
      <c r="G182" s="839"/>
      <c r="H182" s="839"/>
      <c r="I182" s="839"/>
      <c r="J182" s="839"/>
      <c r="K182" s="839"/>
      <c r="L182" s="840"/>
      <c r="M182" s="840"/>
      <c r="N182" s="840"/>
      <c r="O182" s="840"/>
      <c r="P182" s="840"/>
      <c r="Q182" s="840"/>
      <c r="R182" s="840"/>
      <c r="S182" s="840"/>
      <c r="T182" s="840"/>
      <c r="U182" s="840"/>
      <c r="V182" s="840"/>
      <c r="W182" s="840"/>
    </row>
    <row r="183" spans="2:23" ht="12.75" hidden="1" customHeight="1">
      <c r="B183" s="839"/>
      <c r="C183" s="839"/>
      <c r="D183" s="839"/>
      <c r="E183" s="839"/>
      <c r="F183" s="839"/>
      <c r="G183" s="839"/>
      <c r="H183" s="839"/>
      <c r="I183" s="839"/>
      <c r="J183" s="839"/>
      <c r="K183" s="839"/>
      <c r="L183" s="840"/>
      <c r="M183" s="840"/>
      <c r="N183" s="840"/>
      <c r="O183" s="840"/>
      <c r="P183" s="840"/>
      <c r="Q183" s="840"/>
      <c r="R183" s="840"/>
      <c r="S183" s="840"/>
      <c r="T183" s="840"/>
      <c r="U183" s="840"/>
      <c r="V183" s="840"/>
      <c r="W183" s="840"/>
    </row>
    <row r="184" spans="2:23" ht="12.75" hidden="1" customHeight="1">
      <c r="B184" s="839"/>
      <c r="C184" s="839"/>
      <c r="D184" s="839"/>
      <c r="E184" s="839"/>
      <c r="F184" s="839"/>
      <c r="G184" s="839"/>
      <c r="H184" s="839"/>
      <c r="I184" s="839"/>
      <c r="J184" s="839"/>
      <c r="K184" s="839"/>
      <c r="L184" s="840"/>
      <c r="M184" s="840"/>
      <c r="N184" s="840"/>
      <c r="O184" s="840"/>
      <c r="P184" s="840"/>
      <c r="Q184" s="840"/>
      <c r="R184" s="840"/>
      <c r="S184" s="840"/>
      <c r="T184" s="840"/>
      <c r="U184" s="840"/>
      <c r="V184" s="840"/>
      <c r="W184" s="840"/>
    </row>
    <row r="185" spans="2:23" ht="12.75" hidden="1" customHeight="1">
      <c r="B185" s="839"/>
      <c r="C185" s="839"/>
      <c r="D185" s="839"/>
      <c r="E185" s="839"/>
      <c r="F185" s="839"/>
      <c r="G185" s="839"/>
      <c r="H185" s="839"/>
      <c r="I185" s="839"/>
      <c r="J185" s="839"/>
      <c r="K185" s="839"/>
      <c r="L185" s="840"/>
      <c r="M185" s="840"/>
      <c r="N185" s="840"/>
      <c r="O185" s="840"/>
      <c r="P185" s="840"/>
      <c r="Q185" s="840"/>
      <c r="R185" s="840"/>
      <c r="S185" s="840"/>
      <c r="T185" s="840"/>
      <c r="U185" s="840"/>
      <c r="V185" s="840"/>
      <c r="W185" s="840"/>
    </row>
    <row r="186" spans="2:23" ht="12.75" hidden="1" customHeight="1">
      <c r="B186" s="839"/>
      <c r="C186" s="839"/>
      <c r="D186" s="839"/>
      <c r="E186" s="839"/>
      <c r="F186" s="839"/>
      <c r="G186" s="839"/>
      <c r="H186" s="839"/>
      <c r="I186" s="839"/>
      <c r="J186" s="839"/>
      <c r="K186" s="839"/>
      <c r="L186" s="840"/>
      <c r="M186" s="840"/>
      <c r="N186" s="840"/>
      <c r="O186" s="840"/>
      <c r="P186" s="840"/>
      <c r="Q186" s="840"/>
      <c r="R186" s="840"/>
      <c r="S186" s="840"/>
      <c r="T186" s="840"/>
      <c r="U186" s="840"/>
      <c r="V186" s="840"/>
      <c r="W186" s="840"/>
    </row>
    <row r="187" spans="2:23" ht="12.75" hidden="1" customHeight="1">
      <c r="B187" s="839"/>
      <c r="C187" s="839"/>
      <c r="D187" s="839"/>
      <c r="E187" s="839"/>
      <c r="F187" s="839"/>
      <c r="G187" s="839"/>
      <c r="H187" s="839"/>
      <c r="I187" s="839"/>
      <c r="J187" s="839"/>
      <c r="K187" s="839"/>
      <c r="L187" s="840"/>
      <c r="M187" s="840"/>
      <c r="N187" s="840"/>
      <c r="O187" s="840"/>
      <c r="P187" s="840"/>
      <c r="Q187" s="840"/>
      <c r="R187" s="840"/>
      <c r="S187" s="840"/>
      <c r="T187" s="840"/>
      <c r="U187" s="840"/>
      <c r="V187" s="840"/>
      <c r="W187" s="840"/>
    </row>
    <row r="188" spans="2:23" ht="12.75" hidden="1" customHeight="1">
      <c r="B188" s="839"/>
      <c r="C188" s="839"/>
      <c r="D188" s="839"/>
      <c r="E188" s="839"/>
      <c r="F188" s="839"/>
      <c r="G188" s="839"/>
      <c r="H188" s="839"/>
      <c r="I188" s="839"/>
      <c r="J188" s="839"/>
      <c r="K188" s="839"/>
      <c r="L188" s="840"/>
      <c r="M188" s="840"/>
      <c r="N188" s="840"/>
      <c r="O188" s="840"/>
      <c r="P188" s="840"/>
      <c r="Q188" s="840"/>
      <c r="R188" s="840"/>
      <c r="S188" s="840"/>
      <c r="T188" s="840"/>
      <c r="U188" s="840"/>
      <c r="V188" s="840"/>
      <c r="W188" s="840"/>
    </row>
    <row r="189" spans="2:23" ht="12.75" hidden="1" customHeight="1">
      <c r="B189" s="839"/>
      <c r="C189" s="839"/>
      <c r="D189" s="839"/>
      <c r="E189" s="839"/>
      <c r="F189" s="839"/>
      <c r="G189" s="839"/>
      <c r="H189" s="839"/>
      <c r="I189" s="839"/>
      <c r="J189" s="839"/>
      <c r="K189" s="839"/>
      <c r="L189" s="840"/>
      <c r="M189" s="840"/>
      <c r="N189" s="840"/>
      <c r="O189" s="840"/>
      <c r="P189" s="840"/>
      <c r="Q189" s="840"/>
      <c r="R189" s="840"/>
      <c r="S189" s="840"/>
      <c r="T189" s="840"/>
      <c r="U189" s="840"/>
      <c r="V189" s="840"/>
      <c r="W189" s="840"/>
    </row>
    <row r="190" spans="2:23" ht="12.75" hidden="1" customHeight="1">
      <c r="B190" s="839"/>
      <c r="C190" s="839"/>
      <c r="D190" s="839"/>
      <c r="E190" s="839"/>
      <c r="F190" s="839"/>
      <c r="G190" s="839"/>
      <c r="H190" s="839"/>
      <c r="I190" s="839"/>
      <c r="J190" s="839"/>
      <c r="K190" s="839"/>
      <c r="L190" s="840"/>
      <c r="M190" s="840"/>
      <c r="N190" s="840"/>
      <c r="O190" s="840"/>
      <c r="P190" s="840"/>
      <c r="Q190" s="840"/>
      <c r="R190" s="840"/>
      <c r="S190" s="840"/>
      <c r="T190" s="840"/>
      <c r="U190" s="840"/>
      <c r="V190" s="840"/>
      <c r="W190" s="840"/>
    </row>
    <row r="191" spans="2:23" ht="12.75" hidden="1" customHeight="1">
      <c r="B191" s="839"/>
      <c r="C191" s="839"/>
      <c r="D191" s="839"/>
      <c r="E191" s="839"/>
      <c r="F191" s="839"/>
      <c r="G191" s="839"/>
      <c r="H191" s="839"/>
      <c r="I191" s="839"/>
      <c r="J191" s="839"/>
      <c r="K191" s="839"/>
      <c r="L191" s="840"/>
      <c r="M191" s="840"/>
      <c r="N191" s="840"/>
      <c r="O191" s="840"/>
      <c r="P191" s="840"/>
      <c r="Q191" s="840"/>
      <c r="R191" s="840"/>
      <c r="S191" s="840"/>
      <c r="T191" s="840"/>
      <c r="U191" s="840"/>
      <c r="V191" s="840"/>
      <c r="W191" s="840"/>
    </row>
    <row r="192" spans="2:23" ht="12.75" hidden="1" customHeight="1">
      <c r="B192" s="839"/>
      <c r="C192" s="839"/>
      <c r="D192" s="839"/>
      <c r="E192" s="839"/>
      <c r="F192" s="839"/>
      <c r="G192" s="839"/>
      <c r="H192" s="839"/>
      <c r="I192" s="839"/>
      <c r="J192" s="839"/>
      <c r="K192" s="839"/>
      <c r="L192" s="840"/>
      <c r="M192" s="840"/>
      <c r="N192" s="840"/>
      <c r="O192" s="840"/>
      <c r="P192" s="840"/>
      <c r="Q192" s="840"/>
      <c r="R192" s="840"/>
      <c r="S192" s="840"/>
      <c r="T192" s="840"/>
      <c r="U192" s="840"/>
      <c r="V192" s="840"/>
      <c r="W192" s="840"/>
    </row>
    <row r="193" spans="2:23" ht="12.75" hidden="1" customHeight="1">
      <c r="B193" s="839"/>
      <c r="C193" s="839"/>
      <c r="D193" s="839"/>
      <c r="E193" s="839"/>
      <c r="F193" s="839"/>
      <c r="G193" s="839"/>
      <c r="H193" s="839"/>
      <c r="I193" s="839"/>
      <c r="J193" s="839"/>
      <c r="K193" s="839"/>
      <c r="L193" s="840"/>
      <c r="M193" s="840"/>
      <c r="N193" s="840"/>
      <c r="O193" s="840"/>
      <c r="P193" s="840"/>
      <c r="Q193" s="840"/>
      <c r="R193" s="840"/>
      <c r="S193" s="840"/>
      <c r="T193" s="840"/>
      <c r="U193" s="840"/>
      <c r="V193" s="840"/>
      <c r="W193" s="840"/>
    </row>
    <row r="194" spans="2:23" ht="12.75" hidden="1" customHeight="1">
      <c r="B194" s="839"/>
      <c r="C194" s="839"/>
      <c r="D194" s="839"/>
      <c r="E194" s="839"/>
      <c r="F194" s="839"/>
      <c r="G194" s="839"/>
      <c r="H194" s="839"/>
      <c r="I194" s="839"/>
      <c r="J194" s="839"/>
      <c r="K194" s="839"/>
      <c r="L194" s="840"/>
      <c r="M194" s="840"/>
      <c r="N194" s="840"/>
      <c r="O194" s="840"/>
      <c r="P194" s="840"/>
      <c r="Q194" s="840"/>
      <c r="R194" s="840"/>
      <c r="S194" s="840"/>
      <c r="T194" s="840"/>
      <c r="U194" s="840"/>
      <c r="V194" s="840"/>
      <c r="W194" s="840"/>
    </row>
    <row r="195" spans="2:23" ht="12.75" hidden="1" customHeight="1">
      <c r="B195" s="839"/>
      <c r="C195" s="839"/>
      <c r="D195" s="839"/>
      <c r="E195" s="839"/>
      <c r="F195" s="839"/>
      <c r="G195" s="839"/>
      <c r="H195" s="839"/>
      <c r="I195" s="839"/>
      <c r="J195" s="839"/>
      <c r="K195" s="839"/>
      <c r="L195" s="840"/>
      <c r="M195" s="840"/>
      <c r="N195" s="840"/>
      <c r="O195" s="840"/>
      <c r="P195" s="840"/>
      <c r="Q195" s="840"/>
      <c r="R195" s="840"/>
      <c r="S195" s="840"/>
      <c r="T195" s="840"/>
      <c r="U195" s="840"/>
      <c r="V195" s="840"/>
      <c r="W195" s="840"/>
    </row>
    <row r="196" spans="2:23" ht="12.75" hidden="1" customHeight="1">
      <c r="B196" s="839"/>
      <c r="C196" s="839"/>
      <c r="D196" s="839"/>
      <c r="E196" s="839"/>
      <c r="F196" s="839"/>
      <c r="G196" s="839"/>
      <c r="H196" s="839"/>
      <c r="I196" s="839"/>
      <c r="J196" s="839"/>
      <c r="K196" s="839"/>
      <c r="L196" s="840"/>
      <c r="M196" s="840"/>
      <c r="N196" s="840"/>
      <c r="O196" s="840"/>
      <c r="P196" s="840"/>
      <c r="Q196" s="840"/>
      <c r="R196" s="840"/>
      <c r="S196" s="840"/>
      <c r="T196" s="840"/>
      <c r="U196" s="840"/>
      <c r="V196" s="840"/>
      <c r="W196" s="840"/>
    </row>
    <row r="197" spans="2:23" ht="12.75" hidden="1" customHeight="1">
      <c r="B197" s="839"/>
      <c r="C197" s="839"/>
      <c r="D197" s="839"/>
      <c r="E197" s="839"/>
      <c r="F197" s="839"/>
      <c r="G197" s="839"/>
      <c r="H197" s="839"/>
      <c r="I197" s="839"/>
      <c r="J197" s="839"/>
      <c r="K197" s="839"/>
      <c r="L197" s="840"/>
      <c r="M197" s="840"/>
      <c r="N197" s="840"/>
      <c r="O197" s="840"/>
      <c r="P197" s="840"/>
      <c r="Q197" s="840"/>
      <c r="R197" s="840"/>
      <c r="S197" s="840"/>
      <c r="T197" s="840"/>
      <c r="U197" s="840"/>
      <c r="V197" s="840"/>
      <c r="W197" s="840"/>
    </row>
    <row r="198" spans="2:23" ht="12.75" hidden="1" customHeight="1">
      <c r="B198" s="839"/>
      <c r="C198" s="839"/>
      <c r="D198" s="839"/>
      <c r="E198" s="839"/>
      <c r="F198" s="839"/>
      <c r="G198" s="839"/>
      <c r="H198" s="839"/>
      <c r="I198" s="839"/>
      <c r="J198" s="839"/>
      <c r="K198" s="839"/>
      <c r="L198" s="840"/>
      <c r="M198" s="840"/>
      <c r="N198" s="840"/>
      <c r="O198" s="840"/>
      <c r="P198" s="840"/>
      <c r="Q198" s="840"/>
      <c r="R198" s="840"/>
      <c r="S198" s="840"/>
      <c r="T198" s="840"/>
      <c r="U198" s="840"/>
      <c r="V198" s="840"/>
      <c r="W198" s="840"/>
    </row>
    <row r="199" spans="2:23" ht="12.75" hidden="1" customHeight="1">
      <c r="B199" s="839"/>
      <c r="C199" s="839"/>
      <c r="D199" s="839"/>
      <c r="E199" s="839"/>
      <c r="F199" s="839"/>
      <c r="G199" s="839"/>
      <c r="H199" s="839"/>
      <c r="I199" s="839"/>
      <c r="J199" s="839"/>
      <c r="K199" s="839"/>
      <c r="L199" s="840"/>
      <c r="M199" s="840"/>
      <c r="N199" s="840"/>
      <c r="O199" s="840"/>
      <c r="P199" s="840"/>
      <c r="Q199" s="840"/>
      <c r="R199" s="840"/>
      <c r="S199" s="840"/>
      <c r="T199" s="840"/>
      <c r="U199" s="840"/>
      <c r="V199" s="840"/>
      <c r="W199" s="840"/>
    </row>
    <row r="200" spans="2:23" ht="12.75" hidden="1" customHeight="1">
      <c r="B200" s="839"/>
      <c r="C200" s="839"/>
      <c r="D200" s="839"/>
      <c r="E200" s="839"/>
      <c r="F200" s="839"/>
      <c r="G200" s="839"/>
      <c r="H200" s="839"/>
      <c r="I200" s="839"/>
      <c r="J200" s="839"/>
      <c r="K200" s="839"/>
      <c r="L200" s="840"/>
      <c r="M200" s="840"/>
      <c r="N200" s="840"/>
      <c r="O200" s="840"/>
      <c r="P200" s="840"/>
      <c r="Q200" s="840"/>
      <c r="R200" s="840"/>
      <c r="S200" s="840"/>
      <c r="T200" s="840"/>
      <c r="U200" s="840"/>
      <c r="V200" s="840"/>
      <c r="W200" s="840"/>
    </row>
    <row r="201" spans="2:23" ht="12.75" hidden="1" customHeight="1">
      <c r="B201" s="839"/>
      <c r="C201" s="839"/>
      <c r="D201" s="839"/>
      <c r="E201" s="839"/>
      <c r="F201" s="839"/>
      <c r="G201" s="839"/>
      <c r="H201" s="839"/>
      <c r="I201" s="839"/>
      <c r="J201" s="839"/>
      <c r="K201" s="839"/>
      <c r="L201" s="840"/>
      <c r="M201" s="840"/>
      <c r="N201" s="840"/>
      <c r="O201" s="840"/>
      <c r="P201" s="840"/>
      <c r="Q201" s="840"/>
      <c r="R201" s="840"/>
      <c r="S201" s="840"/>
      <c r="T201" s="840"/>
      <c r="U201" s="840"/>
      <c r="V201" s="840"/>
      <c r="W201" s="840"/>
    </row>
    <row r="202" spans="2:23" ht="12.75" hidden="1" customHeight="1">
      <c r="B202" s="839"/>
      <c r="C202" s="839"/>
      <c r="D202" s="839"/>
      <c r="E202" s="839"/>
      <c r="F202" s="839"/>
      <c r="G202" s="839"/>
      <c r="H202" s="839"/>
      <c r="I202" s="839"/>
      <c r="J202" s="839"/>
      <c r="K202" s="839"/>
      <c r="L202" s="840"/>
      <c r="M202" s="840"/>
      <c r="N202" s="840"/>
      <c r="O202" s="840"/>
      <c r="P202" s="840"/>
      <c r="Q202" s="840"/>
      <c r="R202" s="840"/>
      <c r="S202" s="840"/>
      <c r="T202" s="840"/>
      <c r="U202" s="840"/>
      <c r="V202" s="840"/>
      <c r="W202" s="840"/>
    </row>
    <row r="203" spans="2:23" ht="12.75" hidden="1" customHeight="1">
      <c r="B203" s="839"/>
      <c r="C203" s="839"/>
      <c r="D203" s="839"/>
      <c r="E203" s="839"/>
      <c r="F203" s="839"/>
      <c r="G203" s="839"/>
      <c r="H203" s="839"/>
      <c r="I203" s="839"/>
      <c r="J203" s="839"/>
      <c r="K203" s="839"/>
      <c r="L203" s="840"/>
      <c r="M203" s="840"/>
      <c r="N203" s="840"/>
      <c r="O203" s="840"/>
      <c r="P203" s="840"/>
      <c r="Q203" s="840"/>
      <c r="R203" s="840"/>
      <c r="S203" s="840"/>
      <c r="T203" s="840"/>
      <c r="U203" s="840"/>
      <c r="V203" s="840"/>
      <c r="W203" s="840"/>
    </row>
    <row r="204" spans="2:23" ht="12.75" hidden="1" customHeight="1">
      <c r="B204" s="839"/>
      <c r="C204" s="839"/>
      <c r="D204" s="839"/>
      <c r="E204" s="839"/>
      <c r="F204" s="839"/>
      <c r="G204" s="839"/>
      <c r="H204" s="839"/>
      <c r="I204" s="839"/>
      <c r="J204" s="839"/>
      <c r="K204" s="839"/>
      <c r="L204" s="840"/>
      <c r="M204" s="840"/>
      <c r="N204" s="840"/>
      <c r="O204" s="840"/>
      <c r="P204" s="840"/>
      <c r="Q204" s="840"/>
      <c r="R204" s="840"/>
      <c r="S204" s="840"/>
      <c r="T204" s="840"/>
      <c r="U204" s="840"/>
      <c r="V204" s="840"/>
      <c r="W204" s="840"/>
    </row>
    <row r="205" spans="2:23" ht="12.75" hidden="1" customHeight="1">
      <c r="B205" s="839"/>
      <c r="C205" s="839"/>
      <c r="D205" s="839"/>
      <c r="E205" s="839"/>
      <c r="F205" s="839"/>
      <c r="G205" s="839"/>
      <c r="H205" s="839"/>
      <c r="I205" s="839"/>
      <c r="J205" s="839"/>
      <c r="K205" s="839"/>
      <c r="L205" s="840"/>
      <c r="M205" s="840"/>
      <c r="N205" s="840"/>
      <c r="O205" s="840"/>
      <c r="P205" s="840"/>
      <c r="Q205" s="840"/>
      <c r="R205" s="840"/>
      <c r="S205" s="840"/>
      <c r="T205" s="840"/>
      <c r="U205" s="840"/>
      <c r="V205" s="840"/>
      <c r="W205" s="840"/>
    </row>
    <row r="206" spans="2:23" ht="12.75" hidden="1" customHeight="1">
      <c r="B206" s="839"/>
      <c r="C206" s="839"/>
      <c r="D206" s="839"/>
      <c r="E206" s="839"/>
      <c r="F206" s="839"/>
      <c r="G206" s="839"/>
      <c r="H206" s="839"/>
      <c r="I206" s="839"/>
      <c r="J206" s="839"/>
      <c r="K206" s="839"/>
      <c r="L206" s="840"/>
      <c r="M206" s="840"/>
      <c r="N206" s="840"/>
      <c r="O206" s="840"/>
      <c r="P206" s="840"/>
      <c r="Q206" s="840"/>
      <c r="R206" s="840"/>
      <c r="S206" s="840"/>
      <c r="T206" s="840"/>
      <c r="U206" s="840"/>
      <c r="V206" s="840"/>
      <c r="W206" s="840"/>
    </row>
    <row r="207" spans="2:23" ht="12.75" hidden="1" customHeight="1">
      <c r="B207" s="839"/>
      <c r="C207" s="839"/>
      <c r="D207" s="839"/>
      <c r="E207" s="839"/>
      <c r="F207" s="839"/>
      <c r="G207" s="839"/>
      <c r="H207" s="839"/>
      <c r="I207" s="839"/>
      <c r="J207" s="839"/>
      <c r="K207" s="839"/>
      <c r="L207" s="840"/>
      <c r="M207" s="840"/>
      <c r="N207" s="840"/>
      <c r="O207" s="840"/>
      <c r="P207" s="840"/>
      <c r="Q207" s="840"/>
      <c r="R207" s="840"/>
      <c r="S207" s="840"/>
      <c r="T207" s="840"/>
      <c r="U207" s="840"/>
      <c r="V207" s="840"/>
      <c r="W207" s="840"/>
    </row>
    <row r="208" spans="2:23" ht="12.75" hidden="1" customHeight="1">
      <c r="B208" s="839"/>
      <c r="C208" s="839"/>
      <c r="D208" s="839"/>
      <c r="E208" s="839"/>
      <c r="F208" s="839"/>
      <c r="G208" s="839"/>
      <c r="H208" s="839"/>
      <c r="I208" s="839"/>
      <c r="J208" s="839"/>
      <c r="K208" s="839"/>
      <c r="L208" s="840"/>
      <c r="M208" s="840"/>
      <c r="N208" s="840"/>
      <c r="O208" s="840"/>
      <c r="P208" s="840"/>
      <c r="Q208" s="840"/>
      <c r="R208" s="840"/>
      <c r="S208" s="840"/>
      <c r="T208" s="840"/>
      <c r="U208" s="840"/>
      <c r="V208" s="840"/>
      <c r="W208" s="840"/>
    </row>
    <row r="209" spans="2:23" ht="12.75" hidden="1" customHeight="1">
      <c r="B209" s="839"/>
      <c r="C209" s="839"/>
      <c r="D209" s="839"/>
      <c r="E209" s="839"/>
      <c r="F209" s="839"/>
      <c r="G209" s="839"/>
      <c r="H209" s="839"/>
      <c r="I209" s="839"/>
      <c r="J209" s="839"/>
      <c r="K209" s="839"/>
      <c r="L209" s="840"/>
      <c r="M209" s="840"/>
      <c r="N209" s="840"/>
      <c r="O209" s="840"/>
      <c r="P209" s="840"/>
      <c r="Q209" s="840"/>
      <c r="R209" s="840"/>
      <c r="S209" s="840"/>
      <c r="T209" s="840"/>
      <c r="U209" s="840"/>
      <c r="V209" s="840"/>
      <c r="W209" s="840"/>
    </row>
    <row r="210" spans="2:23" ht="12.75" hidden="1" customHeight="1">
      <c r="B210" s="839"/>
      <c r="C210" s="839"/>
      <c r="D210" s="839"/>
      <c r="E210" s="839"/>
      <c r="F210" s="839"/>
      <c r="G210" s="839"/>
      <c r="H210" s="839"/>
      <c r="I210" s="839"/>
      <c r="J210" s="839"/>
      <c r="K210" s="839"/>
      <c r="L210" s="840"/>
      <c r="M210" s="840"/>
      <c r="N210" s="840"/>
      <c r="O210" s="840"/>
      <c r="P210" s="840"/>
      <c r="Q210" s="840"/>
      <c r="R210" s="840"/>
      <c r="S210" s="840"/>
      <c r="T210" s="840"/>
      <c r="U210" s="840"/>
      <c r="V210" s="840"/>
      <c r="W210" s="840"/>
    </row>
    <row r="211" spans="2:23" ht="12.75" hidden="1" customHeight="1">
      <c r="B211" s="839"/>
      <c r="C211" s="839"/>
      <c r="D211" s="839"/>
      <c r="E211" s="839"/>
      <c r="F211" s="839"/>
      <c r="G211" s="839"/>
      <c r="H211" s="839"/>
      <c r="I211" s="839"/>
      <c r="J211" s="839"/>
      <c r="K211" s="839"/>
      <c r="L211" s="840"/>
      <c r="M211" s="840"/>
      <c r="N211" s="840"/>
      <c r="O211" s="840"/>
      <c r="P211" s="840"/>
      <c r="Q211" s="840"/>
      <c r="R211" s="840"/>
      <c r="S211" s="840"/>
      <c r="T211" s="840"/>
      <c r="U211" s="840"/>
      <c r="V211" s="840"/>
      <c r="W211" s="840"/>
    </row>
    <row r="212" spans="2:23" ht="12.75" hidden="1" customHeight="1">
      <c r="B212" s="839"/>
      <c r="C212" s="839"/>
      <c r="D212" s="839"/>
      <c r="E212" s="839"/>
      <c r="F212" s="839"/>
      <c r="G212" s="839"/>
      <c r="H212" s="839"/>
      <c r="I212" s="839"/>
      <c r="J212" s="839"/>
      <c r="K212" s="839"/>
      <c r="L212" s="840"/>
      <c r="M212" s="840"/>
      <c r="N212" s="840"/>
      <c r="O212" s="840"/>
      <c r="P212" s="840"/>
      <c r="Q212" s="840"/>
      <c r="R212" s="840"/>
      <c r="S212" s="840"/>
      <c r="T212" s="840"/>
      <c r="U212" s="840"/>
      <c r="V212" s="840"/>
      <c r="W212" s="840"/>
    </row>
    <row r="213" spans="2:23" ht="12.75" hidden="1" customHeight="1">
      <c r="B213" s="839"/>
      <c r="C213" s="839"/>
      <c r="D213" s="839"/>
      <c r="E213" s="839"/>
      <c r="F213" s="839"/>
      <c r="G213" s="839"/>
      <c r="H213" s="839"/>
      <c r="I213" s="839"/>
      <c r="J213" s="839"/>
      <c r="K213" s="839"/>
      <c r="L213" s="840"/>
      <c r="M213" s="840"/>
      <c r="N213" s="840"/>
      <c r="O213" s="840"/>
      <c r="P213" s="840"/>
      <c r="Q213" s="840"/>
      <c r="R213" s="840"/>
      <c r="S213" s="840"/>
      <c r="T213" s="840"/>
      <c r="U213" s="840"/>
      <c r="V213" s="840"/>
      <c r="W213" s="840"/>
    </row>
    <row r="214" spans="2:23" ht="12.75" hidden="1" customHeight="1">
      <c r="B214" s="839"/>
      <c r="C214" s="839"/>
      <c r="D214" s="839"/>
      <c r="E214" s="839"/>
      <c r="F214" s="839"/>
      <c r="G214" s="839"/>
      <c r="H214" s="839"/>
      <c r="I214" s="839"/>
      <c r="J214" s="839"/>
      <c r="K214" s="839"/>
      <c r="L214" s="840"/>
      <c r="M214" s="840"/>
      <c r="N214" s="840"/>
      <c r="O214" s="840"/>
      <c r="P214" s="840"/>
      <c r="Q214" s="840"/>
      <c r="R214" s="840"/>
      <c r="S214" s="840"/>
      <c r="T214" s="840"/>
      <c r="U214" s="840"/>
      <c r="V214" s="840"/>
      <c r="W214" s="840"/>
    </row>
    <row r="215" spans="2:23" ht="12.75" hidden="1" customHeight="1">
      <c r="B215" s="839"/>
      <c r="C215" s="839"/>
      <c r="D215" s="839"/>
      <c r="E215" s="839"/>
      <c r="F215" s="839"/>
      <c r="G215" s="839"/>
      <c r="H215" s="839"/>
      <c r="I215" s="839"/>
      <c r="J215" s="839"/>
      <c r="K215" s="839"/>
      <c r="L215" s="840"/>
      <c r="M215" s="840"/>
      <c r="N215" s="840"/>
      <c r="O215" s="840"/>
      <c r="P215" s="840"/>
      <c r="Q215" s="840"/>
      <c r="R215" s="840"/>
      <c r="S215" s="840"/>
      <c r="T215" s="840"/>
      <c r="U215" s="840"/>
      <c r="V215" s="840"/>
      <c r="W215" s="840"/>
    </row>
    <row r="216" spans="2:23" ht="12.75" hidden="1" customHeight="1">
      <c r="B216" s="839"/>
      <c r="C216" s="839"/>
      <c r="D216" s="839"/>
      <c r="E216" s="839"/>
      <c r="F216" s="839"/>
      <c r="G216" s="839"/>
      <c r="H216" s="839"/>
      <c r="I216" s="839"/>
      <c r="J216" s="839"/>
      <c r="K216" s="839"/>
      <c r="L216" s="840"/>
      <c r="M216" s="840"/>
      <c r="N216" s="840"/>
      <c r="O216" s="840"/>
      <c r="P216" s="840"/>
      <c r="Q216" s="840"/>
      <c r="R216" s="840"/>
      <c r="S216" s="840"/>
      <c r="T216" s="840"/>
      <c r="U216" s="840"/>
      <c r="V216" s="840"/>
      <c r="W216" s="840"/>
    </row>
    <row r="217" spans="2:23" ht="12.75" hidden="1" customHeight="1">
      <c r="B217" s="839"/>
      <c r="C217" s="839"/>
      <c r="D217" s="839"/>
      <c r="E217" s="839"/>
      <c r="F217" s="839"/>
      <c r="G217" s="839"/>
      <c r="H217" s="839"/>
      <c r="I217" s="839"/>
      <c r="J217" s="839"/>
      <c r="K217" s="839"/>
      <c r="L217" s="840"/>
      <c r="M217" s="840"/>
      <c r="N217" s="840"/>
      <c r="O217" s="840"/>
      <c r="P217" s="840"/>
      <c r="Q217" s="840"/>
      <c r="R217" s="840"/>
      <c r="S217" s="840"/>
      <c r="T217" s="840"/>
      <c r="U217" s="840"/>
      <c r="V217" s="840"/>
      <c r="W217" s="840"/>
    </row>
    <row r="218" spans="2:23" ht="12.75" hidden="1" customHeight="1">
      <c r="B218" s="839"/>
      <c r="C218" s="839"/>
      <c r="D218" s="839"/>
      <c r="E218" s="839"/>
      <c r="F218" s="839"/>
      <c r="G218" s="839"/>
      <c r="H218" s="839"/>
      <c r="I218" s="839"/>
      <c r="J218" s="839"/>
      <c r="K218" s="839"/>
      <c r="L218" s="840"/>
      <c r="M218" s="840"/>
      <c r="N218" s="840"/>
      <c r="O218" s="840"/>
      <c r="P218" s="840"/>
      <c r="Q218" s="840"/>
      <c r="R218" s="840"/>
      <c r="S218" s="840"/>
      <c r="T218" s="840"/>
      <c r="U218" s="840"/>
      <c r="V218" s="840"/>
      <c r="W218" s="840"/>
    </row>
    <row r="219" spans="2:23" ht="12.75" hidden="1" customHeight="1">
      <c r="B219" s="839"/>
      <c r="C219" s="839"/>
      <c r="D219" s="839"/>
      <c r="E219" s="839"/>
      <c r="F219" s="839"/>
      <c r="G219" s="839"/>
      <c r="H219" s="839"/>
      <c r="I219" s="839"/>
      <c r="J219" s="839"/>
      <c r="K219" s="839"/>
      <c r="L219" s="840"/>
      <c r="M219" s="840"/>
      <c r="N219" s="840"/>
      <c r="O219" s="840"/>
      <c r="P219" s="840"/>
      <c r="Q219" s="840"/>
      <c r="R219" s="840"/>
      <c r="S219" s="840"/>
      <c r="T219" s="840"/>
      <c r="U219" s="840"/>
      <c r="V219" s="840"/>
      <c r="W219" s="840"/>
    </row>
    <row r="220" spans="2:23" ht="12.75" hidden="1" customHeight="1">
      <c r="B220" s="839"/>
      <c r="C220" s="839"/>
      <c r="D220" s="839"/>
      <c r="E220" s="839"/>
      <c r="F220" s="839"/>
      <c r="G220" s="839"/>
      <c r="H220" s="839"/>
      <c r="I220" s="839"/>
      <c r="J220" s="839"/>
      <c r="K220" s="839"/>
      <c r="L220" s="840"/>
      <c r="M220" s="840"/>
      <c r="N220" s="840"/>
      <c r="O220" s="840"/>
      <c r="P220" s="840"/>
      <c r="Q220" s="840"/>
      <c r="R220" s="840"/>
      <c r="S220" s="840"/>
      <c r="T220" s="840"/>
      <c r="U220" s="840"/>
      <c r="V220" s="840"/>
      <c r="W220" s="840"/>
    </row>
    <row r="221" spans="2:23" ht="12.75" hidden="1" customHeight="1">
      <c r="B221" s="839"/>
      <c r="C221" s="839"/>
      <c r="D221" s="839"/>
      <c r="E221" s="839"/>
      <c r="F221" s="839"/>
      <c r="G221" s="839"/>
      <c r="H221" s="839"/>
      <c r="I221" s="839"/>
      <c r="J221" s="839"/>
      <c r="K221" s="839"/>
      <c r="L221" s="840"/>
      <c r="M221" s="840"/>
      <c r="N221" s="840"/>
      <c r="O221" s="840"/>
      <c r="P221" s="840"/>
      <c r="Q221" s="840"/>
      <c r="R221" s="840"/>
      <c r="S221" s="840"/>
      <c r="T221" s="840"/>
      <c r="U221" s="840"/>
      <c r="V221" s="840"/>
      <c r="W221" s="840"/>
    </row>
    <row r="222" spans="2:23" ht="12.75" hidden="1" customHeight="1">
      <c r="B222" s="839"/>
      <c r="C222" s="839"/>
      <c r="D222" s="839"/>
      <c r="E222" s="839"/>
      <c r="F222" s="839"/>
      <c r="G222" s="839"/>
      <c r="H222" s="839"/>
      <c r="I222" s="839"/>
      <c r="J222" s="839"/>
      <c r="K222" s="839"/>
      <c r="L222" s="840"/>
      <c r="M222" s="840"/>
      <c r="N222" s="840"/>
      <c r="O222" s="840"/>
      <c r="P222" s="840"/>
      <c r="Q222" s="840"/>
      <c r="R222" s="840"/>
      <c r="S222" s="840"/>
      <c r="T222" s="840"/>
      <c r="U222" s="840"/>
      <c r="V222" s="840"/>
      <c r="W222" s="840"/>
    </row>
    <row r="223" spans="2:23" ht="12.75" hidden="1" customHeight="1">
      <c r="B223" s="839"/>
      <c r="C223" s="839"/>
      <c r="D223" s="839"/>
      <c r="E223" s="839"/>
      <c r="F223" s="839"/>
      <c r="G223" s="839"/>
      <c r="H223" s="839"/>
      <c r="I223" s="839"/>
      <c r="J223" s="839"/>
      <c r="K223" s="839"/>
      <c r="L223" s="840"/>
      <c r="M223" s="840"/>
      <c r="N223" s="840"/>
      <c r="O223" s="840"/>
      <c r="P223" s="840"/>
      <c r="Q223" s="840"/>
      <c r="R223" s="840"/>
      <c r="S223" s="840"/>
      <c r="T223" s="840"/>
      <c r="U223" s="840"/>
      <c r="V223" s="840"/>
      <c r="W223" s="840"/>
    </row>
    <row r="224" spans="2:23" ht="12.75" hidden="1" customHeight="1">
      <c r="B224" s="839"/>
      <c r="C224" s="839"/>
      <c r="D224" s="839"/>
      <c r="E224" s="839"/>
      <c r="F224" s="839"/>
      <c r="G224" s="839"/>
      <c r="H224" s="839"/>
      <c r="I224" s="839"/>
      <c r="J224" s="839"/>
      <c r="K224" s="839"/>
      <c r="L224" s="840"/>
      <c r="M224" s="840"/>
      <c r="N224" s="840"/>
      <c r="O224" s="840"/>
      <c r="P224" s="840"/>
      <c r="Q224" s="840"/>
      <c r="R224" s="840"/>
      <c r="S224" s="840"/>
      <c r="T224" s="840"/>
      <c r="U224" s="840"/>
      <c r="V224" s="840"/>
      <c r="W224" s="840"/>
    </row>
    <row r="225" spans="2:23" ht="12.75" hidden="1" customHeight="1">
      <c r="B225" s="839"/>
      <c r="C225" s="839"/>
      <c r="D225" s="839"/>
      <c r="E225" s="839"/>
      <c r="F225" s="839"/>
      <c r="G225" s="839"/>
      <c r="H225" s="839"/>
      <c r="I225" s="839"/>
      <c r="J225" s="839"/>
      <c r="K225" s="839"/>
      <c r="L225" s="840"/>
      <c r="M225" s="840"/>
      <c r="N225" s="840"/>
      <c r="O225" s="840"/>
      <c r="P225" s="840"/>
      <c r="Q225" s="840"/>
      <c r="R225" s="840"/>
      <c r="S225" s="840"/>
      <c r="T225" s="840"/>
      <c r="U225" s="840"/>
      <c r="V225" s="840"/>
      <c r="W225" s="840"/>
    </row>
    <row r="226" spans="2:23" ht="12.75" hidden="1" customHeight="1">
      <c r="B226" s="839"/>
      <c r="C226" s="839"/>
      <c r="D226" s="839"/>
      <c r="E226" s="839"/>
      <c r="F226" s="839"/>
      <c r="G226" s="839"/>
      <c r="H226" s="839"/>
      <c r="I226" s="839"/>
      <c r="J226" s="839"/>
      <c r="K226" s="839"/>
      <c r="L226" s="840"/>
      <c r="M226" s="840"/>
      <c r="N226" s="840"/>
      <c r="O226" s="840"/>
      <c r="P226" s="840"/>
      <c r="Q226" s="840"/>
      <c r="R226" s="840"/>
      <c r="S226" s="840"/>
      <c r="T226" s="840"/>
      <c r="U226" s="840"/>
      <c r="V226" s="840"/>
      <c r="W226" s="840"/>
    </row>
    <row r="227" spans="2:23" ht="12.75" hidden="1" customHeight="1">
      <c r="B227" s="839"/>
      <c r="C227" s="839"/>
      <c r="D227" s="839"/>
      <c r="E227" s="839"/>
      <c r="F227" s="839"/>
      <c r="G227" s="839"/>
      <c r="H227" s="839"/>
      <c r="I227" s="839"/>
      <c r="J227" s="839"/>
      <c r="K227" s="839"/>
      <c r="L227" s="840"/>
      <c r="M227" s="840"/>
      <c r="N227" s="840"/>
      <c r="O227" s="840"/>
      <c r="P227" s="840"/>
      <c r="Q227" s="840"/>
      <c r="R227" s="840"/>
      <c r="S227" s="840"/>
      <c r="T227" s="840"/>
      <c r="U227" s="840"/>
      <c r="V227" s="840"/>
      <c r="W227" s="840"/>
    </row>
    <row r="228" spans="2:23" ht="12.75" hidden="1" customHeight="1">
      <c r="B228" s="839"/>
      <c r="C228" s="839"/>
      <c r="D228" s="839"/>
      <c r="E228" s="839"/>
      <c r="F228" s="839"/>
      <c r="G228" s="839"/>
      <c r="H228" s="839"/>
      <c r="I228" s="839"/>
      <c r="J228" s="839"/>
      <c r="K228" s="839"/>
      <c r="L228" s="840"/>
      <c r="M228" s="840"/>
      <c r="N228" s="840"/>
      <c r="O228" s="840"/>
      <c r="P228" s="840"/>
      <c r="Q228" s="840"/>
      <c r="R228" s="840"/>
      <c r="S228" s="840"/>
      <c r="T228" s="840"/>
      <c r="U228" s="840"/>
      <c r="V228" s="840"/>
      <c r="W228" s="840"/>
    </row>
    <row r="229" spans="2:23" ht="12.75" hidden="1" customHeight="1">
      <c r="B229" s="839"/>
      <c r="C229" s="839"/>
      <c r="D229" s="839"/>
      <c r="E229" s="839"/>
      <c r="F229" s="839"/>
      <c r="G229" s="839"/>
      <c r="H229" s="839"/>
      <c r="I229" s="839"/>
      <c r="J229" s="839"/>
      <c r="K229" s="839"/>
      <c r="L229" s="840"/>
      <c r="M229" s="840"/>
      <c r="N229" s="840"/>
      <c r="O229" s="840"/>
      <c r="P229" s="840"/>
      <c r="Q229" s="840"/>
      <c r="R229" s="840"/>
      <c r="S229" s="840"/>
      <c r="T229" s="840"/>
      <c r="U229" s="840"/>
      <c r="V229" s="840"/>
      <c r="W229" s="840"/>
    </row>
    <row r="230" spans="2:23" ht="12.75" hidden="1" customHeight="1">
      <c r="B230" s="839"/>
      <c r="C230" s="839"/>
      <c r="D230" s="839"/>
      <c r="E230" s="839"/>
      <c r="F230" s="839"/>
      <c r="G230" s="839"/>
      <c r="H230" s="839"/>
      <c r="I230" s="839"/>
      <c r="J230" s="839"/>
      <c r="K230" s="839"/>
      <c r="L230" s="840"/>
      <c r="M230" s="840"/>
      <c r="N230" s="840"/>
      <c r="O230" s="840"/>
      <c r="P230" s="840"/>
      <c r="Q230" s="840"/>
      <c r="R230" s="840"/>
      <c r="S230" s="840"/>
      <c r="T230" s="840"/>
      <c r="U230" s="840"/>
      <c r="V230" s="840"/>
      <c r="W230" s="840"/>
    </row>
    <row r="231" spans="2:23" ht="12.75" hidden="1" customHeight="1">
      <c r="B231" s="839"/>
      <c r="C231" s="839"/>
      <c r="D231" s="839"/>
      <c r="E231" s="839"/>
      <c r="F231" s="839"/>
      <c r="G231" s="839"/>
      <c r="H231" s="839"/>
      <c r="I231" s="839"/>
      <c r="J231" s="839"/>
      <c r="K231" s="839"/>
      <c r="L231" s="840"/>
      <c r="M231" s="840"/>
      <c r="N231" s="840"/>
      <c r="O231" s="840"/>
      <c r="P231" s="840"/>
      <c r="Q231" s="840"/>
      <c r="R231" s="840"/>
      <c r="S231" s="840"/>
      <c r="T231" s="840"/>
      <c r="U231" s="840"/>
      <c r="V231" s="840"/>
      <c r="W231" s="840"/>
    </row>
    <row r="232" spans="2:23" ht="12.75" hidden="1" customHeight="1">
      <c r="B232" s="839"/>
      <c r="C232" s="839"/>
      <c r="D232" s="839"/>
      <c r="E232" s="839"/>
      <c r="F232" s="839"/>
      <c r="G232" s="839"/>
      <c r="H232" s="839"/>
      <c r="I232" s="839"/>
      <c r="J232" s="839"/>
      <c r="K232" s="839"/>
      <c r="L232" s="840"/>
      <c r="M232" s="840"/>
      <c r="N232" s="840"/>
      <c r="O232" s="840"/>
      <c r="P232" s="840"/>
      <c r="Q232" s="840"/>
      <c r="R232" s="840"/>
      <c r="S232" s="840"/>
      <c r="T232" s="840"/>
      <c r="U232" s="840"/>
      <c r="V232" s="840"/>
      <c r="W232" s="840"/>
    </row>
    <row r="233" spans="2:23" ht="12.75" hidden="1" customHeight="1">
      <c r="B233" s="839"/>
      <c r="C233" s="839"/>
      <c r="D233" s="839"/>
      <c r="E233" s="839"/>
      <c r="F233" s="839"/>
      <c r="G233" s="839"/>
      <c r="H233" s="839"/>
      <c r="I233" s="839"/>
      <c r="J233" s="839"/>
      <c r="K233" s="839"/>
      <c r="L233" s="840"/>
      <c r="M233" s="840"/>
      <c r="N233" s="840"/>
      <c r="O233" s="840"/>
      <c r="P233" s="840"/>
      <c r="Q233" s="840"/>
      <c r="R233" s="840"/>
      <c r="S233" s="840"/>
      <c r="T233" s="840"/>
      <c r="U233" s="840"/>
      <c r="V233" s="840"/>
      <c r="W233" s="840"/>
    </row>
    <row r="234" spans="2:23" ht="12.75" hidden="1" customHeight="1">
      <c r="B234" s="839"/>
      <c r="C234" s="839"/>
      <c r="D234" s="839"/>
      <c r="E234" s="839"/>
      <c r="F234" s="839"/>
      <c r="G234" s="839"/>
      <c r="H234" s="839"/>
      <c r="I234" s="839"/>
      <c r="J234" s="839"/>
      <c r="K234" s="839"/>
      <c r="L234" s="840"/>
      <c r="M234" s="840"/>
      <c r="N234" s="840"/>
      <c r="O234" s="840"/>
      <c r="P234" s="840"/>
      <c r="Q234" s="840"/>
      <c r="R234" s="840"/>
      <c r="S234" s="840"/>
      <c r="T234" s="840"/>
      <c r="U234" s="840"/>
      <c r="V234" s="840"/>
      <c r="W234" s="840"/>
    </row>
    <row r="235" spans="2:23" ht="12.75" hidden="1" customHeight="1">
      <c r="B235" s="839"/>
      <c r="C235" s="839"/>
      <c r="D235" s="839"/>
      <c r="E235" s="839"/>
      <c r="F235" s="839"/>
      <c r="G235" s="839"/>
      <c r="H235" s="839"/>
      <c r="I235" s="839"/>
      <c r="J235" s="839"/>
      <c r="K235" s="839"/>
      <c r="L235" s="840"/>
      <c r="M235" s="840"/>
      <c r="N235" s="840"/>
      <c r="O235" s="840"/>
      <c r="P235" s="840"/>
      <c r="Q235" s="840"/>
      <c r="R235" s="840"/>
      <c r="S235" s="840"/>
      <c r="T235" s="840"/>
      <c r="U235" s="840"/>
      <c r="V235" s="840"/>
      <c r="W235" s="840"/>
    </row>
    <row r="236" spans="2:23" ht="12.75" hidden="1" customHeight="1">
      <c r="B236" s="839"/>
      <c r="C236" s="839"/>
      <c r="D236" s="839"/>
      <c r="E236" s="839"/>
      <c r="F236" s="839"/>
      <c r="G236" s="839"/>
      <c r="H236" s="839"/>
      <c r="I236" s="839"/>
      <c r="J236" s="839"/>
      <c r="K236" s="839"/>
      <c r="L236" s="840"/>
      <c r="M236" s="840"/>
      <c r="N236" s="840"/>
      <c r="O236" s="840"/>
      <c r="P236" s="840"/>
      <c r="Q236" s="840"/>
      <c r="R236" s="840"/>
      <c r="S236" s="840"/>
      <c r="T236" s="840"/>
      <c r="U236" s="840"/>
      <c r="V236" s="840"/>
      <c r="W236" s="840"/>
    </row>
    <row r="237" spans="2:23" ht="12.75" hidden="1" customHeight="1">
      <c r="B237" s="839"/>
      <c r="C237" s="839"/>
      <c r="D237" s="839"/>
      <c r="E237" s="839"/>
      <c r="F237" s="839"/>
      <c r="G237" s="839"/>
      <c r="H237" s="839"/>
      <c r="I237" s="839"/>
      <c r="J237" s="839"/>
      <c r="K237" s="839"/>
      <c r="L237" s="840"/>
      <c r="M237" s="840"/>
      <c r="N237" s="840"/>
      <c r="O237" s="840"/>
      <c r="P237" s="840"/>
      <c r="Q237" s="840"/>
      <c r="R237" s="840"/>
      <c r="S237" s="840"/>
      <c r="T237" s="840"/>
      <c r="U237" s="840"/>
      <c r="V237" s="840"/>
      <c r="W237" s="840"/>
    </row>
    <row r="238" spans="2:23" ht="12.75" hidden="1" customHeight="1">
      <c r="B238" s="839"/>
      <c r="C238" s="839"/>
      <c r="D238" s="839"/>
      <c r="E238" s="839"/>
      <c r="F238" s="839"/>
      <c r="G238" s="839"/>
      <c r="H238" s="839"/>
      <c r="I238" s="839"/>
      <c r="J238" s="839"/>
      <c r="K238" s="839"/>
      <c r="L238" s="840"/>
      <c r="M238" s="840"/>
      <c r="N238" s="840"/>
      <c r="O238" s="840"/>
      <c r="P238" s="840"/>
      <c r="Q238" s="840"/>
      <c r="R238" s="840"/>
      <c r="S238" s="840"/>
      <c r="T238" s="840"/>
      <c r="U238" s="840"/>
      <c r="V238" s="840"/>
      <c r="W238" s="840"/>
    </row>
    <row r="239" spans="2:23" ht="12.75" hidden="1" customHeight="1">
      <c r="B239" s="839"/>
      <c r="C239" s="839"/>
      <c r="D239" s="839"/>
      <c r="E239" s="839"/>
      <c r="F239" s="839"/>
      <c r="G239" s="839"/>
      <c r="H239" s="839"/>
      <c r="I239" s="839"/>
      <c r="J239" s="839"/>
      <c r="K239" s="839"/>
      <c r="L239" s="840"/>
      <c r="M239" s="840"/>
      <c r="N239" s="840"/>
      <c r="O239" s="840"/>
      <c r="P239" s="840"/>
      <c r="Q239" s="840"/>
      <c r="R239" s="840"/>
      <c r="S239" s="840"/>
      <c r="T239" s="840"/>
      <c r="U239" s="840"/>
      <c r="V239" s="840"/>
      <c r="W239" s="840"/>
    </row>
    <row r="240" spans="2:23" ht="12.75" hidden="1" customHeight="1">
      <c r="B240" s="839"/>
      <c r="C240" s="839"/>
      <c r="D240" s="839"/>
      <c r="E240" s="839"/>
      <c r="F240" s="839"/>
      <c r="G240" s="839"/>
      <c r="H240" s="839"/>
      <c r="I240" s="839"/>
      <c r="J240" s="839"/>
      <c r="K240" s="839"/>
      <c r="L240" s="840"/>
      <c r="M240" s="840"/>
      <c r="N240" s="840"/>
      <c r="O240" s="840"/>
      <c r="P240" s="840"/>
      <c r="Q240" s="840"/>
      <c r="R240" s="840"/>
      <c r="S240" s="840"/>
      <c r="T240" s="840"/>
      <c r="U240" s="840"/>
      <c r="V240" s="840"/>
      <c r="W240" s="840"/>
    </row>
    <row r="241" spans="2:23" ht="12.75" hidden="1" customHeight="1">
      <c r="B241" s="839"/>
      <c r="C241" s="839"/>
      <c r="D241" s="839"/>
      <c r="E241" s="839"/>
      <c r="F241" s="839"/>
      <c r="G241" s="839"/>
      <c r="H241" s="839"/>
      <c r="I241" s="839"/>
      <c r="J241" s="839"/>
      <c r="K241" s="839"/>
      <c r="L241" s="840"/>
      <c r="M241" s="840"/>
      <c r="N241" s="840"/>
      <c r="O241" s="840"/>
      <c r="P241" s="840"/>
      <c r="Q241" s="840"/>
      <c r="R241" s="840"/>
      <c r="S241" s="840"/>
      <c r="T241" s="840"/>
      <c r="U241" s="840"/>
      <c r="V241" s="840"/>
      <c r="W241" s="840"/>
    </row>
    <row r="242" spans="2:23" ht="12.75" hidden="1" customHeight="1">
      <c r="B242" s="839"/>
      <c r="C242" s="839"/>
      <c r="D242" s="839"/>
      <c r="E242" s="839"/>
      <c r="F242" s="839"/>
      <c r="G242" s="839"/>
      <c r="H242" s="839"/>
      <c r="I242" s="839"/>
      <c r="J242" s="839"/>
      <c r="K242" s="839"/>
      <c r="L242" s="840"/>
      <c r="M242" s="840"/>
      <c r="N242" s="840"/>
      <c r="O242" s="840"/>
      <c r="P242" s="840"/>
      <c r="Q242" s="840"/>
      <c r="R242" s="840"/>
      <c r="S242" s="840"/>
      <c r="T242" s="840"/>
      <c r="U242" s="840"/>
      <c r="V242" s="840"/>
      <c r="W242" s="840"/>
    </row>
    <row r="243" spans="2:23" ht="12.75" hidden="1" customHeight="1">
      <c r="B243" s="839"/>
      <c r="C243" s="839"/>
      <c r="D243" s="839"/>
      <c r="E243" s="839"/>
      <c r="F243" s="839"/>
      <c r="G243" s="839"/>
      <c r="H243" s="839"/>
      <c r="I243" s="839"/>
      <c r="J243" s="839"/>
      <c r="K243" s="839"/>
      <c r="L243" s="840"/>
      <c r="M243" s="840"/>
      <c r="N243" s="840"/>
      <c r="O243" s="840"/>
      <c r="P243" s="840"/>
      <c r="Q243" s="840"/>
      <c r="R243" s="840"/>
      <c r="S243" s="840"/>
      <c r="T243" s="840"/>
      <c r="U243" s="840"/>
      <c r="V243" s="840"/>
      <c r="W243" s="840"/>
    </row>
    <row r="244" spans="2:23" ht="12.75" hidden="1" customHeight="1">
      <c r="B244" s="839"/>
      <c r="C244" s="839"/>
      <c r="D244" s="839"/>
      <c r="E244" s="839"/>
      <c r="F244" s="839"/>
      <c r="G244" s="839"/>
      <c r="H244" s="839"/>
      <c r="I244" s="839"/>
      <c r="J244" s="839"/>
      <c r="K244" s="839"/>
      <c r="L244" s="840"/>
      <c r="M244" s="840"/>
      <c r="N244" s="840"/>
      <c r="O244" s="840"/>
      <c r="P244" s="840"/>
      <c r="Q244" s="840"/>
      <c r="R244" s="840"/>
      <c r="S244" s="840"/>
      <c r="T244" s="840"/>
      <c r="U244" s="840"/>
      <c r="V244" s="840"/>
      <c r="W244" s="840"/>
    </row>
    <row r="245" spans="2:23" ht="12.75" hidden="1" customHeight="1">
      <c r="B245" s="839"/>
      <c r="C245" s="839"/>
      <c r="D245" s="839"/>
      <c r="E245" s="839"/>
      <c r="F245" s="839"/>
      <c r="G245" s="839"/>
      <c r="H245" s="839"/>
      <c r="I245" s="839"/>
      <c r="J245" s="839"/>
      <c r="K245" s="839"/>
      <c r="L245" s="840"/>
      <c r="M245" s="840"/>
      <c r="N245" s="840"/>
      <c r="O245" s="840"/>
      <c r="P245" s="840"/>
      <c r="Q245" s="840"/>
      <c r="R245" s="840"/>
      <c r="S245" s="840"/>
      <c r="T245" s="840"/>
      <c r="U245" s="840"/>
      <c r="V245" s="840"/>
      <c r="W245" s="840"/>
    </row>
    <row r="246" spans="2:23" ht="12.75" hidden="1" customHeight="1">
      <c r="B246" s="839"/>
      <c r="C246" s="839"/>
      <c r="D246" s="839"/>
      <c r="E246" s="839"/>
      <c r="F246" s="839"/>
      <c r="G246" s="839"/>
      <c r="H246" s="839"/>
      <c r="I246" s="839"/>
      <c r="J246" s="839"/>
      <c r="K246" s="839"/>
      <c r="L246" s="840"/>
      <c r="M246" s="840"/>
      <c r="N246" s="840"/>
      <c r="O246" s="840"/>
      <c r="P246" s="840"/>
      <c r="Q246" s="840"/>
      <c r="R246" s="840"/>
      <c r="S246" s="840"/>
      <c r="T246" s="840"/>
      <c r="U246" s="840"/>
      <c r="V246" s="840"/>
      <c r="W246" s="840"/>
    </row>
    <row r="247" spans="2:23" ht="12.75" hidden="1" customHeight="1">
      <c r="B247" s="839"/>
      <c r="C247" s="839"/>
      <c r="D247" s="839"/>
      <c r="E247" s="839"/>
      <c r="F247" s="839"/>
      <c r="G247" s="839"/>
      <c r="H247" s="839"/>
      <c r="I247" s="839"/>
      <c r="J247" s="839"/>
      <c r="K247" s="839"/>
      <c r="L247" s="840"/>
      <c r="M247" s="840"/>
      <c r="N247" s="840"/>
      <c r="O247" s="840"/>
      <c r="P247" s="840"/>
      <c r="Q247" s="840"/>
      <c r="R247" s="840"/>
      <c r="S247" s="840"/>
      <c r="T247" s="840"/>
      <c r="U247" s="840"/>
      <c r="V247" s="840"/>
      <c r="W247" s="840"/>
    </row>
    <row r="248" spans="2:23" ht="12.75" hidden="1" customHeight="1">
      <c r="B248" s="839"/>
      <c r="C248" s="839"/>
      <c r="D248" s="839"/>
      <c r="E248" s="839"/>
      <c r="F248" s="839"/>
      <c r="G248" s="839"/>
      <c r="H248" s="839"/>
      <c r="I248" s="839"/>
      <c r="J248" s="839"/>
      <c r="K248" s="839"/>
      <c r="L248" s="840"/>
      <c r="M248" s="840"/>
      <c r="N248" s="840"/>
      <c r="O248" s="840"/>
      <c r="P248" s="840"/>
      <c r="Q248" s="840"/>
      <c r="R248" s="840"/>
      <c r="S248" s="840"/>
      <c r="T248" s="840"/>
      <c r="U248" s="840"/>
      <c r="V248" s="840"/>
      <c r="W248" s="840"/>
    </row>
    <row r="249" spans="2:23" ht="12.75" hidden="1" customHeight="1">
      <c r="B249" s="839"/>
      <c r="C249" s="839"/>
      <c r="D249" s="839"/>
      <c r="E249" s="839"/>
      <c r="F249" s="839"/>
      <c r="G249" s="839"/>
      <c r="H249" s="839"/>
      <c r="I249" s="839"/>
      <c r="J249" s="839"/>
      <c r="K249" s="839"/>
      <c r="L249" s="840"/>
      <c r="M249" s="840"/>
      <c r="N249" s="840"/>
      <c r="O249" s="840"/>
      <c r="P249" s="840"/>
      <c r="Q249" s="840"/>
      <c r="R249" s="840"/>
      <c r="S249" s="840"/>
      <c r="T249" s="840"/>
      <c r="U249" s="840"/>
      <c r="V249" s="840"/>
      <c r="W249" s="840"/>
    </row>
    <row r="250" spans="2:23" ht="12.75" hidden="1" customHeight="1">
      <c r="B250" s="839"/>
      <c r="C250" s="839"/>
      <c r="D250" s="839"/>
      <c r="E250" s="839"/>
      <c r="F250" s="839"/>
      <c r="G250" s="839"/>
      <c r="H250" s="839"/>
      <c r="I250" s="839"/>
      <c r="J250" s="839"/>
      <c r="K250" s="839"/>
      <c r="L250" s="840"/>
      <c r="M250" s="840"/>
      <c r="N250" s="840"/>
      <c r="O250" s="840"/>
      <c r="P250" s="840"/>
      <c r="Q250" s="840"/>
      <c r="R250" s="840"/>
      <c r="S250" s="840"/>
      <c r="T250" s="840"/>
      <c r="U250" s="840"/>
      <c r="V250" s="840"/>
      <c r="W250" s="840"/>
    </row>
    <row r="251" spans="2:23" ht="12.75" hidden="1" customHeight="1">
      <c r="B251" s="839"/>
      <c r="C251" s="839"/>
      <c r="D251" s="839"/>
      <c r="E251" s="839"/>
      <c r="F251" s="839"/>
      <c r="G251" s="839"/>
      <c r="H251" s="839"/>
      <c r="I251" s="839"/>
      <c r="J251" s="839"/>
      <c r="K251" s="839"/>
      <c r="L251" s="840"/>
      <c r="M251" s="840"/>
      <c r="N251" s="840"/>
      <c r="O251" s="840"/>
      <c r="P251" s="840"/>
      <c r="Q251" s="840"/>
      <c r="R251" s="840"/>
      <c r="S251" s="840"/>
      <c r="T251" s="840"/>
      <c r="U251" s="840"/>
      <c r="V251" s="840"/>
      <c r="W251" s="840"/>
    </row>
    <row r="252" spans="2:23" ht="12.75" hidden="1" customHeight="1">
      <c r="B252" s="839"/>
      <c r="C252" s="839"/>
      <c r="D252" s="839"/>
      <c r="E252" s="839"/>
      <c r="F252" s="839"/>
      <c r="G252" s="839"/>
      <c r="H252" s="839"/>
      <c r="I252" s="839"/>
      <c r="J252" s="839"/>
      <c r="K252" s="839"/>
      <c r="L252" s="840"/>
      <c r="M252" s="840"/>
      <c r="N252" s="840"/>
      <c r="O252" s="840"/>
      <c r="P252" s="840"/>
      <c r="Q252" s="840"/>
      <c r="R252" s="840"/>
      <c r="S252" s="840"/>
      <c r="T252" s="840"/>
      <c r="U252" s="840"/>
      <c r="V252" s="840"/>
      <c r="W252" s="840"/>
    </row>
    <row r="253" spans="2:23" ht="12.75" hidden="1" customHeight="1">
      <c r="B253" s="839"/>
      <c r="C253" s="839"/>
      <c r="D253" s="839"/>
      <c r="E253" s="839"/>
      <c r="F253" s="839"/>
      <c r="G253" s="839"/>
      <c r="H253" s="839"/>
      <c r="I253" s="839"/>
      <c r="J253" s="839"/>
      <c r="K253" s="839"/>
      <c r="L253" s="840"/>
      <c r="M253" s="840"/>
      <c r="N253" s="840"/>
      <c r="O253" s="840"/>
      <c r="P253" s="840"/>
      <c r="Q253" s="840"/>
      <c r="R253" s="840"/>
      <c r="S253" s="840"/>
      <c r="T253" s="840"/>
      <c r="U253" s="840"/>
      <c r="V253" s="840"/>
      <c r="W253" s="840"/>
    </row>
    <row r="254" spans="2:23" ht="12.75" hidden="1" customHeight="1">
      <c r="B254" s="839"/>
      <c r="C254" s="839"/>
      <c r="D254" s="839"/>
      <c r="E254" s="839"/>
      <c r="F254" s="839"/>
      <c r="G254" s="839"/>
      <c r="H254" s="839"/>
      <c r="I254" s="839"/>
      <c r="J254" s="839"/>
      <c r="K254" s="839"/>
      <c r="L254" s="840"/>
      <c r="M254" s="840"/>
      <c r="N254" s="840"/>
      <c r="O254" s="840"/>
      <c r="P254" s="840"/>
      <c r="Q254" s="840"/>
      <c r="R254" s="840"/>
      <c r="S254" s="840"/>
      <c r="T254" s="840"/>
      <c r="U254" s="840"/>
      <c r="V254" s="840"/>
      <c r="W254" s="840"/>
    </row>
    <row r="255" spans="2:23" ht="12.75" hidden="1" customHeight="1">
      <c r="B255" s="839"/>
      <c r="C255" s="839"/>
      <c r="D255" s="839"/>
      <c r="E255" s="839"/>
      <c r="F255" s="839"/>
      <c r="G255" s="839"/>
      <c r="H255" s="839"/>
      <c r="I255" s="839"/>
      <c r="J255" s="839"/>
      <c r="K255" s="839"/>
      <c r="L255" s="840"/>
      <c r="M255" s="840"/>
      <c r="N255" s="840"/>
      <c r="O255" s="840"/>
      <c r="P255" s="840"/>
      <c r="Q255" s="840"/>
      <c r="R255" s="840"/>
      <c r="S255" s="840"/>
      <c r="T255" s="840"/>
      <c r="U255" s="840"/>
      <c r="V255" s="840"/>
      <c r="W255" s="840"/>
    </row>
    <row r="256" spans="2:23" ht="12.75" hidden="1" customHeight="1">
      <c r="B256" s="839"/>
      <c r="C256" s="839"/>
      <c r="D256" s="839"/>
      <c r="E256" s="839"/>
      <c r="F256" s="839"/>
      <c r="G256" s="839"/>
      <c r="H256" s="839"/>
      <c r="I256" s="839"/>
      <c r="J256" s="839"/>
      <c r="K256" s="839"/>
      <c r="L256" s="840"/>
      <c r="M256" s="840"/>
      <c r="N256" s="840"/>
      <c r="O256" s="840"/>
      <c r="P256" s="840"/>
      <c r="Q256" s="840"/>
      <c r="R256" s="840"/>
      <c r="S256" s="840"/>
      <c r="T256" s="840"/>
      <c r="U256" s="840"/>
      <c r="V256" s="840"/>
      <c r="W256" s="840"/>
    </row>
    <row r="257" spans="2:23" ht="12.75" hidden="1" customHeight="1">
      <c r="B257" s="839"/>
      <c r="C257" s="839"/>
      <c r="D257" s="839"/>
      <c r="E257" s="839"/>
      <c r="F257" s="839"/>
      <c r="G257" s="839"/>
      <c r="H257" s="839"/>
      <c r="I257" s="839"/>
      <c r="J257" s="839"/>
      <c r="K257" s="839"/>
      <c r="L257" s="840"/>
      <c r="M257" s="840"/>
      <c r="N257" s="840"/>
      <c r="O257" s="840"/>
      <c r="P257" s="840"/>
      <c r="Q257" s="840"/>
      <c r="R257" s="840"/>
      <c r="S257" s="840"/>
      <c r="T257" s="840"/>
      <c r="U257" s="840"/>
      <c r="V257" s="840"/>
      <c r="W257" s="840"/>
    </row>
    <row r="258" spans="2:23" ht="12.75" hidden="1" customHeight="1">
      <c r="B258" s="839"/>
      <c r="C258" s="839"/>
      <c r="D258" s="839"/>
      <c r="E258" s="839"/>
      <c r="F258" s="839"/>
      <c r="G258" s="839"/>
      <c r="H258" s="839"/>
      <c r="I258" s="839"/>
      <c r="J258" s="839"/>
      <c r="K258" s="839"/>
      <c r="L258" s="840"/>
      <c r="M258" s="840"/>
      <c r="N258" s="840"/>
      <c r="O258" s="840"/>
      <c r="P258" s="840"/>
      <c r="Q258" s="840"/>
      <c r="R258" s="840"/>
      <c r="S258" s="840"/>
      <c r="T258" s="840"/>
      <c r="U258" s="840"/>
      <c r="V258" s="840"/>
      <c r="W258" s="840"/>
    </row>
    <row r="259" spans="2:23" ht="15.75" hidden="1" customHeight="1">
      <c r="B259" s="990"/>
      <c r="C259" s="990"/>
      <c r="D259" s="990"/>
      <c r="E259" s="990"/>
      <c r="F259" s="990"/>
      <c r="G259" s="990"/>
      <c r="H259" s="990"/>
      <c r="I259" s="990"/>
      <c r="J259" s="990"/>
      <c r="K259" s="990"/>
      <c r="L259" s="991"/>
      <c r="M259" s="991"/>
      <c r="N259" s="991"/>
      <c r="O259" s="991"/>
      <c r="P259" s="991"/>
      <c r="Q259" s="991"/>
      <c r="R259" s="991"/>
      <c r="S259" s="991"/>
      <c r="T259" s="991"/>
      <c r="U259" s="991"/>
      <c r="V259" s="991"/>
      <c r="W259" s="991"/>
    </row>
    <row r="260" spans="2:23" ht="15.75" hidden="1" customHeight="1">
      <c r="B260" s="990"/>
      <c r="C260" s="990"/>
      <c r="D260" s="990"/>
      <c r="E260" s="990"/>
      <c r="F260" s="990"/>
      <c r="G260" s="990"/>
      <c r="H260" s="990"/>
      <c r="I260" s="990"/>
      <c r="J260" s="990"/>
      <c r="K260" s="990"/>
      <c r="L260" s="991"/>
      <c r="M260" s="991"/>
      <c r="N260" s="991"/>
      <c r="O260" s="991"/>
      <c r="P260" s="991"/>
      <c r="Q260" s="991"/>
      <c r="R260" s="991"/>
      <c r="S260" s="991"/>
      <c r="T260" s="991"/>
      <c r="U260" s="991"/>
      <c r="V260" s="991"/>
      <c r="W260" s="991"/>
    </row>
    <row r="261" spans="2:23" ht="15.75" hidden="1" customHeight="1">
      <c r="B261" s="990"/>
      <c r="C261" s="990"/>
      <c r="D261" s="990"/>
      <c r="E261" s="990"/>
      <c r="F261" s="990"/>
      <c r="G261" s="990"/>
      <c r="H261" s="990"/>
      <c r="I261" s="990"/>
      <c r="J261" s="990"/>
      <c r="K261" s="990"/>
      <c r="L261" s="991"/>
      <c r="M261" s="991"/>
      <c r="N261" s="991"/>
      <c r="O261" s="991"/>
      <c r="P261" s="991"/>
      <c r="Q261" s="991"/>
      <c r="R261" s="991"/>
      <c r="S261" s="991"/>
      <c r="T261" s="991"/>
      <c r="U261" s="991"/>
      <c r="V261" s="991"/>
      <c r="W261" s="991"/>
    </row>
    <row r="262" spans="2:23" ht="15.75" hidden="1" customHeight="1">
      <c r="B262" s="990"/>
      <c r="C262" s="990"/>
      <c r="D262" s="990"/>
      <c r="E262" s="990"/>
      <c r="F262" s="990"/>
      <c r="G262" s="990"/>
      <c r="H262" s="990"/>
      <c r="I262" s="990"/>
      <c r="J262" s="990"/>
      <c r="K262" s="990"/>
      <c r="L262" s="991"/>
      <c r="M262" s="991"/>
      <c r="N262" s="991"/>
      <c r="O262" s="991"/>
      <c r="P262" s="991"/>
      <c r="Q262" s="991"/>
      <c r="R262" s="991"/>
      <c r="S262" s="991"/>
      <c r="T262" s="991"/>
      <c r="U262" s="991"/>
      <c r="V262" s="991"/>
      <c r="W262" s="991"/>
    </row>
    <row r="263" spans="2:23" ht="15.75" hidden="1" customHeight="1">
      <c r="B263" s="990"/>
      <c r="C263" s="990"/>
      <c r="D263" s="990"/>
      <c r="E263" s="990"/>
      <c r="F263" s="990"/>
      <c r="G263" s="990"/>
      <c r="H263" s="990"/>
      <c r="I263" s="990"/>
      <c r="J263" s="990"/>
      <c r="K263" s="990"/>
      <c r="L263" s="991"/>
      <c r="M263" s="991"/>
      <c r="N263" s="991"/>
      <c r="O263" s="991"/>
      <c r="P263" s="991"/>
      <c r="Q263" s="991"/>
      <c r="R263" s="991"/>
      <c r="S263" s="991"/>
      <c r="T263" s="991"/>
      <c r="U263" s="991"/>
      <c r="V263" s="991"/>
      <c r="W263" s="991"/>
    </row>
    <row r="264" spans="2:23" ht="15.75" hidden="1" customHeight="1">
      <c r="B264" s="990"/>
      <c r="C264" s="990"/>
      <c r="D264" s="990"/>
      <c r="E264" s="990"/>
      <c r="F264" s="990"/>
      <c r="G264" s="990"/>
      <c r="H264" s="990"/>
      <c r="I264" s="990"/>
      <c r="J264" s="990"/>
      <c r="K264" s="990"/>
      <c r="L264" s="991"/>
      <c r="M264" s="991"/>
      <c r="N264" s="991"/>
      <c r="O264" s="991"/>
      <c r="P264" s="991"/>
      <c r="Q264" s="991"/>
      <c r="R264" s="991"/>
      <c r="S264" s="991"/>
      <c r="T264" s="991"/>
      <c r="U264" s="991"/>
      <c r="V264" s="991"/>
      <c r="W264" s="991"/>
    </row>
    <row r="265" spans="2:23" ht="15.75" hidden="1" customHeight="1">
      <c r="B265" s="990"/>
      <c r="C265" s="990"/>
      <c r="D265" s="990"/>
      <c r="E265" s="990"/>
      <c r="F265" s="990"/>
      <c r="G265" s="990"/>
      <c r="H265" s="990"/>
      <c r="I265" s="990"/>
      <c r="J265" s="990"/>
      <c r="K265" s="990"/>
      <c r="L265" s="991"/>
      <c r="M265" s="991"/>
      <c r="N265" s="991"/>
      <c r="O265" s="991"/>
      <c r="P265" s="991"/>
      <c r="Q265" s="991"/>
      <c r="R265" s="991"/>
      <c r="S265" s="991"/>
      <c r="T265" s="991"/>
      <c r="U265" s="991"/>
      <c r="V265" s="991"/>
      <c r="W265" s="991"/>
    </row>
    <row r="266" spans="2:23" ht="15.75" hidden="1" customHeight="1">
      <c r="B266" s="990"/>
      <c r="C266" s="990"/>
      <c r="D266" s="990"/>
      <c r="E266" s="990"/>
      <c r="F266" s="990"/>
      <c r="G266" s="990"/>
      <c r="H266" s="990"/>
      <c r="I266" s="990"/>
      <c r="J266" s="990"/>
      <c r="K266" s="990"/>
      <c r="L266" s="991"/>
      <c r="M266" s="991"/>
      <c r="N266" s="991"/>
      <c r="O266" s="991"/>
      <c r="P266" s="991"/>
      <c r="Q266" s="991"/>
      <c r="R266" s="991"/>
      <c r="S266" s="991"/>
      <c r="T266" s="991"/>
      <c r="U266" s="991"/>
      <c r="V266" s="991"/>
      <c r="W266" s="991"/>
    </row>
    <row r="267" spans="2:23" ht="15.75" hidden="1" customHeight="1">
      <c r="B267" s="990"/>
      <c r="C267" s="990"/>
      <c r="D267" s="990"/>
      <c r="E267" s="990"/>
      <c r="F267" s="990"/>
      <c r="G267" s="990"/>
      <c r="H267" s="990"/>
      <c r="I267" s="990"/>
      <c r="J267" s="990"/>
      <c r="K267" s="990"/>
      <c r="L267" s="991"/>
      <c r="M267" s="991"/>
      <c r="N267" s="991"/>
      <c r="O267" s="991"/>
      <c r="P267" s="991"/>
      <c r="Q267" s="991"/>
      <c r="R267" s="991"/>
      <c r="S267" s="991"/>
      <c r="T267" s="991"/>
      <c r="U267" s="991"/>
      <c r="V267" s="991"/>
      <c r="W267" s="991"/>
    </row>
    <row r="268" spans="2:23" ht="15.75" hidden="1" customHeight="1">
      <c r="B268" s="990"/>
      <c r="C268" s="990"/>
      <c r="D268" s="990"/>
      <c r="E268" s="990"/>
      <c r="F268" s="990"/>
      <c r="G268" s="990"/>
      <c r="H268" s="990"/>
      <c r="I268" s="990"/>
      <c r="J268" s="990"/>
      <c r="K268" s="990"/>
      <c r="L268" s="991"/>
      <c r="M268" s="991"/>
      <c r="N268" s="991"/>
      <c r="O268" s="991"/>
      <c r="P268" s="991"/>
      <c r="Q268" s="991"/>
      <c r="R268" s="991"/>
      <c r="S268" s="991"/>
      <c r="T268" s="991"/>
      <c r="U268" s="991"/>
      <c r="V268" s="991"/>
      <c r="W268" s="991"/>
    </row>
    <row r="269" spans="2:23" ht="15.75" hidden="1" customHeight="1">
      <c r="B269" s="990"/>
      <c r="C269" s="990"/>
      <c r="D269" s="990"/>
      <c r="E269" s="990"/>
      <c r="F269" s="990"/>
      <c r="G269" s="990"/>
      <c r="H269" s="990"/>
      <c r="I269" s="990"/>
      <c r="J269" s="990"/>
      <c r="K269" s="990"/>
      <c r="L269" s="991"/>
      <c r="M269" s="991"/>
      <c r="N269" s="991"/>
      <c r="O269" s="991"/>
      <c r="P269" s="991"/>
      <c r="Q269" s="991"/>
      <c r="R269" s="991"/>
      <c r="S269" s="991"/>
      <c r="T269" s="991"/>
      <c r="U269" s="991"/>
      <c r="V269" s="991"/>
      <c r="W269" s="991"/>
    </row>
    <row r="270" spans="2:23" ht="15.75" hidden="1" customHeight="1">
      <c r="B270" s="990"/>
      <c r="C270" s="990"/>
      <c r="D270" s="990"/>
      <c r="E270" s="990"/>
      <c r="F270" s="990"/>
      <c r="G270" s="990"/>
      <c r="H270" s="990"/>
      <c r="I270" s="990"/>
      <c r="J270" s="990"/>
      <c r="K270" s="990"/>
      <c r="L270" s="991"/>
      <c r="M270" s="991"/>
      <c r="N270" s="991"/>
      <c r="O270" s="991"/>
      <c r="P270" s="991"/>
      <c r="Q270" s="991"/>
      <c r="R270" s="991"/>
      <c r="S270" s="991"/>
      <c r="T270" s="991"/>
      <c r="U270" s="991"/>
      <c r="V270" s="991"/>
      <c r="W270" s="991"/>
    </row>
    <row r="271" spans="2:23" ht="15.75" hidden="1" customHeight="1">
      <c r="B271" s="990"/>
      <c r="C271" s="990"/>
      <c r="D271" s="990"/>
      <c r="E271" s="990"/>
      <c r="F271" s="990"/>
      <c r="G271" s="990"/>
      <c r="H271" s="990"/>
      <c r="I271" s="990"/>
      <c r="J271" s="990"/>
      <c r="K271" s="990"/>
      <c r="L271" s="991"/>
      <c r="M271" s="991"/>
      <c r="N271" s="991"/>
      <c r="O271" s="991"/>
      <c r="P271" s="991"/>
      <c r="Q271" s="991"/>
      <c r="R271" s="991"/>
      <c r="S271" s="991"/>
      <c r="T271" s="991"/>
      <c r="U271" s="991"/>
      <c r="V271" s="991"/>
      <c r="W271" s="991"/>
    </row>
    <row r="272" spans="2:23" ht="15.75" hidden="1" customHeight="1">
      <c r="B272" s="990"/>
      <c r="C272" s="990"/>
      <c r="D272" s="990"/>
      <c r="E272" s="990"/>
      <c r="F272" s="990"/>
      <c r="G272" s="990"/>
      <c r="H272" s="990"/>
      <c r="I272" s="990"/>
      <c r="J272" s="990"/>
      <c r="K272" s="990"/>
      <c r="L272" s="991"/>
      <c r="M272" s="991"/>
      <c r="N272" s="991"/>
      <c r="O272" s="991"/>
      <c r="P272" s="991"/>
      <c r="Q272" s="991"/>
      <c r="R272" s="991"/>
      <c r="S272" s="991"/>
      <c r="T272" s="991"/>
      <c r="U272" s="991"/>
      <c r="V272" s="991"/>
      <c r="W272" s="991"/>
    </row>
    <row r="273" spans="2:23" ht="15.75" hidden="1" customHeight="1">
      <c r="B273" s="990"/>
      <c r="C273" s="990"/>
      <c r="D273" s="990"/>
      <c r="E273" s="990"/>
      <c r="F273" s="990"/>
      <c r="G273" s="990"/>
      <c r="H273" s="990"/>
      <c r="I273" s="990"/>
      <c r="J273" s="990"/>
      <c r="K273" s="990"/>
      <c r="L273" s="991"/>
      <c r="M273" s="991"/>
      <c r="N273" s="991"/>
      <c r="O273" s="991"/>
      <c r="P273" s="991"/>
      <c r="Q273" s="991"/>
      <c r="R273" s="991"/>
      <c r="S273" s="991"/>
      <c r="T273" s="991"/>
      <c r="U273" s="991"/>
      <c r="V273" s="991"/>
      <c r="W273" s="991"/>
    </row>
    <row r="274" spans="2:23" ht="15.75" hidden="1" customHeight="1">
      <c r="B274" s="990"/>
      <c r="C274" s="990"/>
      <c r="D274" s="990"/>
      <c r="E274" s="990"/>
      <c r="F274" s="990"/>
      <c r="G274" s="990"/>
      <c r="H274" s="990"/>
      <c r="I274" s="990"/>
      <c r="J274" s="990"/>
      <c r="K274" s="990"/>
      <c r="L274" s="991"/>
      <c r="M274" s="991"/>
      <c r="N274" s="991"/>
      <c r="O274" s="991"/>
      <c r="P274" s="991"/>
      <c r="Q274" s="991"/>
      <c r="R274" s="991"/>
      <c r="S274" s="991"/>
      <c r="T274" s="991"/>
      <c r="U274" s="991"/>
      <c r="V274" s="991"/>
      <c r="W274" s="991"/>
    </row>
    <row r="275" spans="2:23" ht="15.75" hidden="1" customHeight="1">
      <c r="B275" s="990"/>
      <c r="C275" s="990"/>
      <c r="D275" s="990"/>
      <c r="E275" s="990"/>
      <c r="F275" s="990"/>
      <c r="G275" s="990"/>
      <c r="H275" s="990"/>
      <c r="I275" s="990"/>
      <c r="J275" s="990"/>
      <c r="K275" s="990"/>
      <c r="L275" s="991"/>
      <c r="M275" s="991"/>
      <c r="N275" s="991"/>
      <c r="O275" s="991"/>
      <c r="P275" s="991"/>
      <c r="Q275" s="991"/>
      <c r="R275" s="991"/>
      <c r="S275" s="991"/>
      <c r="T275" s="991"/>
      <c r="U275" s="991"/>
      <c r="V275" s="991"/>
      <c r="W275" s="991"/>
    </row>
    <row r="276" spans="2:23" ht="15.75" hidden="1" customHeight="1">
      <c r="B276" s="990"/>
      <c r="C276" s="990"/>
      <c r="D276" s="990"/>
      <c r="E276" s="990"/>
      <c r="F276" s="990"/>
      <c r="G276" s="990"/>
      <c r="H276" s="990"/>
      <c r="I276" s="990"/>
      <c r="J276" s="990"/>
      <c r="K276" s="990"/>
      <c r="L276" s="991"/>
      <c r="M276" s="991"/>
      <c r="N276" s="991"/>
      <c r="O276" s="991"/>
      <c r="P276" s="991"/>
      <c r="Q276" s="991"/>
      <c r="R276" s="991"/>
      <c r="S276" s="991"/>
      <c r="T276" s="991"/>
      <c r="U276" s="991"/>
      <c r="V276" s="991"/>
      <c r="W276" s="991"/>
    </row>
    <row r="277" spans="2:23" ht="15.75" hidden="1" customHeight="1">
      <c r="B277" s="990"/>
      <c r="C277" s="990"/>
      <c r="D277" s="990"/>
      <c r="E277" s="990"/>
      <c r="F277" s="990"/>
      <c r="G277" s="990"/>
      <c r="H277" s="990"/>
      <c r="I277" s="990"/>
      <c r="J277" s="990"/>
      <c r="K277" s="990"/>
      <c r="L277" s="991"/>
      <c r="M277" s="991"/>
      <c r="N277" s="991"/>
      <c r="O277" s="991"/>
      <c r="P277" s="991"/>
      <c r="Q277" s="991"/>
      <c r="R277" s="991"/>
      <c r="S277" s="991"/>
      <c r="T277" s="991"/>
      <c r="U277" s="991"/>
      <c r="V277" s="991"/>
      <c r="W277" s="991"/>
    </row>
    <row r="278" spans="2:23" ht="15.75" hidden="1" customHeight="1">
      <c r="B278" s="990"/>
      <c r="C278" s="990"/>
      <c r="D278" s="990"/>
      <c r="E278" s="990"/>
      <c r="F278" s="990"/>
      <c r="G278" s="990"/>
      <c r="H278" s="990"/>
      <c r="I278" s="990"/>
      <c r="J278" s="990"/>
      <c r="K278" s="990"/>
      <c r="L278" s="991"/>
      <c r="M278" s="991"/>
      <c r="N278" s="991"/>
      <c r="O278" s="991"/>
      <c r="P278" s="991"/>
      <c r="Q278" s="991"/>
      <c r="R278" s="991"/>
      <c r="S278" s="991"/>
      <c r="T278" s="991"/>
      <c r="U278" s="991"/>
      <c r="V278" s="991"/>
      <c r="W278" s="991"/>
    </row>
    <row r="279" spans="2:23" ht="15.75" hidden="1" customHeight="1">
      <c r="B279" s="990"/>
      <c r="C279" s="990"/>
      <c r="D279" s="990"/>
      <c r="E279" s="990"/>
      <c r="F279" s="990"/>
      <c r="G279" s="990"/>
      <c r="H279" s="990"/>
      <c r="I279" s="990"/>
      <c r="J279" s="990"/>
      <c r="K279" s="990"/>
      <c r="L279" s="991"/>
      <c r="M279" s="991"/>
      <c r="N279" s="991"/>
      <c r="O279" s="991"/>
      <c r="P279" s="991"/>
      <c r="Q279" s="991"/>
      <c r="R279" s="991"/>
      <c r="S279" s="991"/>
      <c r="T279" s="991"/>
      <c r="U279" s="991"/>
      <c r="V279" s="991"/>
      <c r="W279" s="991"/>
    </row>
    <row r="280" spans="2:23" ht="15.75" hidden="1" customHeight="1">
      <c r="B280" s="990"/>
      <c r="C280" s="990"/>
      <c r="D280" s="990"/>
      <c r="E280" s="990"/>
      <c r="F280" s="990"/>
      <c r="G280" s="990"/>
      <c r="H280" s="990"/>
      <c r="I280" s="990"/>
      <c r="J280" s="990"/>
      <c r="K280" s="990"/>
      <c r="L280" s="991"/>
      <c r="M280" s="991"/>
      <c r="N280" s="991"/>
      <c r="O280" s="991"/>
      <c r="P280" s="991"/>
      <c r="Q280" s="991"/>
      <c r="R280" s="991"/>
      <c r="S280" s="991"/>
      <c r="T280" s="991"/>
      <c r="U280" s="991"/>
      <c r="V280" s="991"/>
      <c r="W280" s="991"/>
    </row>
    <row r="281" spans="2:23" ht="15.75" hidden="1" customHeight="1">
      <c r="B281" s="990"/>
      <c r="C281" s="990"/>
      <c r="D281" s="990"/>
      <c r="E281" s="990"/>
      <c r="F281" s="990"/>
      <c r="G281" s="990"/>
      <c r="H281" s="990"/>
      <c r="I281" s="990"/>
      <c r="J281" s="990"/>
      <c r="K281" s="990"/>
      <c r="L281" s="991"/>
      <c r="M281" s="991"/>
      <c r="N281" s="991"/>
      <c r="O281" s="991"/>
      <c r="P281" s="991"/>
      <c r="Q281" s="991"/>
      <c r="R281" s="991"/>
      <c r="S281" s="991"/>
      <c r="T281" s="991"/>
      <c r="U281" s="991"/>
      <c r="V281" s="991"/>
      <c r="W281" s="991"/>
    </row>
    <row r="282" spans="2:23" ht="15.75" hidden="1" customHeight="1">
      <c r="B282" s="990"/>
      <c r="C282" s="990"/>
      <c r="D282" s="990"/>
      <c r="E282" s="990"/>
      <c r="F282" s="990"/>
      <c r="G282" s="990"/>
      <c r="H282" s="990"/>
      <c r="I282" s="990"/>
      <c r="J282" s="990"/>
      <c r="K282" s="990"/>
      <c r="L282" s="991"/>
      <c r="M282" s="991"/>
      <c r="N282" s="991"/>
      <c r="O282" s="991"/>
      <c r="P282" s="991"/>
      <c r="Q282" s="991"/>
      <c r="R282" s="991"/>
      <c r="S282" s="991"/>
      <c r="T282" s="991"/>
      <c r="U282" s="991"/>
      <c r="V282" s="991"/>
      <c r="W282" s="991"/>
    </row>
    <row r="283" spans="2:23" ht="15.75" hidden="1" customHeight="1">
      <c r="B283" s="990"/>
      <c r="C283" s="990"/>
      <c r="D283" s="990"/>
      <c r="E283" s="990"/>
      <c r="F283" s="990"/>
      <c r="G283" s="990"/>
      <c r="H283" s="990"/>
      <c r="I283" s="990"/>
      <c r="J283" s="990"/>
      <c r="K283" s="990"/>
      <c r="L283" s="991"/>
      <c r="M283" s="991"/>
      <c r="N283" s="991"/>
      <c r="O283" s="991"/>
      <c r="P283" s="991"/>
      <c r="Q283" s="991"/>
      <c r="R283" s="991"/>
      <c r="S283" s="991"/>
      <c r="T283" s="991"/>
      <c r="U283" s="991"/>
      <c r="V283" s="991"/>
      <c r="W283" s="991"/>
    </row>
    <row r="284" spans="2:23" ht="15.75" hidden="1" customHeight="1">
      <c r="B284" s="990"/>
      <c r="C284" s="990"/>
      <c r="D284" s="990"/>
      <c r="E284" s="990"/>
      <c r="F284" s="990"/>
      <c r="G284" s="990"/>
      <c r="H284" s="990"/>
      <c r="I284" s="990"/>
      <c r="J284" s="990"/>
      <c r="K284" s="990"/>
      <c r="L284" s="991"/>
      <c r="M284" s="991"/>
      <c r="N284" s="991"/>
      <c r="O284" s="991"/>
      <c r="P284" s="991"/>
      <c r="Q284" s="991"/>
      <c r="R284" s="991"/>
      <c r="S284" s="991"/>
      <c r="T284" s="991"/>
      <c r="U284" s="991"/>
      <c r="V284" s="991"/>
      <c r="W284" s="991"/>
    </row>
    <row r="285" spans="2:23" ht="15.75" hidden="1" customHeight="1">
      <c r="B285" s="990"/>
      <c r="C285" s="990"/>
      <c r="D285" s="990"/>
      <c r="E285" s="990"/>
      <c r="F285" s="990"/>
      <c r="G285" s="990"/>
      <c r="H285" s="990"/>
      <c r="I285" s="990"/>
      <c r="J285" s="990"/>
      <c r="K285" s="990"/>
      <c r="L285" s="991"/>
      <c r="M285" s="991"/>
      <c r="N285" s="991"/>
      <c r="O285" s="991"/>
      <c r="P285" s="991"/>
      <c r="Q285" s="991"/>
      <c r="R285" s="991"/>
      <c r="S285" s="991"/>
      <c r="T285" s="991"/>
      <c r="U285" s="991"/>
      <c r="V285" s="991"/>
      <c r="W285" s="991"/>
    </row>
    <row r="286" spans="2:23" ht="15.75" hidden="1" customHeight="1">
      <c r="B286" s="990"/>
      <c r="C286" s="990"/>
      <c r="D286" s="990"/>
      <c r="E286" s="990"/>
      <c r="F286" s="990"/>
      <c r="G286" s="990"/>
      <c r="H286" s="990"/>
      <c r="I286" s="990"/>
      <c r="J286" s="990"/>
      <c r="K286" s="990"/>
      <c r="L286" s="991"/>
      <c r="M286" s="991"/>
      <c r="N286" s="991"/>
      <c r="O286" s="991"/>
      <c r="P286" s="991"/>
      <c r="Q286" s="991"/>
      <c r="R286" s="991"/>
      <c r="S286" s="991"/>
      <c r="T286" s="991"/>
      <c r="U286" s="991"/>
      <c r="V286" s="991"/>
      <c r="W286" s="991"/>
    </row>
    <row r="287" spans="2:23" ht="15.75" hidden="1" customHeight="1">
      <c r="B287" s="990"/>
      <c r="C287" s="990"/>
      <c r="D287" s="990"/>
      <c r="E287" s="990"/>
      <c r="F287" s="990"/>
      <c r="G287" s="990"/>
      <c r="H287" s="990"/>
      <c r="I287" s="990"/>
      <c r="J287" s="990"/>
      <c r="K287" s="990"/>
      <c r="L287" s="991"/>
      <c r="M287" s="991"/>
      <c r="N287" s="991"/>
      <c r="O287" s="991"/>
      <c r="P287" s="991"/>
      <c r="Q287" s="991"/>
      <c r="R287" s="991"/>
      <c r="S287" s="991"/>
      <c r="T287" s="991"/>
      <c r="U287" s="991"/>
      <c r="V287" s="991"/>
      <c r="W287" s="991"/>
    </row>
    <row r="288" spans="2:23" ht="15.75" hidden="1" customHeight="1">
      <c r="B288" s="990"/>
      <c r="C288" s="990"/>
      <c r="D288" s="990"/>
      <c r="E288" s="990"/>
      <c r="F288" s="990"/>
      <c r="G288" s="990"/>
      <c r="H288" s="990"/>
      <c r="I288" s="990"/>
      <c r="J288" s="990"/>
      <c r="K288" s="990"/>
      <c r="L288" s="991"/>
      <c r="M288" s="991"/>
      <c r="N288" s="991"/>
      <c r="O288" s="991"/>
      <c r="P288" s="991"/>
      <c r="Q288" s="991"/>
      <c r="R288" s="991"/>
      <c r="S288" s="991"/>
      <c r="T288" s="991"/>
      <c r="U288" s="991"/>
      <c r="V288" s="991"/>
      <c r="W288" s="991"/>
    </row>
    <row r="289" spans="2:23" ht="15.75" hidden="1" customHeight="1">
      <c r="B289" s="990"/>
      <c r="C289" s="990"/>
      <c r="D289" s="990"/>
      <c r="E289" s="990"/>
      <c r="F289" s="990"/>
      <c r="G289" s="990"/>
      <c r="H289" s="990"/>
      <c r="I289" s="990"/>
      <c r="J289" s="990"/>
      <c r="K289" s="990"/>
      <c r="L289" s="991"/>
      <c r="M289" s="991"/>
      <c r="N289" s="991"/>
      <c r="O289" s="991"/>
      <c r="P289" s="991"/>
      <c r="Q289" s="991"/>
      <c r="R289" s="991"/>
      <c r="S289" s="991"/>
      <c r="T289" s="991"/>
      <c r="U289" s="991"/>
      <c r="V289" s="991"/>
      <c r="W289" s="991"/>
    </row>
    <row r="290" spans="2:23" ht="15.75" hidden="1" customHeight="1">
      <c r="B290" s="990"/>
      <c r="C290" s="990"/>
      <c r="D290" s="990"/>
      <c r="E290" s="990"/>
      <c r="F290" s="990"/>
      <c r="G290" s="990"/>
      <c r="H290" s="990"/>
      <c r="I290" s="990"/>
      <c r="J290" s="990"/>
      <c r="K290" s="990"/>
      <c r="L290" s="991"/>
      <c r="M290" s="991"/>
      <c r="N290" s="991"/>
      <c r="O290" s="991"/>
      <c r="P290" s="991"/>
      <c r="Q290" s="991"/>
      <c r="R290" s="991"/>
      <c r="S290" s="991"/>
      <c r="T290" s="991"/>
      <c r="U290" s="991"/>
      <c r="V290" s="991"/>
      <c r="W290" s="991"/>
    </row>
    <row r="291" spans="2:23" ht="15.75" hidden="1" customHeight="1">
      <c r="B291" s="990"/>
      <c r="C291" s="990"/>
      <c r="D291" s="990"/>
      <c r="E291" s="990"/>
      <c r="F291" s="990"/>
      <c r="G291" s="990"/>
      <c r="H291" s="990"/>
      <c r="I291" s="990"/>
      <c r="J291" s="990"/>
      <c r="K291" s="990"/>
      <c r="L291" s="991"/>
      <c r="M291" s="991"/>
      <c r="N291" s="991"/>
      <c r="O291" s="991"/>
      <c r="P291" s="991"/>
      <c r="Q291" s="991"/>
      <c r="R291" s="991"/>
      <c r="S291" s="991"/>
      <c r="T291" s="991"/>
      <c r="U291" s="991"/>
      <c r="V291" s="991"/>
      <c r="W291" s="991"/>
    </row>
    <row r="292" spans="2:23" ht="15.75" hidden="1" customHeight="1">
      <c r="B292" s="990"/>
      <c r="C292" s="990"/>
      <c r="D292" s="990"/>
      <c r="E292" s="990"/>
      <c r="F292" s="990"/>
      <c r="G292" s="990"/>
      <c r="H292" s="990"/>
      <c r="I292" s="990"/>
      <c r="J292" s="990"/>
      <c r="K292" s="990"/>
      <c r="L292" s="991"/>
      <c r="M292" s="991"/>
      <c r="N292" s="991"/>
      <c r="O292" s="991"/>
      <c r="P292" s="991"/>
      <c r="Q292" s="991"/>
      <c r="R292" s="991"/>
      <c r="S292" s="991"/>
      <c r="T292" s="991"/>
      <c r="U292" s="991"/>
      <c r="V292" s="991"/>
      <c r="W292" s="991"/>
    </row>
    <row r="293" spans="2:23" ht="15.75" hidden="1" customHeight="1">
      <c r="B293" s="990"/>
      <c r="C293" s="990"/>
      <c r="D293" s="990"/>
      <c r="E293" s="990"/>
      <c r="F293" s="990"/>
      <c r="G293" s="990"/>
      <c r="H293" s="990"/>
      <c r="I293" s="990"/>
      <c r="J293" s="990"/>
      <c r="K293" s="990"/>
      <c r="L293" s="991"/>
      <c r="M293" s="991"/>
      <c r="N293" s="991"/>
      <c r="O293" s="991"/>
      <c r="P293" s="991"/>
      <c r="Q293" s="991"/>
      <c r="R293" s="991"/>
      <c r="S293" s="991"/>
      <c r="T293" s="991"/>
      <c r="U293" s="991"/>
      <c r="V293" s="991"/>
      <c r="W293" s="991"/>
    </row>
    <row r="294" spans="2:23" ht="15.75" hidden="1" customHeight="1">
      <c r="B294" s="990"/>
      <c r="C294" s="990"/>
      <c r="D294" s="990"/>
      <c r="E294" s="990"/>
      <c r="F294" s="990"/>
      <c r="G294" s="990"/>
      <c r="H294" s="990"/>
      <c r="I294" s="990"/>
      <c r="J294" s="990"/>
      <c r="K294" s="990"/>
      <c r="L294" s="991"/>
      <c r="M294" s="991"/>
      <c r="N294" s="991"/>
      <c r="O294" s="991"/>
      <c r="P294" s="991"/>
      <c r="Q294" s="991"/>
      <c r="R294" s="991"/>
      <c r="S294" s="991"/>
      <c r="T294" s="991"/>
      <c r="U294" s="991"/>
      <c r="V294" s="991"/>
      <c r="W294" s="991"/>
    </row>
    <row r="295" spans="2:23" ht="15.75" hidden="1" customHeight="1">
      <c r="B295" s="990"/>
      <c r="C295" s="990"/>
      <c r="D295" s="990"/>
      <c r="E295" s="990"/>
      <c r="F295" s="990"/>
      <c r="G295" s="990"/>
      <c r="H295" s="990"/>
      <c r="I295" s="990"/>
      <c r="J295" s="990"/>
      <c r="K295" s="990"/>
      <c r="L295" s="991"/>
      <c r="M295" s="991"/>
      <c r="N295" s="991"/>
      <c r="O295" s="991"/>
      <c r="P295" s="991"/>
      <c r="Q295" s="991"/>
      <c r="R295" s="991"/>
      <c r="S295" s="991"/>
      <c r="T295" s="991"/>
      <c r="U295" s="991"/>
      <c r="V295" s="991"/>
      <c r="W295" s="991"/>
    </row>
    <row r="296" spans="2:23" ht="15.75" hidden="1" customHeight="1">
      <c r="B296" s="990"/>
      <c r="C296" s="990"/>
      <c r="D296" s="990"/>
      <c r="E296" s="990"/>
      <c r="F296" s="990"/>
      <c r="G296" s="990"/>
      <c r="H296" s="990"/>
      <c r="I296" s="990"/>
      <c r="J296" s="990"/>
      <c r="K296" s="990"/>
      <c r="L296" s="991"/>
      <c r="M296" s="991"/>
      <c r="N296" s="991"/>
      <c r="O296" s="991"/>
      <c r="P296" s="991"/>
      <c r="Q296" s="991"/>
      <c r="R296" s="991"/>
      <c r="S296" s="991"/>
      <c r="T296" s="991"/>
      <c r="U296" s="991"/>
      <c r="V296" s="991"/>
      <c r="W296" s="991"/>
    </row>
    <row r="297" spans="2:23" ht="15.75" hidden="1" customHeight="1">
      <c r="B297" s="990"/>
      <c r="C297" s="990"/>
      <c r="D297" s="990"/>
      <c r="E297" s="990"/>
      <c r="F297" s="990"/>
      <c r="G297" s="990"/>
      <c r="H297" s="990"/>
      <c r="I297" s="990"/>
      <c r="J297" s="990"/>
      <c r="K297" s="990"/>
      <c r="L297" s="991"/>
      <c r="M297" s="991"/>
      <c r="N297" s="991"/>
      <c r="O297" s="991"/>
      <c r="P297" s="991"/>
      <c r="Q297" s="991"/>
      <c r="R297" s="991"/>
      <c r="S297" s="991"/>
      <c r="T297" s="991"/>
      <c r="U297" s="991"/>
      <c r="V297" s="991"/>
      <c r="W297" s="991"/>
    </row>
    <row r="298" spans="2:23" ht="15.75" hidden="1" customHeight="1">
      <c r="B298" s="990"/>
      <c r="C298" s="990"/>
      <c r="D298" s="990"/>
      <c r="E298" s="990"/>
      <c r="F298" s="990"/>
      <c r="G298" s="990"/>
      <c r="H298" s="990"/>
      <c r="I298" s="990"/>
      <c r="J298" s="990"/>
      <c r="K298" s="990"/>
      <c r="L298" s="991"/>
      <c r="M298" s="991"/>
      <c r="N298" s="991"/>
      <c r="O298" s="991"/>
      <c r="P298" s="991"/>
      <c r="Q298" s="991"/>
      <c r="R298" s="991"/>
      <c r="S298" s="991"/>
      <c r="T298" s="991"/>
      <c r="U298" s="991"/>
      <c r="V298" s="991"/>
      <c r="W298" s="991"/>
    </row>
    <row r="299" spans="2:23" ht="15.75" hidden="1" customHeight="1">
      <c r="B299" s="990"/>
      <c r="C299" s="990"/>
      <c r="D299" s="990"/>
      <c r="E299" s="990"/>
      <c r="F299" s="990"/>
      <c r="G299" s="990"/>
      <c r="H299" s="990"/>
      <c r="I299" s="990"/>
      <c r="J299" s="990"/>
      <c r="K299" s="990"/>
      <c r="L299" s="991"/>
      <c r="M299" s="991"/>
      <c r="N299" s="991"/>
      <c r="O299" s="991"/>
      <c r="P299" s="991"/>
      <c r="Q299" s="991"/>
      <c r="R299" s="991"/>
      <c r="S299" s="991"/>
      <c r="T299" s="991"/>
      <c r="U299" s="991"/>
      <c r="V299" s="991"/>
      <c r="W299" s="991"/>
    </row>
    <row r="300" spans="2:23" ht="15.75" hidden="1" customHeight="1">
      <c r="B300" s="990"/>
      <c r="C300" s="990"/>
      <c r="D300" s="990"/>
      <c r="E300" s="990"/>
      <c r="F300" s="990"/>
      <c r="G300" s="990"/>
      <c r="H300" s="990"/>
      <c r="I300" s="990"/>
      <c r="J300" s="990"/>
      <c r="K300" s="990"/>
      <c r="L300" s="991"/>
      <c r="M300" s="991"/>
      <c r="N300" s="991"/>
      <c r="O300" s="991"/>
      <c r="P300" s="991"/>
      <c r="Q300" s="991"/>
      <c r="R300" s="991"/>
      <c r="S300" s="991"/>
      <c r="T300" s="991"/>
      <c r="U300" s="991"/>
      <c r="V300" s="991"/>
      <c r="W300" s="991"/>
    </row>
    <row r="301" spans="2:23" ht="15.75" hidden="1" customHeight="1">
      <c r="B301" s="990"/>
      <c r="C301" s="990"/>
      <c r="D301" s="990"/>
      <c r="E301" s="990"/>
      <c r="F301" s="990"/>
      <c r="G301" s="990"/>
      <c r="H301" s="990"/>
      <c r="I301" s="990"/>
      <c r="J301" s="990"/>
      <c r="K301" s="990"/>
      <c r="L301" s="991"/>
      <c r="M301" s="991"/>
      <c r="N301" s="991"/>
      <c r="O301" s="991"/>
      <c r="P301" s="991"/>
      <c r="Q301" s="991"/>
      <c r="R301" s="991"/>
      <c r="S301" s="991"/>
      <c r="T301" s="991"/>
      <c r="U301" s="991"/>
      <c r="V301" s="991"/>
      <c r="W301" s="991"/>
    </row>
    <row r="302" spans="2:23" ht="15.75" hidden="1" customHeight="1">
      <c r="B302" s="990"/>
      <c r="C302" s="990"/>
      <c r="D302" s="990"/>
      <c r="E302" s="990"/>
      <c r="F302" s="990"/>
      <c r="G302" s="990"/>
      <c r="H302" s="990"/>
      <c r="I302" s="990"/>
      <c r="J302" s="990"/>
      <c r="K302" s="990"/>
      <c r="L302" s="991"/>
      <c r="M302" s="991"/>
      <c r="N302" s="991"/>
      <c r="O302" s="991"/>
      <c r="P302" s="991"/>
      <c r="Q302" s="991"/>
      <c r="R302" s="991"/>
      <c r="S302" s="991"/>
      <c r="T302" s="991"/>
      <c r="U302" s="991"/>
      <c r="V302" s="991"/>
      <c r="W302" s="991"/>
    </row>
    <row r="303" spans="2:23" ht="15.75" hidden="1" customHeight="1">
      <c r="B303" s="990"/>
      <c r="C303" s="990"/>
      <c r="D303" s="990"/>
      <c r="E303" s="990"/>
      <c r="F303" s="990"/>
      <c r="G303" s="990"/>
      <c r="H303" s="990"/>
      <c r="I303" s="990"/>
      <c r="J303" s="990"/>
      <c r="K303" s="990"/>
      <c r="L303" s="991"/>
      <c r="M303" s="991"/>
      <c r="N303" s="991"/>
      <c r="O303" s="991"/>
      <c r="P303" s="991"/>
      <c r="Q303" s="991"/>
      <c r="R303" s="991"/>
      <c r="S303" s="991"/>
      <c r="T303" s="991"/>
      <c r="U303" s="991"/>
      <c r="V303" s="991"/>
      <c r="W303" s="991"/>
    </row>
    <row r="304" spans="2:23" ht="15.75" hidden="1" customHeight="1">
      <c r="B304" s="990"/>
      <c r="C304" s="990"/>
      <c r="D304" s="990"/>
      <c r="E304" s="990"/>
      <c r="F304" s="990"/>
      <c r="G304" s="990"/>
      <c r="H304" s="990"/>
      <c r="I304" s="990"/>
      <c r="J304" s="990"/>
      <c r="K304" s="990"/>
      <c r="L304" s="991"/>
      <c r="M304" s="991"/>
      <c r="N304" s="991"/>
      <c r="O304" s="991"/>
      <c r="P304" s="991"/>
      <c r="Q304" s="991"/>
      <c r="R304" s="991"/>
      <c r="S304" s="991"/>
      <c r="T304" s="991"/>
      <c r="U304" s="991"/>
      <c r="V304" s="991"/>
      <c r="W304" s="991"/>
    </row>
    <row r="305" spans="2:23" ht="15.75" hidden="1" customHeight="1">
      <c r="B305" s="990"/>
      <c r="C305" s="990"/>
      <c r="D305" s="990"/>
      <c r="E305" s="990"/>
      <c r="F305" s="990"/>
      <c r="G305" s="990"/>
      <c r="H305" s="990"/>
      <c r="I305" s="990"/>
      <c r="J305" s="990"/>
      <c r="K305" s="990"/>
      <c r="L305" s="991"/>
      <c r="M305" s="991"/>
      <c r="N305" s="991"/>
      <c r="O305" s="991"/>
      <c r="P305" s="991"/>
      <c r="Q305" s="991"/>
      <c r="R305" s="991"/>
      <c r="S305" s="991"/>
      <c r="T305" s="991"/>
      <c r="U305" s="991"/>
      <c r="V305" s="991"/>
      <c r="W305" s="991"/>
    </row>
    <row r="306" spans="2:23" ht="15.75" hidden="1" customHeight="1">
      <c r="B306" s="990"/>
      <c r="C306" s="990"/>
      <c r="D306" s="990"/>
      <c r="E306" s="990"/>
      <c r="F306" s="990"/>
      <c r="G306" s="990"/>
      <c r="H306" s="990"/>
      <c r="I306" s="990"/>
      <c r="J306" s="990"/>
      <c r="K306" s="990"/>
      <c r="L306" s="991"/>
      <c r="M306" s="991"/>
      <c r="N306" s="991"/>
      <c r="O306" s="991"/>
      <c r="P306" s="991"/>
      <c r="Q306" s="991"/>
      <c r="R306" s="991"/>
      <c r="S306" s="991"/>
      <c r="T306" s="991"/>
      <c r="U306" s="991"/>
      <c r="V306" s="991"/>
      <c r="W306" s="991"/>
    </row>
    <row r="307" spans="2:23" ht="15.75" hidden="1" customHeight="1">
      <c r="B307" s="990"/>
      <c r="C307" s="990"/>
      <c r="D307" s="990"/>
      <c r="E307" s="990"/>
      <c r="F307" s="990"/>
      <c r="G307" s="990"/>
      <c r="H307" s="990"/>
      <c r="I307" s="990"/>
      <c r="J307" s="990"/>
      <c r="K307" s="990"/>
      <c r="L307" s="991"/>
      <c r="M307" s="991"/>
      <c r="N307" s="991"/>
      <c r="O307" s="991"/>
      <c r="P307" s="991"/>
      <c r="Q307" s="991"/>
      <c r="R307" s="991"/>
      <c r="S307" s="991"/>
      <c r="T307" s="991"/>
      <c r="U307" s="991"/>
      <c r="V307" s="991"/>
      <c r="W307" s="991"/>
    </row>
    <row r="308" spans="2:23" ht="15.75" hidden="1" customHeight="1">
      <c r="B308" s="990"/>
      <c r="C308" s="990"/>
      <c r="D308" s="990"/>
      <c r="E308" s="990"/>
      <c r="F308" s="990"/>
      <c r="G308" s="990"/>
      <c r="H308" s="990"/>
      <c r="I308" s="990"/>
      <c r="J308" s="990"/>
      <c r="K308" s="990"/>
      <c r="L308" s="991"/>
      <c r="M308" s="991"/>
      <c r="N308" s="991"/>
      <c r="O308" s="991"/>
      <c r="P308" s="991"/>
      <c r="Q308" s="991"/>
      <c r="R308" s="991"/>
      <c r="S308" s="991"/>
      <c r="T308" s="991"/>
      <c r="U308" s="991"/>
      <c r="V308" s="991"/>
      <c r="W308" s="991"/>
    </row>
    <row r="309" spans="2:23" ht="15.75" hidden="1" customHeight="1">
      <c r="B309" s="990"/>
      <c r="C309" s="990"/>
      <c r="D309" s="990"/>
      <c r="E309" s="990"/>
      <c r="F309" s="990"/>
      <c r="G309" s="990"/>
      <c r="H309" s="990"/>
      <c r="I309" s="990"/>
      <c r="J309" s="990"/>
      <c r="K309" s="990"/>
      <c r="L309" s="991"/>
      <c r="M309" s="991"/>
      <c r="N309" s="991"/>
      <c r="O309" s="991"/>
      <c r="P309" s="991"/>
      <c r="Q309" s="991"/>
      <c r="R309" s="991"/>
      <c r="S309" s="991"/>
      <c r="T309" s="991"/>
      <c r="U309" s="991"/>
      <c r="V309" s="991"/>
      <c r="W309" s="991"/>
    </row>
    <row r="310" spans="2:23" ht="15.75" hidden="1" customHeight="1">
      <c r="B310" s="990"/>
      <c r="C310" s="990"/>
      <c r="D310" s="990"/>
      <c r="E310" s="990"/>
      <c r="F310" s="990"/>
      <c r="G310" s="990"/>
      <c r="H310" s="990"/>
      <c r="I310" s="990"/>
      <c r="J310" s="990"/>
      <c r="K310" s="990"/>
      <c r="L310" s="991"/>
      <c r="M310" s="991"/>
      <c r="N310" s="991"/>
      <c r="O310" s="991"/>
      <c r="P310" s="991"/>
      <c r="Q310" s="991"/>
      <c r="R310" s="991"/>
      <c r="S310" s="991"/>
      <c r="T310" s="991"/>
      <c r="U310" s="991"/>
      <c r="V310" s="991"/>
      <c r="W310" s="991"/>
    </row>
    <row r="311" spans="2:23" ht="15.75" hidden="1" customHeight="1">
      <c r="B311" s="990"/>
      <c r="C311" s="990"/>
      <c r="D311" s="990"/>
      <c r="E311" s="990"/>
      <c r="F311" s="990"/>
      <c r="G311" s="990"/>
      <c r="H311" s="990"/>
      <c r="I311" s="990"/>
      <c r="J311" s="990"/>
      <c r="K311" s="990"/>
      <c r="L311" s="991"/>
      <c r="M311" s="991"/>
      <c r="N311" s="991"/>
      <c r="O311" s="991"/>
      <c r="P311" s="991"/>
      <c r="Q311" s="991"/>
      <c r="R311" s="991"/>
      <c r="S311" s="991"/>
      <c r="T311" s="991"/>
      <c r="U311" s="991"/>
      <c r="V311" s="991"/>
      <c r="W311" s="991"/>
    </row>
    <row r="312" spans="2:23" ht="15.75" hidden="1" customHeight="1">
      <c r="B312" s="990"/>
      <c r="C312" s="990"/>
      <c r="D312" s="990"/>
      <c r="E312" s="990"/>
      <c r="F312" s="990"/>
      <c r="G312" s="990"/>
      <c r="H312" s="990"/>
      <c r="I312" s="990"/>
      <c r="J312" s="990"/>
      <c r="K312" s="990"/>
      <c r="L312" s="991"/>
      <c r="M312" s="991"/>
      <c r="N312" s="991"/>
      <c r="O312" s="991"/>
      <c r="P312" s="991"/>
      <c r="Q312" s="991"/>
      <c r="R312" s="991"/>
      <c r="S312" s="991"/>
      <c r="T312" s="991"/>
      <c r="U312" s="991"/>
      <c r="V312" s="991"/>
      <c r="W312" s="991"/>
    </row>
    <row r="313" spans="2:23" ht="15.75" hidden="1" customHeight="1">
      <c r="B313" s="990"/>
      <c r="C313" s="990"/>
      <c r="D313" s="990"/>
      <c r="E313" s="990"/>
      <c r="F313" s="990"/>
      <c r="G313" s="990"/>
      <c r="H313" s="990"/>
      <c r="I313" s="990"/>
      <c r="J313" s="990"/>
      <c r="K313" s="990"/>
      <c r="L313" s="991"/>
      <c r="M313" s="991"/>
      <c r="N313" s="991"/>
      <c r="O313" s="991"/>
      <c r="P313" s="991"/>
      <c r="Q313" s="991"/>
      <c r="R313" s="991"/>
      <c r="S313" s="991"/>
      <c r="T313" s="991"/>
      <c r="U313" s="991"/>
      <c r="V313" s="991"/>
      <c r="W313" s="991"/>
    </row>
    <row r="314" spans="2:23" ht="15.75" hidden="1" customHeight="1">
      <c r="B314" s="990"/>
      <c r="C314" s="990"/>
      <c r="D314" s="990"/>
      <c r="E314" s="990"/>
      <c r="F314" s="990"/>
      <c r="G314" s="990"/>
      <c r="H314" s="990"/>
      <c r="I314" s="990"/>
      <c r="J314" s="990"/>
      <c r="K314" s="990"/>
      <c r="L314" s="991"/>
      <c r="M314" s="991"/>
      <c r="N314" s="991"/>
      <c r="O314" s="991"/>
      <c r="P314" s="991"/>
      <c r="Q314" s="991"/>
      <c r="R314" s="991"/>
      <c r="S314" s="991"/>
      <c r="T314" s="991"/>
      <c r="U314" s="991"/>
      <c r="V314" s="991"/>
      <c r="W314" s="991"/>
    </row>
    <row r="315" spans="2:23" ht="15.75" hidden="1" customHeight="1">
      <c r="B315" s="990"/>
      <c r="C315" s="990"/>
      <c r="D315" s="990"/>
      <c r="E315" s="990"/>
      <c r="F315" s="990"/>
      <c r="G315" s="990"/>
      <c r="H315" s="990"/>
      <c r="I315" s="990"/>
      <c r="J315" s="990"/>
      <c r="K315" s="990"/>
      <c r="L315" s="991"/>
      <c r="M315" s="991"/>
      <c r="N315" s="991"/>
      <c r="O315" s="991"/>
      <c r="P315" s="991"/>
      <c r="Q315" s="991"/>
      <c r="R315" s="991"/>
      <c r="S315" s="991"/>
      <c r="T315" s="991"/>
      <c r="U315" s="991"/>
      <c r="V315" s="991"/>
      <c r="W315" s="991"/>
    </row>
    <row r="316" spans="2:23" ht="15.75" hidden="1" customHeight="1">
      <c r="B316" s="990"/>
      <c r="C316" s="990"/>
      <c r="D316" s="990"/>
      <c r="E316" s="990"/>
      <c r="F316" s="990"/>
      <c r="G316" s="990"/>
      <c r="H316" s="990"/>
      <c r="I316" s="990"/>
      <c r="J316" s="990"/>
      <c r="K316" s="990"/>
      <c r="L316" s="991"/>
      <c r="M316" s="991"/>
      <c r="N316" s="991"/>
      <c r="O316" s="991"/>
      <c r="P316" s="991"/>
      <c r="Q316" s="991"/>
      <c r="R316" s="991"/>
      <c r="S316" s="991"/>
      <c r="T316" s="991"/>
      <c r="U316" s="991"/>
      <c r="V316" s="991"/>
      <c r="W316" s="991"/>
    </row>
    <row r="317" spans="2:23" ht="15.75" hidden="1" customHeight="1">
      <c r="B317" s="990"/>
      <c r="C317" s="990"/>
      <c r="D317" s="990"/>
      <c r="E317" s="990"/>
      <c r="F317" s="990"/>
      <c r="G317" s="990"/>
      <c r="H317" s="990"/>
      <c r="I317" s="990"/>
      <c r="J317" s="990"/>
      <c r="K317" s="990"/>
      <c r="L317" s="991"/>
      <c r="M317" s="991"/>
      <c r="N317" s="991"/>
      <c r="O317" s="991"/>
      <c r="P317" s="991"/>
      <c r="Q317" s="991"/>
      <c r="R317" s="991"/>
      <c r="S317" s="991"/>
      <c r="T317" s="991"/>
      <c r="U317" s="991"/>
      <c r="V317" s="991"/>
      <c r="W317" s="991"/>
    </row>
    <row r="318" spans="2:23" ht="15.75" hidden="1" customHeight="1">
      <c r="B318" s="990"/>
      <c r="C318" s="990"/>
      <c r="D318" s="990"/>
      <c r="E318" s="990"/>
      <c r="F318" s="990"/>
      <c r="G318" s="990"/>
      <c r="H318" s="990"/>
      <c r="I318" s="990"/>
      <c r="J318" s="990"/>
      <c r="K318" s="990"/>
      <c r="L318" s="991"/>
      <c r="M318" s="991"/>
      <c r="N318" s="991"/>
      <c r="O318" s="991"/>
      <c r="P318" s="991"/>
      <c r="Q318" s="991"/>
      <c r="R318" s="991"/>
      <c r="S318" s="991"/>
      <c r="T318" s="991"/>
      <c r="U318" s="991"/>
      <c r="V318" s="991"/>
      <c r="W318" s="991"/>
    </row>
    <row r="319" spans="2:23" ht="15.75" hidden="1" customHeight="1">
      <c r="B319" s="990"/>
      <c r="C319" s="990"/>
      <c r="D319" s="990"/>
      <c r="E319" s="990"/>
      <c r="F319" s="990"/>
      <c r="G319" s="990"/>
      <c r="H319" s="990"/>
      <c r="I319" s="990"/>
      <c r="J319" s="990"/>
      <c r="K319" s="990"/>
      <c r="L319" s="991"/>
      <c r="M319" s="991"/>
      <c r="N319" s="991"/>
      <c r="O319" s="991"/>
      <c r="P319" s="991"/>
      <c r="Q319" s="991"/>
      <c r="R319" s="991"/>
      <c r="S319" s="991"/>
      <c r="T319" s="991"/>
      <c r="U319" s="991"/>
      <c r="V319" s="991"/>
      <c r="W319" s="991"/>
    </row>
    <row r="320" spans="2:23" ht="15.75" hidden="1" customHeight="1">
      <c r="B320" s="990"/>
      <c r="C320" s="990"/>
      <c r="D320" s="990"/>
      <c r="E320" s="990"/>
      <c r="F320" s="990"/>
      <c r="G320" s="990"/>
      <c r="H320" s="990"/>
      <c r="I320" s="990"/>
      <c r="J320" s="990"/>
      <c r="K320" s="990"/>
      <c r="L320" s="991"/>
      <c r="M320" s="991"/>
      <c r="N320" s="991"/>
      <c r="O320" s="991"/>
      <c r="P320" s="991"/>
      <c r="Q320" s="991"/>
      <c r="R320" s="991"/>
      <c r="S320" s="991"/>
      <c r="T320" s="991"/>
      <c r="U320" s="991"/>
      <c r="V320" s="991"/>
      <c r="W320" s="991"/>
    </row>
    <row r="321" spans="2:23" ht="15.75" hidden="1" customHeight="1">
      <c r="B321" s="990"/>
      <c r="C321" s="990"/>
      <c r="D321" s="990"/>
      <c r="E321" s="990"/>
      <c r="F321" s="990"/>
      <c r="G321" s="990"/>
      <c r="H321" s="990"/>
      <c r="I321" s="990"/>
      <c r="J321" s="990"/>
      <c r="K321" s="990"/>
      <c r="L321" s="991"/>
      <c r="M321" s="991"/>
      <c r="N321" s="991"/>
      <c r="O321" s="991"/>
      <c r="P321" s="991"/>
      <c r="Q321" s="991"/>
      <c r="R321" s="991"/>
      <c r="S321" s="991"/>
      <c r="T321" s="991"/>
      <c r="U321" s="991"/>
      <c r="V321" s="991"/>
      <c r="W321" s="991"/>
    </row>
    <row r="322" spans="2:23" ht="15.75" hidden="1" customHeight="1">
      <c r="B322" s="990"/>
      <c r="C322" s="990"/>
      <c r="D322" s="990"/>
      <c r="E322" s="990"/>
      <c r="F322" s="990"/>
      <c r="G322" s="990"/>
      <c r="H322" s="990"/>
      <c r="I322" s="990"/>
      <c r="J322" s="990"/>
      <c r="K322" s="990"/>
      <c r="L322" s="991"/>
      <c r="M322" s="991"/>
      <c r="N322" s="991"/>
      <c r="O322" s="991"/>
      <c r="P322" s="991"/>
      <c r="Q322" s="991"/>
      <c r="R322" s="991"/>
      <c r="S322" s="991"/>
      <c r="T322" s="991"/>
      <c r="U322" s="991"/>
      <c r="V322" s="991"/>
      <c r="W322" s="991"/>
    </row>
    <row r="323" spans="2:23" ht="15.75" hidden="1" customHeight="1">
      <c r="B323" s="990"/>
      <c r="C323" s="990"/>
      <c r="D323" s="990"/>
      <c r="E323" s="990"/>
      <c r="F323" s="990"/>
      <c r="G323" s="990"/>
      <c r="H323" s="990"/>
      <c r="I323" s="990"/>
      <c r="J323" s="990"/>
      <c r="K323" s="990"/>
      <c r="L323" s="991"/>
      <c r="M323" s="991"/>
      <c r="N323" s="991"/>
      <c r="O323" s="991"/>
      <c r="P323" s="991"/>
      <c r="Q323" s="991"/>
      <c r="R323" s="991"/>
      <c r="S323" s="991"/>
      <c r="T323" s="991"/>
      <c r="U323" s="991"/>
      <c r="V323" s="991"/>
      <c r="W323" s="991"/>
    </row>
    <row r="324" spans="2:23" ht="15.75" hidden="1" customHeight="1">
      <c r="B324" s="990"/>
      <c r="C324" s="990"/>
      <c r="D324" s="990"/>
      <c r="E324" s="990"/>
      <c r="F324" s="990"/>
      <c r="G324" s="990"/>
      <c r="H324" s="990"/>
      <c r="I324" s="990"/>
      <c r="J324" s="990"/>
      <c r="K324" s="990"/>
      <c r="L324" s="991"/>
      <c r="M324" s="991"/>
      <c r="N324" s="991"/>
      <c r="O324" s="991"/>
      <c r="P324" s="991"/>
      <c r="Q324" s="991"/>
      <c r="R324" s="991"/>
      <c r="S324" s="991"/>
      <c r="T324" s="991"/>
      <c r="U324" s="991"/>
      <c r="V324" s="991"/>
      <c r="W324" s="991"/>
    </row>
    <row r="325" spans="2:23" ht="15.75" hidden="1" customHeight="1">
      <c r="B325" s="990"/>
      <c r="C325" s="990"/>
      <c r="D325" s="990"/>
      <c r="E325" s="990"/>
      <c r="F325" s="990"/>
      <c r="G325" s="990"/>
      <c r="H325" s="990"/>
      <c r="I325" s="990"/>
      <c r="J325" s="990"/>
      <c r="K325" s="990"/>
      <c r="L325" s="991"/>
      <c r="M325" s="991"/>
      <c r="N325" s="991"/>
      <c r="O325" s="991"/>
      <c r="P325" s="991"/>
      <c r="Q325" s="991"/>
      <c r="R325" s="991"/>
      <c r="S325" s="991"/>
      <c r="T325" s="991"/>
      <c r="U325" s="991"/>
      <c r="V325" s="991"/>
      <c r="W325" s="991"/>
    </row>
    <row r="326" spans="2:23" ht="15.75" hidden="1" customHeight="1">
      <c r="B326" s="990"/>
      <c r="C326" s="990"/>
      <c r="D326" s="990"/>
      <c r="E326" s="990"/>
      <c r="F326" s="990"/>
      <c r="G326" s="990"/>
      <c r="H326" s="990"/>
      <c r="I326" s="990"/>
      <c r="J326" s="990"/>
      <c r="K326" s="990"/>
      <c r="L326" s="991"/>
      <c r="M326" s="991"/>
      <c r="N326" s="991"/>
      <c r="O326" s="991"/>
      <c r="P326" s="991"/>
      <c r="Q326" s="991"/>
      <c r="R326" s="991"/>
      <c r="S326" s="991"/>
      <c r="T326" s="991"/>
      <c r="U326" s="991"/>
      <c r="V326" s="991"/>
      <c r="W326" s="991"/>
    </row>
    <row r="327" spans="2:23" ht="15.75" hidden="1" customHeight="1">
      <c r="B327" s="990"/>
      <c r="C327" s="990"/>
      <c r="D327" s="990"/>
      <c r="E327" s="990"/>
      <c r="F327" s="990"/>
      <c r="G327" s="990"/>
      <c r="H327" s="990"/>
      <c r="I327" s="990"/>
      <c r="J327" s="990"/>
      <c r="K327" s="990"/>
      <c r="L327" s="991"/>
      <c r="M327" s="991"/>
      <c r="N327" s="991"/>
      <c r="O327" s="991"/>
      <c r="P327" s="991"/>
      <c r="Q327" s="991"/>
      <c r="R327" s="991"/>
      <c r="S327" s="991"/>
      <c r="T327" s="991"/>
      <c r="U327" s="991"/>
      <c r="V327" s="991"/>
      <c r="W327" s="991"/>
    </row>
    <row r="328" spans="2:23" ht="15.75" hidden="1" customHeight="1">
      <c r="B328" s="990"/>
      <c r="C328" s="990"/>
      <c r="D328" s="990"/>
      <c r="E328" s="990"/>
      <c r="F328" s="990"/>
      <c r="G328" s="990"/>
      <c r="H328" s="990"/>
      <c r="I328" s="990"/>
      <c r="J328" s="990"/>
      <c r="K328" s="990"/>
      <c r="L328" s="991"/>
      <c r="M328" s="991"/>
      <c r="N328" s="991"/>
      <c r="O328" s="991"/>
      <c r="P328" s="991"/>
      <c r="Q328" s="991"/>
      <c r="R328" s="991"/>
      <c r="S328" s="991"/>
      <c r="T328" s="991"/>
      <c r="U328" s="991"/>
      <c r="V328" s="991"/>
      <c r="W328" s="991"/>
    </row>
    <row r="329" spans="2:23" ht="15.75" hidden="1" customHeight="1">
      <c r="B329" s="990"/>
      <c r="C329" s="990"/>
      <c r="D329" s="990"/>
      <c r="E329" s="990"/>
      <c r="F329" s="990"/>
      <c r="G329" s="990"/>
      <c r="H329" s="990"/>
      <c r="I329" s="990"/>
      <c r="J329" s="990"/>
      <c r="K329" s="990"/>
      <c r="L329" s="991"/>
      <c r="M329" s="991"/>
      <c r="N329" s="991"/>
      <c r="O329" s="991"/>
      <c r="P329" s="991"/>
      <c r="Q329" s="991"/>
      <c r="R329" s="991"/>
      <c r="S329" s="991"/>
      <c r="T329" s="991"/>
      <c r="U329" s="991"/>
      <c r="V329" s="991"/>
      <c r="W329" s="991"/>
    </row>
    <row r="330" spans="2:23" ht="15.75" hidden="1" customHeight="1">
      <c r="B330" s="990"/>
      <c r="C330" s="990"/>
      <c r="D330" s="990"/>
      <c r="E330" s="990"/>
      <c r="F330" s="990"/>
      <c r="G330" s="990"/>
      <c r="H330" s="990"/>
      <c r="I330" s="990"/>
      <c r="J330" s="990"/>
      <c r="K330" s="990"/>
      <c r="L330" s="991"/>
      <c r="M330" s="991"/>
      <c r="N330" s="991"/>
      <c r="O330" s="991"/>
      <c r="P330" s="991"/>
      <c r="Q330" s="991"/>
      <c r="R330" s="991"/>
      <c r="S330" s="991"/>
      <c r="T330" s="991"/>
      <c r="U330" s="991"/>
      <c r="V330" s="991"/>
      <c r="W330" s="991"/>
    </row>
    <row r="331" spans="2:23" ht="15.75" hidden="1" customHeight="1">
      <c r="B331" s="990"/>
      <c r="C331" s="990"/>
      <c r="D331" s="990"/>
      <c r="E331" s="990"/>
      <c r="F331" s="990"/>
      <c r="G331" s="990"/>
      <c r="H331" s="990"/>
      <c r="I331" s="990"/>
      <c r="J331" s="990"/>
      <c r="K331" s="990"/>
      <c r="L331" s="991"/>
      <c r="M331" s="991"/>
      <c r="N331" s="991"/>
      <c r="O331" s="991"/>
      <c r="P331" s="991"/>
      <c r="Q331" s="991"/>
      <c r="R331" s="991"/>
      <c r="S331" s="991"/>
      <c r="T331" s="991"/>
      <c r="U331" s="991"/>
      <c r="V331" s="991"/>
      <c r="W331" s="991"/>
    </row>
    <row r="332" spans="2:23" ht="15.75" hidden="1" customHeight="1">
      <c r="B332" s="990"/>
      <c r="C332" s="990"/>
      <c r="D332" s="990"/>
      <c r="E332" s="990"/>
      <c r="F332" s="990"/>
      <c r="G332" s="990"/>
      <c r="H332" s="990"/>
      <c r="I332" s="990"/>
      <c r="J332" s="990"/>
      <c r="K332" s="990"/>
      <c r="L332" s="991"/>
      <c r="M332" s="991"/>
      <c r="N332" s="991"/>
      <c r="O332" s="991"/>
      <c r="P332" s="991"/>
      <c r="Q332" s="991"/>
      <c r="R332" s="991"/>
      <c r="S332" s="991"/>
      <c r="T332" s="991"/>
      <c r="U332" s="991"/>
      <c r="V332" s="991"/>
      <c r="W332" s="991"/>
    </row>
    <row r="333" spans="2:23" ht="15.75" hidden="1" customHeight="1">
      <c r="B333" s="990"/>
      <c r="C333" s="990"/>
      <c r="D333" s="990"/>
      <c r="E333" s="990"/>
      <c r="F333" s="990"/>
      <c r="G333" s="990"/>
      <c r="H333" s="990"/>
      <c r="I333" s="990"/>
      <c r="J333" s="990"/>
      <c r="K333" s="990"/>
      <c r="L333" s="991"/>
      <c r="M333" s="991"/>
      <c r="N333" s="991"/>
      <c r="O333" s="991"/>
      <c r="P333" s="991"/>
      <c r="Q333" s="991"/>
      <c r="R333" s="991"/>
      <c r="S333" s="991"/>
      <c r="T333" s="991"/>
      <c r="U333" s="991"/>
      <c r="V333" s="991"/>
      <c r="W333" s="991"/>
    </row>
    <row r="334" spans="2:23" ht="15.75" hidden="1" customHeight="1">
      <c r="B334" s="990"/>
      <c r="C334" s="990"/>
      <c r="D334" s="990"/>
      <c r="E334" s="990"/>
      <c r="F334" s="990"/>
      <c r="G334" s="990"/>
      <c r="H334" s="990"/>
      <c r="I334" s="990"/>
      <c r="J334" s="990"/>
      <c r="K334" s="990"/>
      <c r="L334" s="991"/>
      <c r="M334" s="991"/>
      <c r="N334" s="991"/>
      <c r="O334" s="991"/>
      <c r="P334" s="991"/>
      <c r="Q334" s="991"/>
      <c r="R334" s="991"/>
      <c r="S334" s="991"/>
      <c r="T334" s="991"/>
      <c r="U334" s="991"/>
      <c r="V334" s="991"/>
      <c r="W334" s="991"/>
    </row>
    <row r="335" spans="2:23" ht="15.75" hidden="1" customHeight="1">
      <c r="B335" s="990"/>
      <c r="C335" s="990"/>
      <c r="D335" s="990"/>
      <c r="E335" s="990"/>
      <c r="F335" s="990"/>
      <c r="G335" s="990"/>
      <c r="H335" s="990"/>
      <c r="I335" s="990"/>
      <c r="J335" s="990"/>
      <c r="K335" s="990"/>
      <c r="L335" s="991"/>
      <c r="M335" s="991"/>
      <c r="N335" s="991"/>
      <c r="O335" s="991"/>
      <c r="P335" s="991"/>
      <c r="Q335" s="991"/>
      <c r="R335" s="991"/>
      <c r="S335" s="991"/>
      <c r="T335" s="991"/>
      <c r="U335" s="991"/>
      <c r="V335" s="991"/>
      <c r="W335" s="991"/>
    </row>
    <row r="336" spans="2:23" ht="15.75" hidden="1" customHeight="1">
      <c r="B336" s="990"/>
      <c r="C336" s="990"/>
      <c r="D336" s="990"/>
      <c r="E336" s="990"/>
      <c r="F336" s="990"/>
      <c r="G336" s="990"/>
      <c r="H336" s="990"/>
      <c r="I336" s="990"/>
      <c r="J336" s="990"/>
      <c r="K336" s="990"/>
      <c r="L336" s="991"/>
      <c r="M336" s="991"/>
      <c r="N336" s="991"/>
      <c r="O336" s="991"/>
      <c r="P336" s="991"/>
      <c r="Q336" s="991"/>
      <c r="R336" s="991"/>
      <c r="S336" s="991"/>
      <c r="T336" s="991"/>
      <c r="U336" s="991"/>
      <c r="V336" s="991"/>
      <c r="W336" s="991"/>
    </row>
    <row r="337" spans="2:23" ht="15.75" hidden="1" customHeight="1">
      <c r="B337" s="990"/>
      <c r="C337" s="990"/>
      <c r="D337" s="990"/>
      <c r="E337" s="990"/>
      <c r="F337" s="990"/>
      <c r="G337" s="990"/>
      <c r="H337" s="990"/>
      <c r="I337" s="990"/>
      <c r="J337" s="990"/>
      <c r="K337" s="990"/>
      <c r="L337" s="991"/>
      <c r="M337" s="991"/>
      <c r="N337" s="991"/>
      <c r="O337" s="991"/>
      <c r="P337" s="991"/>
      <c r="Q337" s="991"/>
      <c r="R337" s="991"/>
      <c r="S337" s="991"/>
      <c r="T337" s="991"/>
      <c r="U337" s="991"/>
      <c r="V337" s="991"/>
      <c r="W337" s="991"/>
    </row>
    <row r="338" spans="2:23" ht="15.75" hidden="1" customHeight="1">
      <c r="B338" s="990"/>
      <c r="C338" s="990"/>
      <c r="D338" s="990"/>
      <c r="E338" s="990"/>
      <c r="F338" s="990"/>
      <c r="G338" s="990"/>
      <c r="H338" s="990"/>
      <c r="I338" s="990"/>
      <c r="J338" s="990"/>
      <c r="K338" s="990"/>
      <c r="L338" s="991"/>
      <c r="M338" s="991"/>
      <c r="N338" s="991"/>
      <c r="O338" s="991"/>
      <c r="P338" s="991"/>
      <c r="Q338" s="991"/>
      <c r="R338" s="991"/>
      <c r="S338" s="991"/>
      <c r="T338" s="991"/>
      <c r="U338" s="991"/>
      <c r="V338" s="991"/>
      <c r="W338" s="991"/>
    </row>
    <row r="339" spans="2:23" ht="15.75" hidden="1" customHeight="1">
      <c r="B339" s="990"/>
      <c r="C339" s="990"/>
      <c r="D339" s="990"/>
      <c r="E339" s="990"/>
      <c r="F339" s="990"/>
      <c r="G339" s="990"/>
      <c r="H339" s="990"/>
      <c r="I339" s="990"/>
      <c r="J339" s="990"/>
      <c r="K339" s="990"/>
      <c r="L339" s="991"/>
      <c r="M339" s="991"/>
      <c r="N339" s="991"/>
      <c r="O339" s="991"/>
      <c r="P339" s="991"/>
      <c r="Q339" s="991"/>
      <c r="R339" s="991"/>
      <c r="S339" s="991"/>
      <c r="T339" s="991"/>
      <c r="U339" s="991"/>
      <c r="V339" s="991"/>
      <c r="W339" s="991"/>
    </row>
    <row r="340" spans="2:23" ht="15.75" hidden="1" customHeight="1">
      <c r="B340" s="990"/>
      <c r="C340" s="990"/>
      <c r="D340" s="990"/>
      <c r="E340" s="990"/>
      <c r="F340" s="990"/>
      <c r="G340" s="990"/>
      <c r="H340" s="990"/>
      <c r="I340" s="990"/>
      <c r="J340" s="990"/>
      <c r="K340" s="990"/>
      <c r="L340" s="991"/>
      <c r="M340" s="991"/>
      <c r="N340" s="991"/>
      <c r="O340" s="991"/>
      <c r="P340" s="991"/>
      <c r="Q340" s="991"/>
      <c r="R340" s="991"/>
      <c r="S340" s="991"/>
      <c r="T340" s="991"/>
      <c r="U340" s="991"/>
      <c r="V340" s="991"/>
      <c r="W340" s="991"/>
    </row>
    <row r="341" spans="2:23" ht="15.75" hidden="1" customHeight="1">
      <c r="B341" s="990"/>
      <c r="C341" s="990"/>
      <c r="D341" s="990"/>
      <c r="E341" s="990"/>
      <c r="F341" s="990"/>
      <c r="G341" s="990"/>
      <c r="H341" s="990"/>
      <c r="I341" s="990"/>
      <c r="J341" s="990"/>
      <c r="K341" s="990"/>
      <c r="L341" s="991"/>
      <c r="M341" s="991"/>
      <c r="N341" s="991"/>
      <c r="O341" s="991"/>
      <c r="P341" s="991"/>
      <c r="Q341" s="991"/>
      <c r="R341" s="991"/>
      <c r="S341" s="991"/>
      <c r="T341" s="991"/>
      <c r="U341" s="991"/>
      <c r="V341" s="991"/>
      <c r="W341" s="991"/>
    </row>
    <row r="342" spans="2:23" ht="15.75" hidden="1" customHeight="1">
      <c r="B342" s="990"/>
      <c r="C342" s="990"/>
      <c r="D342" s="990"/>
      <c r="E342" s="990"/>
      <c r="F342" s="990"/>
      <c r="G342" s="990"/>
      <c r="H342" s="990"/>
      <c r="I342" s="990"/>
      <c r="J342" s="990"/>
      <c r="K342" s="990"/>
      <c r="L342" s="991"/>
      <c r="M342" s="991"/>
      <c r="N342" s="991"/>
      <c r="O342" s="991"/>
      <c r="P342" s="991"/>
      <c r="Q342" s="991"/>
      <c r="R342" s="991"/>
      <c r="S342" s="991"/>
      <c r="T342" s="991"/>
      <c r="U342" s="991"/>
      <c r="V342" s="991"/>
      <c r="W342" s="991"/>
    </row>
    <row r="343" spans="2:23" ht="15.75" hidden="1" customHeight="1">
      <c r="B343" s="990"/>
      <c r="C343" s="990"/>
      <c r="D343" s="990"/>
      <c r="E343" s="990"/>
      <c r="F343" s="990"/>
      <c r="G343" s="990"/>
      <c r="H343" s="990"/>
      <c r="I343" s="990"/>
      <c r="J343" s="990"/>
      <c r="K343" s="990"/>
      <c r="L343" s="991"/>
      <c r="M343" s="991"/>
      <c r="N343" s="991"/>
      <c r="O343" s="991"/>
      <c r="P343" s="991"/>
      <c r="Q343" s="991"/>
      <c r="R343" s="991"/>
      <c r="S343" s="991"/>
      <c r="T343" s="991"/>
      <c r="U343" s="991"/>
      <c r="V343" s="991"/>
      <c r="W343" s="991"/>
    </row>
    <row r="344" spans="2:23" ht="15.75" hidden="1" customHeight="1">
      <c r="B344" s="990"/>
      <c r="C344" s="990"/>
      <c r="D344" s="990"/>
      <c r="E344" s="990"/>
      <c r="F344" s="990"/>
      <c r="G344" s="990"/>
      <c r="H344" s="990"/>
      <c r="I344" s="990"/>
      <c r="J344" s="990"/>
      <c r="K344" s="990"/>
      <c r="L344" s="991"/>
      <c r="M344" s="991"/>
      <c r="N344" s="991"/>
      <c r="O344" s="991"/>
      <c r="P344" s="991"/>
      <c r="Q344" s="991"/>
      <c r="R344" s="991"/>
      <c r="S344" s="991"/>
      <c r="T344" s="991"/>
      <c r="U344" s="991"/>
      <c r="V344" s="991"/>
      <c r="W344" s="991"/>
    </row>
    <row r="345" spans="2:23" ht="15.75" hidden="1" customHeight="1">
      <c r="B345" s="990"/>
      <c r="C345" s="990"/>
      <c r="D345" s="990"/>
      <c r="E345" s="990"/>
      <c r="F345" s="990"/>
      <c r="G345" s="990"/>
      <c r="H345" s="990"/>
      <c r="I345" s="990"/>
      <c r="J345" s="990"/>
      <c r="K345" s="990"/>
      <c r="L345" s="991"/>
      <c r="M345" s="991"/>
      <c r="N345" s="991"/>
      <c r="O345" s="991"/>
      <c r="P345" s="991"/>
      <c r="Q345" s="991"/>
      <c r="R345" s="991"/>
      <c r="S345" s="991"/>
      <c r="T345" s="991"/>
      <c r="U345" s="991"/>
      <c r="V345" s="991"/>
      <c r="W345" s="991"/>
    </row>
    <row r="346" spans="2:23" ht="15.75" hidden="1" customHeight="1">
      <c r="B346" s="990"/>
      <c r="C346" s="990"/>
      <c r="D346" s="990"/>
      <c r="E346" s="990"/>
      <c r="F346" s="990"/>
      <c r="G346" s="990"/>
      <c r="H346" s="990"/>
      <c r="I346" s="990"/>
      <c r="J346" s="990"/>
      <c r="K346" s="990"/>
      <c r="L346" s="991"/>
      <c r="M346" s="991"/>
      <c r="N346" s="991"/>
      <c r="O346" s="991"/>
      <c r="P346" s="991"/>
      <c r="Q346" s="991"/>
      <c r="R346" s="991"/>
      <c r="S346" s="991"/>
      <c r="T346" s="991"/>
      <c r="U346" s="991"/>
      <c r="V346" s="991"/>
      <c r="W346" s="991"/>
    </row>
    <row r="347" spans="2:23" ht="15.75" hidden="1" customHeight="1">
      <c r="B347" s="990"/>
      <c r="C347" s="990"/>
      <c r="D347" s="990"/>
      <c r="E347" s="990"/>
      <c r="F347" s="990"/>
      <c r="G347" s="990"/>
      <c r="H347" s="990"/>
      <c r="I347" s="990"/>
      <c r="J347" s="990"/>
      <c r="K347" s="990"/>
      <c r="L347" s="991"/>
      <c r="M347" s="991"/>
      <c r="N347" s="991"/>
      <c r="O347" s="991"/>
      <c r="P347" s="991"/>
      <c r="Q347" s="991"/>
      <c r="R347" s="991"/>
      <c r="S347" s="991"/>
      <c r="T347" s="991"/>
      <c r="U347" s="991"/>
      <c r="V347" s="991"/>
      <c r="W347" s="991"/>
    </row>
    <row r="348" spans="2:23" ht="15.75" hidden="1" customHeight="1">
      <c r="B348" s="990"/>
      <c r="C348" s="990"/>
      <c r="D348" s="990"/>
      <c r="E348" s="990"/>
      <c r="F348" s="990"/>
      <c r="G348" s="990"/>
      <c r="H348" s="990"/>
      <c r="I348" s="990"/>
      <c r="J348" s="990"/>
      <c r="K348" s="990"/>
      <c r="L348" s="991"/>
      <c r="M348" s="991"/>
      <c r="N348" s="991"/>
      <c r="O348" s="991"/>
      <c r="P348" s="991"/>
      <c r="Q348" s="991"/>
      <c r="R348" s="991"/>
      <c r="S348" s="991"/>
      <c r="T348" s="991"/>
      <c r="U348" s="991"/>
      <c r="V348" s="991"/>
      <c r="W348" s="991"/>
    </row>
    <row r="349" spans="2:23" ht="15.75" hidden="1" customHeight="1">
      <c r="B349" s="990"/>
      <c r="C349" s="990"/>
      <c r="D349" s="990"/>
      <c r="E349" s="990"/>
      <c r="F349" s="990"/>
      <c r="G349" s="990"/>
      <c r="H349" s="990"/>
      <c r="I349" s="990"/>
      <c r="J349" s="990"/>
      <c r="K349" s="990"/>
      <c r="L349" s="991"/>
      <c r="M349" s="991"/>
      <c r="N349" s="991"/>
      <c r="O349" s="991"/>
      <c r="P349" s="991"/>
      <c r="Q349" s="991"/>
      <c r="R349" s="991"/>
      <c r="S349" s="991"/>
      <c r="T349" s="991"/>
      <c r="U349" s="991"/>
      <c r="V349" s="991"/>
      <c r="W349" s="991"/>
    </row>
    <row r="350" spans="2:23" ht="15.75" hidden="1" customHeight="1">
      <c r="B350" s="990"/>
      <c r="C350" s="990"/>
      <c r="D350" s="990"/>
      <c r="E350" s="990"/>
      <c r="F350" s="990"/>
      <c r="G350" s="990"/>
      <c r="H350" s="990"/>
      <c r="I350" s="990"/>
      <c r="J350" s="990"/>
      <c r="K350" s="990"/>
      <c r="L350" s="991"/>
      <c r="M350" s="991"/>
      <c r="N350" s="991"/>
      <c r="O350" s="991"/>
      <c r="P350" s="991"/>
      <c r="Q350" s="991"/>
      <c r="R350" s="991"/>
      <c r="S350" s="991"/>
      <c r="T350" s="991"/>
      <c r="U350" s="991"/>
      <c r="V350" s="991"/>
      <c r="W350" s="991"/>
    </row>
    <row r="351" spans="2:23" ht="15.75" hidden="1" customHeight="1">
      <c r="B351" s="990"/>
      <c r="C351" s="990"/>
      <c r="D351" s="990"/>
      <c r="E351" s="990"/>
      <c r="F351" s="990"/>
      <c r="G351" s="990"/>
      <c r="H351" s="990"/>
      <c r="I351" s="990"/>
      <c r="J351" s="990"/>
      <c r="K351" s="990"/>
      <c r="L351" s="991"/>
      <c r="M351" s="991"/>
      <c r="N351" s="991"/>
      <c r="O351" s="991"/>
      <c r="P351" s="991"/>
      <c r="Q351" s="991"/>
      <c r="R351" s="991"/>
      <c r="S351" s="991"/>
      <c r="T351" s="991"/>
      <c r="U351" s="991"/>
      <c r="V351" s="991"/>
      <c r="W351" s="991"/>
    </row>
    <row r="352" spans="2:23" ht="15.75" hidden="1" customHeight="1">
      <c r="B352" s="990"/>
      <c r="C352" s="990"/>
      <c r="D352" s="990"/>
      <c r="E352" s="990"/>
      <c r="F352" s="990"/>
      <c r="G352" s="990"/>
      <c r="H352" s="990"/>
      <c r="I352" s="990"/>
      <c r="J352" s="990"/>
      <c r="K352" s="990"/>
      <c r="L352" s="991"/>
      <c r="M352" s="991"/>
      <c r="N352" s="991"/>
      <c r="O352" s="991"/>
      <c r="P352" s="991"/>
      <c r="Q352" s="991"/>
      <c r="R352" s="991"/>
      <c r="S352" s="991"/>
      <c r="T352" s="991"/>
      <c r="U352" s="991"/>
      <c r="V352" s="991"/>
      <c r="W352" s="991"/>
    </row>
    <row r="353" spans="2:23" ht="15.75" hidden="1" customHeight="1">
      <c r="B353" s="990"/>
      <c r="C353" s="990"/>
      <c r="D353" s="990"/>
      <c r="E353" s="990"/>
      <c r="F353" s="990"/>
      <c r="G353" s="990"/>
      <c r="H353" s="990"/>
      <c r="I353" s="990"/>
      <c r="J353" s="990"/>
      <c r="K353" s="990"/>
      <c r="L353" s="991"/>
      <c r="M353" s="991"/>
      <c r="N353" s="991"/>
      <c r="O353" s="991"/>
      <c r="P353" s="991"/>
      <c r="Q353" s="991"/>
      <c r="R353" s="991"/>
      <c r="S353" s="991"/>
      <c r="T353" s="991"/>
      <c r="U353" s="991"/>
      <c r="V353" s="991"/>
      <c r="W353" s="991"/>
    </row>
    <row r="354" spans="2:23" ht="15.75" hidden="1" customHeight="1">
      <c r="B354" s="990"/>
      <c r="C354" s="990"/>
      <c r="D354" s="990"/>
      <c r="E354" s="990"/>
      <c r="F354" s="990"/>
      <c r="G354" s="990"/>
      <c r="H354" s="990"/>
      <c r="I354" s="990"/>
      <c r="J354" s="990"/>
      <c r="K354" s="990"/>
      <c r="L354" s="991"/>
      <c r="M354" s="991"/>
      <c r="N354" s="991"/>
      <c r="O354" s="991"/>
      <c r="P354" s="991"/>
      <c r="Q354" s="991"/>
      <c r="R354" s="991"/>
      <c r="S354" s="991"/>
      <c r="T354" s="991"/>
      <c r="U354" s="991"/>
      <c r="V354" s="991"/>
      <c r="W354" s="991"/>
    </row>
    <row r="355" spans="2:23" ht="15.75" hidden="1" customHeight="1">
      <c r="B355" s="990"/>
      <c r="C355" s="990"/>
      <c r="D355" s="990"/>
      <c r="E355" s="990"/>
      <c r="F355" s="990"/>
      <c r="G355" s="990"/>
      <c r="H355" s="990"/>
      <c r="I355" s="990"/>
      <c r="J355" s="990"/>
      <c r="K355" s="990"/>
      <c r="L355" s="991"/>
      <c r="M355" s="991"/>
      <c r="N355" s="991"/>
      <c r="O355" s="991"/>
      <c r="P355" s="991"/>
      <c r="Q355" s="991"/>
      <c r="R355" s="991"/>
      <c r="S355" s="991"/>
      <c r="T355" s="991"/>
      <c r="U355" s="991"/>
      <c r="V355" s="991"/>
      <c r="W355" s="991"/>
    </row>
    <row r="356" spans="2:23" ht="15.75" hidden="1" customHeight="1">
      <c r="B356" s="990"/>
      <c r="C356" s="990"/>
      <c r="D356" s="990"/>
      <c r="E356" s="990"/>
      <c r="F356" s="990"/>
      <c r="G356" s="990"/>
      <c r="H356" s="990"/>
      <c r="I356" s="990"/>
      <c r="J356" s="990"/>
      <c r="K356" s="990"/>
      <c r="L356" s="991"/>
      <c r="M356" s="991"/>
      <c r="N356" s="991"/>
      <c r="O356" s="991"/>
      <c r="P356" s="991"/>
      <c r="Q356" s="991"/>
      <c r="R356" s="991"/>
      <c r="S356" s="991"/>
      <c r="T356" s="991"/>
      <c r="U356" s="991"/>
      <c r="V356" s="991"/>
      <c r="W356" s="991"/>
    </row>
    <row r="357" spans="2:23" ht="15.75" hidden="1" customHeight="1">
      <c r="B357" s="990"/>
      <c r="C357" s="990"/>
      <c r="D357" s="990"/>
      <c r="E357" s="990"/>
      <c r="F357" s="990"/>
      <c r="G357" s="990"/>
      <c r="H357" s="990"/>
      <c r="I357" s="990"/>
      <c r="J357" s="990"/>
      <c r="K357" s="990"/>
      <c r="L357" s="991"/>
      <c r="M357" s="991"/>
      <c r="N357" s="991"/>
      <c r="O357" s="991"/>
      <c r="P357" s="991"/>
      <c r="Q357" s="991"/>
      <c r="R357" s="991"/>
      <c r="S357" s="991"/>
      <c r="T357" s="991"/>
      <c r="U357" s="991"/>
      <c r="V357" s="991"/>
      <c r="W357" s="991"/>
    </row>
    <row r="358" spans="2:23" ht="15.75" hidden="1" customHeight="1">
      <c r="B358" s="990"/>
      <c r="C358" s="990"/>
      <c r="D358" s="990"/>
      <c r="E358" s="990"/>
      <c r="F358" s="990"/>
      <c r="G358" s="990"/>
      <c r="H358" s="990"/>
      <c r="I358" s="990"/>
      <c r="J358" s="990"/>
      <c r="K358" s="990"/>
      <c r="L358" s="991"/>
      <c r="M358" s="991"/>
      <c r="N358" s="991"/>
      <c r="O358" s="991"/>
      <c r="P358" s="991"/>
      <c r="Q358" s="991"/>
      <c r="R358" s="991"/>
      <c r="S358" s="991"/>
      <c r="T358" s="991"/>
      <c r="U358" s="991"/>
      <c r="V358" s="991"/>
      <c r="W358" s="991"/>
    </row>
    <row r="359" spans="2:23" ht="15.75" hidden="1" customHeight="1">
      <c r="B359" s="990"/>
      <c r="C359" s="990"/>
      <c r="D359" s="990"/>
      <c r="E359" s="990"/>
      <c r="F359" s="990"/>
      <c r="G359" s="990"/>
      <c r="H359" s="990"/>
      <c r="I359" s="990"/>
      <c r="J359" s="990"/>
      <c r="K359" s="990"/>
      <c r="L359" s="991"/>
      <c r="M359" s="991"/>
      <c r="N359" s="991"/>
      <c r="O359" s="991"/>
      <c r="P359" s="991"/>
      <c r="Q359" s="991"/>
      <c r="R359" s="991"/>
      <c r="S359" s="991"/>
      <c r="T359" s="991"/>
      <c r="U359" s="991"/>
      <c r="V359" s="991"/>
      <c r="W359" s="991"/>
    </row>
    <row r="360" spans="2:23" ht="15.75" hidden="1" customHeight="1">
      <c r="B360" s="990"/>
      <c r="C360" s="990"/>
      <c r="D360" s="990"/>
      <c r="E360" s="990"/>
      <c r="F360" s="990"/>
      <c r="G360" s="990"/>
      <c r="H360" s="990"/>
      <c r="I360" s="990"/>
      <c r="J360" s="990"/>
      <c r="K360" s="990"/>
      <c r="L360" s="991"/>
      <c r="M360" s="991"/>
      <c r="N360" s="991"/>
      <c r="O360" s="991"/>
      <c r="P360" s="991"/>
      <c r="Q360" s="991"/>
      <c r="R360" s="991"/>
      <c r="S360" s="991"/>
      <c r="T360" s="991"/>
      <c r="U360" s="991"/>
      <c r="V360" s="991"/>
      <c r="W360" s="991"/>
    </row>
    <row r="361" spans="2:23" ht="15.75" hidden="1" customHeight="1">
      <c r="B361" s="990"/>
      <c r="C361" s="990"/>
      <c r="D361" s="990"/>
      <c r="E361" s="990"/>
      <c r="F361" s="990"/>
      <c r="G361" s="990"/>
      <c r="H361" s="990"/>
      <c r="I361" s="990"/>
      <c r="J361" s="990"/>
      <c r="K361" s="990"/>
      <c r="L361" s="991"/>
      <c r="M361" s="991"/>
      <c r="N361" s="991"/>
      <c r="O361" s="991"/>
      <c r="P361" s="991"/>
      <c r="Q361" s="991"/>
      <c r="R361" s="991"/>
      <c r="S361" s="991"/>
      <c r="T361" s="991"/>
      <c r="U361" s="991"/>
      <c r="V361" s="991"/>
      <c r="W361" s="991"/>
    </row>
    <row r="362" spans="2:23" ht="15.75" hidden="1" customHeight="1">
      <c r="B362" s="990"/>
      <c r="C362" s="990"/>
      <c r="D362" s="990"/>
      <c r="E362" s="990"/>
      <c r="F362" s="990"/>
      <c r="G362" s="990"/>
      <c r="H362" s="990"/>
      <c r="I362" s="990"/>
      <c r="J362" s="990"/>
      <c r="K362" s="990"/>
      <c r="L362" s="991"/>
      <c r="M362" s="991"/>
      <c r="N362" s="991"/>
      <c r="O362" s="991"/>
      <c r="P362" s="991"/>
      <c r="Q362" s="991"/>
      <c r="R362" s="991"/>
      <c r="S362" s="991"/>
      <c r="T362" s="991"/>
      <c r="U362" s="991"/>
      <c r="V362" s="991"/>
      <c r="W362" s="991"/>
    </row>
    <row r="363" spans="2:23" ht="15.75" hidden="1" customHeight="1">
      <c r="B363" s="990"/>
      <c r="C363" s="990"/>
      <c r="D363" s="990"/>
      <c r="E363" s="990"/>
      <c r="F363" s="990"/>
      <c r="G363" s="990"/>
      <c r="H363" s="990"/>
      <c r="I363" s="990"/>
      <c r="J363" s="990"/>
      <c r="K363" s="990"/>
      <c r="L363" s="991"/>
      <c r="M363" s="991"/>
      <c r="N363" s="991"/>
      <c r="O363" s="991"/>
      <c r="P363" s="991"/>
      <c r="Q363" s="991"/>
      <c r="R363" s="991"/>
      <c r="S363" s="991"/>
      <c r="T363" s="991"/>
      <c r="U363" s="991"/>
      <c r="V363" s="991"/>
      <c r="W363" s="991"/>
    </row>
    <row r="364" spans="2:23" ht="15.75" hidden="1" customHeight="1">
      <c r="B364" s="990"/>
      <c r="C364" s="990"/>
      <c r="D364" s="990"/>
      <c r="E364" s="990"/>
      <c r="F364" s="990"/>
      <c r="G364" s="990"/>
      <c r="H364" s="990"/>
      <c r="I364" s="990"/>
      <c r="J364" s="990"/>
      <c r="K364" s="990"/>
      <c r="L364" s="991"/>
      <c r="M364" s="991"/>
      <c r="N364" s="991"/>
      <c r="O364" s="991"/>
      <c r="P364" s="991"/>
      <c r="Q364" s="991"/>
      <c r="R364" s="991"/>
      <c r="S364" s="991"/>
      <c r="T364" s="991"/>
      <c r="U364" s="991"/>
      <c r="V364" s="991"/>
      <c r="W364" s="991"/>
    </row>
    <row r="365" spans="2:23" ht="15.75" hidden="1" customHeight="1">
      <c r="B365" s="990"/>
      <c r="C365" s="990"/>
      <c r="D365" s="990"/>
      <c r="E365" s="990"/>
      <c r="F365" s="990"/>
      <c r="G365" s="990"/>
      <c r="H365" s="990"/>
      <c r="I365" s="990"/>
      <c r="J365" s="990"/>
      <c r="K365" s="990"/>
      <c r="L365" s="991"/>
      <c r="M365" s="991"/>
      <c r="N365" s="991"/>
      <c r="O365" s="991"/>
      <c r="P365" s="991"/>
      <c r="Q365" s="991"/>
      <c r="R365" s="991"/>
      <c r="S365" s="991"/>
      <c r="T365" s="991"/>
      <c r="U365" s="991"/>
      <c r="V365" s="991"/>
      <c r="W365" s="991"/>
    </row>
    <row r="366" spans="2:23" ht="15.75" hidden="1" customHeight="1">
      <c r="B366" s="990"/>
      <c r="C366" s="990"/>
      <c r="D366" s="990"/>
      <c r="E366" s="990"/>
      <c r="F366" s="990"/>
      <c r="G366" s="990"/>
      <c r="H366" s="990"/>
      <c r="I366" s="990"/>
      <c r="J366" s="990"/>
      <c r="K366" s="990"/>
      <c r="L366" s="991"/>
      <c r="M366" s="991"/>
      <c r="N366" s="991"/>
      <c r="O366" s="991"/>
      <c r="P366" s="991"/>
      <c r="Q366" s="991"/>
      <c r="R366" s="991"/>
      <c r="S366" s="991"/>
      <c r="T366" s="991"/>
      <c r="U366" s="991"/>
      <c r="V366" s="991"/>
      <c r="W366" s="991"/>
    </row>
    <row r="367" spans="2:23" ht="15.75" hidden="1" customHeight="1">
      <c r="B367" s="990"/>
      <c r="C367" s="990"/>
      <c r="D367" s="990"/>
      <c r="E367" s="990"/>
      <c r="F367" s="990"/>
      <c r="G367" s="990"/>
      <c r="H367" s="990"/>
      <c r="I367" s="990"/>
      <c r="J367" s="990"/>
      <c r="K367" s="990"/>
      <c r="L367" s="991"/>
      <c r="M367" s="991"/>
      <c r="N367" s="991"/>
      <c r="O367" s="991"/>
      <c r="P367" s="991"/>
      <c r="Q367" s="991"/>
      <c r="R367" s="991"/>
      <c r="S367" s="991"/>
      <c r="T367" s="991"/>
      <c r="U367" s="991"/>
      <c r="V367" s="991"/>
      <c r="W367" s="991"/>
    </row>
    <row r="368" spans="2:23" ht="15.75" hidden="1" customHeight="1">
      <c r="B368" s="990"/>
      <c r="C368" s="990"/>
      <c r="D368" s="990"/>
      <c r="E368" s="990"/>
      <c r="F368" s="990"/>
      <c r="G368" s="990"/>
      <c r="H368" s="990"/>
      <c r="I368" s="990"/>
      <c r="J368" s="990"/>
      <c r="K368" s="990"/>
      <c r="L368" s="991"/>
      <c r="M368" s="991"/>
      <c r="N368" s="991"/>
      <c r="O368" s="991"/>
      <c r="P368" s="991"/>
      <c r="Q368" s="991"/>
      <c r="R368" s="991"/>
      <c r="S368" s="991"/>
      <c r="T368" s="991"/>
      <c r="U368" s="991"/>
      <c r="V368" s="991"/>
      <c r="W368" s="991"/>
    </row>
    <row r="369" spans="2:23" ht="15.75" hidden="1" customHeight="1">
      <c r="B369" s="990"/>
      <c r="C369" s="990"/>
      <c r="D369" s="990"/>
      <c r="E369" s="990"/>
      <c r="F369" s="990"/>
      <c r="G369" s="990"/>
      <c r="H369" s="990"/>
      <c r="I369" s="990"/>
      <c r="J369" s="990"/>
      <c r="K369" s="990"/>
      <c r="L369" s="991"/>
      <c r="M369" s="991"/>
      <c r="N369" s="991"/>
      <c r="O369" s="991"/>
      <c r="P369" s="991"/>
      <c r="Q369" s="991"/>
      <c r="R369" s="991"/>
      <c r="S369" s="991"/>
      <c r="T369" s="991"/>
      <c r="U369" s="991"/>
      <c r="V369" s="991"/>
      <c r="W369" s="991"/>
    </row>
    <row r="370" spans="2:23" ht="15.75" hidden="1" customHeight="1">
      <c r="B370" s="990"/>
      <c r="C370" s="990"/>
      <c r="D370" s="990"/>
      <c r="E370" s="990"/>
      <c r="F370" s="990"/>
      <c r="G370" s="990"/>
      <c r="H370" s="990"/>
      <c r="I370" s="990"/>
      <c r="J370" s="990"/>
      <c r="K370" s="990"/>
      <c r="L370" s="991"/>
      <c r="M370" s="991"/>
      <c r="N370" s="991"/>
      <c r="O370" s="991"/>
      <c r="P370" s="991"/>
      <c r="Q370" s="991"/>
      <c r="R370" s="991"/>
      <c r="S370" s="991"/>
      <c r="T370" s="991"/>
      <c r="U370" s="991"/>
      <c r="V370" s="991"/>
      <c r="W370" s="991"/>
    </row>
    <row r="371" spans="2:23" ht="15.75" hidden="1" customHeight="1">
      <c r="B371" s="990"/>
      <c r="C371" s="990"/>
      <c r="D371" s="990"/>
      <c r="E371" s="990"/>
      <c r="F371" s="990"/>
      <c r="G371" s="990"/>
      <c r="H371" s="990"/>
      <c r="I371" s="990"/>
      <c r="J371" s="990"/>
      <c r="K371" s="990"/>
      <c r="L371" s="991"/>
      <c r="M371" s="991"/>
      <c r="N371" s="991"/>
      <c r="O371" s="991"/>
      <c r="P371" s="991"/>
      <c r="Q371" s="991"/>
      <c r="R371" s="991"/>
      <c r="S371" s="991"/>
      <c r="T371" s="991"/>
      <c r="U371" s="991"/>
      <c r="V371" s="991"/>
      <c r="W371" s="991"/>
    </row>
    <row r="372" spans="2:23" ht="15.75" hidden="1" customHeight="1">
      <c r="B372" s="990"/>
      <c r="C372" s="990"/>
      <c r="D372" s="990"/>
      <c r="E372" s="990"/>
      <c r="F372" s="990"/>
      <c r="G372" s="990"/>
      <c r="H372" s="990"/>
      <c r="I372" s="990"/>
      <c r="J372" s="990"/>
      <c r="K372" s="990"/>
      <c r="L372" s="991"/>
      <c r="M372" s="991"/>
      <c r="N372" s="991"/>
      <c r="O372" s="991"/>
      <c r="P372" s="991"/>
      <c r="Q372" s="991"/>
      <c r="R372" s="991"/>
      <c r="S372" s="991"/>
      <c r="T372" s="991"/>
      <c r="U372" s="991"/>
      <c r="V372" s="991"/>
      <c r="W372" s="991"/>
    </row>
    <row r="373" spans="2:23" ht="15.75" hidden="1" customHeight="1">
      <c r="B373" s="990"/>
      <c r="C373" s="990"/>
      <c r="D373" s="990"/>
      <c r="E373" s="990"/>
      <c r="F373" s="990"/>
      <c r="G373" s="990"/>
      <c r="H373" s="990"/>
      <c r="I373" s="990"/>
      <c r="J373" s="990"/>
      <c r="K373" s="990"/>
      <c r="L373" s="991"/>
      <c r="M373" s="991"/>
      <c r="N373" s="991"/>
      <c r="O373" s="991"/>
      <c r="P373" s="991"/>
      <c r="Q373" s="991"/>
      <c r="R373" s="991"/>
      <c r="S373" s="991"/>
      <c r="T373" s="991"/>
      <c r="U373" s="991"/>
      <c r="V373" s="991"/>
      <c r="W373" s="991"/>
    </row>
    <row r="374" spans="2:23" ht="15.75" hidden="1" customHeight="1">
      <c r="B374" s="990"/>
      <c r="C374" s="990"/>
      <c r="D374" s="990"/>
      <c r="E374" s="990"/>
      <c r="F374" s="990"/>
      <c r="G374" s="990"/>
      <c r="H374" s="990"/>
      <c r="I374" s="990"/>
      <c r="J374" s="990"/>
      <c r="K374" s="990"/>
      <c r="L374" s="991"/>
      <c r="M374" s="991"/>
      <c r="N374" s="991"/>
      <c r="O374" s="991"/>
      <c r="P374" s="991"/>
      <c r="Q374" s="991"/>
      <c r="R374" s="991"/>
      <c r="S374" s="991"/>
      <c r="T374" s="991"/>
      <c r="U374" s="991"/>
      <c r="V374" s="991"/>
      <c r="W374" s="991"/>
    </row>
    <row r="375" spans="2:23" ht="15.75" hidden="1" customHeight="1">
      <c r="B375" s="990"/>
      <c r="C375" s="990"/>
      <c r="D375" s="990"/>
      <c r="E375" s="990"/>
      <c r="F375" s="990"/>
      <c r="G375" s="990"/>
      <c r="H375" s="990"/>
      <c r="I375" s="990"/>
      <c r="J375" s="990"/>
      <c r="K375" s="990"/>
      <c r="L375" s="991"/>
      <c r="M375" s="991"/>
      <c r="N375" s="991"/>
      <c r="O375" s="991"/>
      <c r="P375" s="991"/>
      <c r="Q375" s="991"/>
      <c r="R375" s="991"/>
      <c r="S375" s="991"/>
      <c r="T375" s="991"/>
      <c r="U375" s="991"/>
      <c r="V375" s="991"/>
      <c r="W375" s="991"/>
    </row>
    <row r="376" spans="2:23" ht="15.75" hidden="1" customHeight="1">
      <c r="B376" s="990"/>
      <c r="C376" s="990"/>
      <c r="D376" s="990"/>
      <c r="E376" s="990"/>
      <c r="F376" s="990"/>
      <c r="G376" s="990"/>
      <c r="H376" s="990"/>
      <c r="I376" s="990"/>
      <c r="J376" s="990"/>
      <c r="K376" s="990"/>
      <c r="L376" s="991"/>
      <c r="M376" s="991"/>
      <c r="N376" s="991"/>
      <c r="O376" s="991"/>
      <c r="P376" s="991"/>
      <c r="Q376" s="991"/>
      <c r="R376" s="991"/>
      <c r="S376" s="991"/>
      <c r="T376" s="991"/>
      <c r="U376" s="991"/>
      <c r="V376" s="991"/>
      <c r="W376" s="991"/>
    </row>
    <row r="377" spans="2:23" ht="15.75" hidden="1" customHeight="1">
      <c r="B377" s="990"/>
      <c r="C377" s="990"/>
      <c r="D377" s="990"/>
      <c r="E377" s="990"/>
      <c r="F377" s="990"/>
      <c r="G377" s="990"/>
      <c r="H377" s="990"/>
      <c r="I377" s="990"/>
      <c r="J377" s="990"/>
      <c r="K377" s="990"/>
      <c r="L377" s="991"/>
      <c r="M377" s="991"/>
      <c r="N377" s="991"/>
      <c r="O377" s="991"/>
      <c r="P377" s="991"/>
      <c r="Q377" s="991"/>
      <c r="R377" s="991"/>
      <c r="S377" s="991"/>
      <c r="T377" s="991"/>
      <c r="U377" s="991"/>
      <c r="V377" s="991"/>
      <c r="W377" s="991"/>
    </row>
    <row r="378" spans="2:23" ht="15.75" hidden="1" customHeight="1">
      <c r="B378" s="990"/>
      <c r="C378" s="990"/>
      <c r="D378" s="990"/>
      <c r="E378" s="990"/>
      <c r="F378" s="990"/>
      <c r="G378" s="990"/>
      <c r="H378" s="990"/>
      <c r="I378" s="990"/>
      <c r="J378" s="990"/>
      <c r="K378" s="990"/>
      <c r="L378" s="991"/>
      <c r="M378" s="991"/>
      <c r="N378" s="991"/>
      <c r="O378" s="991"/>
      <c r="P378" s="991"/>
      <c r="Q378" s="991"/>
      <c r="R378" s="991"/>
      <c r="S378" s="991"/>
      <c r="T378" s="991"/>
      <c r="U378" s="991"/>
      <c r="V378" s="991"/>
      <c r="W378" s="991"/>
    </row>
    <row r="379" spans="2:23" ht="15.75" hidden="1" customHeight="1">
      <c r="B379" s="990"/>
      <c r="C379" s="990"/>
      <c r="D379" s="990"/>
      <c r="E379" s="990"/>
      <c r="F379" s="990"/>
      <c r="G379" s="990"/>
      <c r="H379" s="990"/>
      <c r="I379" s="990"/>
      <c r="J379" s="990"/>
      <c r="K379" s="990"/>
      <c r="L379" s="991"/>
      <c r="M379" s="991"/>
      <c r="N379" s="991"/>
      <c r="O379" s="991"/>
      <c r="P379" s="991"/>
      <c r="Q379" s="991"/>
      <c r="R379" s="991"/>
      <c r="S379" s="991"/>
      <c r="T379" s="991"/>
      <c r="U379" s="991"/>
      <c r="V379" s="991"/>
      <c r="W379" s="991"/>
    </row>
    <row r="380" spans="2:23" ht="15.75" hidden="1" customHeight="1">
      <c r="B380" s="990"/>
      <c r="C380" s="990"/>
      <c r="D380" s="990"/>
      <c r="E380" s="990"/>
      <c r="F380" s="990"/>
      <c r="G380" s="990"/>
      <c r="H380" s="990"/>
      <c r="I380" s="990"/>
      <c r="J380" s="990"/>
      <c r="K380" s="990"/>
      <c r="L380" s="991"/>
      <c r="M380" s="991"/>
      <c r="N380" s="991"/>
      <c r="O380" s="991"/>
      <c r="P380" s="991"/>
      <c r="Q380" s="991"/>
      <c r="R380" s="991"/>
      <c r="S380" s="991"/>
      <c r="T380" s="991"/>
      <c r="U380" s="991"/>
      <c r="V380" s="991"/>
      <c r="W380" s="991"/>
    </row>
    <row r="381" spans="2:23" ht="15.75" hidden="1" customHeight="1">
      <c r="B381" s="990"/>
      <c r="C381" s="990"/>
      <c r="D381" s="990"/>
      <c r="E381" s="990"/>
      <c r="F381" s="990"/>
      <c r="G381" s="990"/>
      <c r="H381" s="990"/>
      <c r="I381" s="990"/>
      <c r="J381" s="990"/>
      <c r="K381" s="990"/>
      <c r="L381" s="991"/>
      <c r="M381" s="991"/>
      <c r="N381" s="991"/>
      <c r="O381" s="991"/>
      <c r="P381" s="991"/>
      <c r="Q381" s="991"/>
      <c r="R381" s="991"/>
      <c r="S381" s="991"/>
      <c r="T381" s="991"/>
      <c r="U381" s="991"/>
      <c r="V381" s="991"/>
      <c r="W381" s="991"/>
    </row>
    <row r="382" spans="2:23" ht="15.75" hidden="1" customHeight="1">
      <c r="B382" s="990"/>
      <c r="C382" s="990"/>
      <c r="D382" s="990"/>
      <c r="E382" s="990"/>
      <c r="F382" s="990"/>
      <c r="G382" s="990"/>
      <c r="H382" s="990"/>
      <c r="I382" s="990"/>
      <c r="J382" s="990"/>
      <c r="K382" s="990"/>
      <c r="L382" s="991"/>
      <c r="M382" s="991"/>
      <c r="N382" s="991"/>
      <c r="O382" s="991"/>
      <c r="P382" s="991"/>
      <c r="Q382" s="991"/>
      <c r="R382" s="991"/>
      <c r="S382" s="991"/>
      <c r="T382" s="991"/>
      <c r="U382" s="991"/>
      <c r="V382" s="991"/>
      <c r="W382" s="991"/>
    </row>
    <row r="383" spans="2:23" ht="15.75" hidden="1" customHeight="1">
      <c r="B383" s="990"/>
      <c r="C383" s="990"/>
      <c r="D383" s="990"/>
      <c r="E383" s="990"/>
      <c r="F383" s="990"/>
      <c r="G383" s="990"/>
      <c r="H383" s="990"/>
      <c r="I383" s="990"/>
      <c r="J383" s="990"/>
      <c r="K383" s="990"/>
      <c r="L383" s="991"/>
      <c r="M383" s="991"/>
      <c r="N383" s="991"/>
      <c r="O383" s="991"/>
      <c r="P383" s="991"/>
      <c r="Q383" s="991"/>
      <c r="R383" s="991"/>
      <c r="S383" s="991"/>
      <c r="T383" s="991"/>
      <c r="U383" s="991"/>
      <c r="V383" s="991"/>
      <c r="W383" s="991"/>
    </row>
    <row r="384" spans="2:23" ht="15.75" hidden="1" customHeight="1">
      <c r="B384" s="990"/>
      <c r="C384" s="990"/>
      <c r="D384" s="990"/>
      <c r="E384" s="990"/>
      <c r="F384" s="990"/>
      <c r="G384" s="990"/>
      <c r="H384" s="990"/>
      <c r="I384" s="990"/>
      <c r="J384" s="990"/>
      <c r="K384" s="990"/>
      <c r="L384" s="991"/>
      <c r="M384" s="991"/>
      <c r="N384" s="991"/>
      <c r="O384" s="991"/>
      <c r="P384" s="991"/>
      <c r="Q384" s="991"/>
      <c r="R384" s="991"/>
      <c r="S384" s="991"/>
      <c r="T384" s="991"/>
      <c r="U384" s="991"/>
      <c r="V384" s="991"/>
      <c r="W384" s="991"/>
    </row>
    <row r="385" spans="2:23" ht="15.75" hidden="1" customHeight="1">
      <c r="B385" s="990"/>
      <c r="C385" s="990"/>
      <c r="D385" s="990"/>
      <c r="E385" s="990"/>
      <c r="F385" s="990"/>
      <c r="G385" s="990"/>
      <c r="H385" s="990"/>
      <c r="I385" s="990"/>
      <c r="J385" s="990"/>
      <c r="K385" s="990"/>
      <c r="L385" s="991"/>
      <c r="M385" s="991"/>
      <c r="N385" s="991"/>
      <c r="O385" s="991"/>
      <c r="P385" s="991"/>
      <c r="Q385" s="991"/>
      <c r="R385" s="991"/>
      <c r="S385" s="991"/>
      <c r="T385" s="991"/>
      <c r="U385" s="991"/>
      <c r="V385" s="991"/>
      <c r="W385" s="991"/>
    </row>
    <row r="386" spans="2:23" ht="15.75" hidden="1" customHeight="1">
      <c r="B386" s="990"/>
      <c r="C386" s="990"/>
      <c r="D386" s="990"/>
      <c r="E386" s="990"/>
      <c r="F386" s="990"/>
      <c r="G386" s="990"/>
      <c r="H386" s="990"/>
      <c r="I386" s="990"/>
      <c r="J386" s="990"/>
      <c r="K386" s="990"/>
      <c r="L386" s="991"/>
      <c r="M386" s="991"/>
      <c r="N386" s="991"/>
      <c r="O386" s="991"/>
      <c r="P386" s="991"/>
      <c r="Q386" s="991"/>
      <c r="R386" s="991"/>
      <c r="S386" s="991"/>
      <c r="T386" s="991"/>
      <c r="U386" s="991"/>
      <c r="V386" s="991"/>
      <c r="W386" s="991"/>
    </row>
    <row r="387" spans="2:23" ht="15.75" hidden="1" customHeight="1">
      <c r="B387" s="990"/>
      <c r="C387" s="990"/>
      <c r="D387" s="990"/>
      <c r="E387" s="990"/>
      <c r="F387" s="990"/>
      <c r="G387" s="990"/>
      <c r="H387" s="990"/>
      <c r="I387" s="990"/>
      <c r="J387" s="990"/>
      <c r="K387" s="990"/>
      <c r="L387" s="991"/>
      <c r="M387" s="991"/>
      <c r="N387" s="991"/>
      <c r="O387" s="991"/>
      <c r="P387" s="991"/>
      <c r="Q387" s="991"/>
      <c r="R387" s="991"/>
      <c r="S387" s="991"/>
      <c r="T387" s="991"/>
      <c r="U387" s="991"/>
      <c r="V387" s="991"/>
      <c r="W387" s="991"/>
    </row>
    <row r="388" spans="2:23" ht="15.75" hidden="1" customHeight="1">
      <c r="B388" s="990"/>
      <c r="C388" s="990"/>
      <c r="D388" s="990"/>
      <c r="E388" s="990"/>
      <c r="F388" s="990"/>
      <c r="G388" s="990"/>
      <c r="H388" s="990"/>
      <c r="I388" s="990"/>
      <c r="J388" s="990"/>
      <c r="K388" s="990"/>
      <c r="L388" s="991"/>
      <c r="M388" s="991"/>
      <c r="N388" s="991"/>
      <c r="O388" s="991"/>
      <c r="P388" s="991"/>
      <c r="Q388" s="991"/>
      <c r="R388" s="991"/>
      <c r="S388" s="991"/>
      <c r="T388" s="991"/>
      <c r="U388" s="991"/>
      <c r="V388" s="991"/>
      <c r="W388" s="991"/>
    </row>
    <row r="389" spans="2:23" ht="15.75" hidden="1" customHeight="1">
      <c r="B389" s="990"/>
      <c r="C389" s="990"/>
      <c r="D389" s="990"/>
      <c r="E389" s="990"/>
      <c r="F389" s="990"/>
      <c r="G389" s="990"/>
      <c r="H389" s="990"/>
      <c r="I389" s="990"/>
      <c r="J389" s="990"/>
      <c r="K389" s="990"/>
      <c r="L389" s="991"/>
      <c r="M389" s="991"/>
      <c r="N389" s="991"/>
      <c r="O389" s="991"/>
      <c r="P389" s="991"/>
      <c r="Q389" s="991"/>
      <c r="R389" s="991"/>
      <c r="S389" s="991"/>
      <c r="T389" s="991"/>
      <c r="U389" s="991"/>
      <c r="V389" s="991"/>
      <c r="W389" s="991"/>
    </row>
    <row r="390" spans="2:23" ht="15.75" hidden="1" customHeight="1">
      <c r="B390" s="990"/>
      <c r="C390" s="990"/>
      <c r="D390" s="990"/>
      <c r="E390" s="990"/>
      <c r="F390" s="990"/>
      <c r="G390" s="990"/>
      <c r="H390" s="990"/>
      <c r="I390" s="990"/>
      <c r="J390" s="990"/>
      <c r="K390" s="990"/>
      <c r="L390" s="991"/>
      <c r="M390" s="991"/>
      <c r="N390" s="991"/>
      <c r="O390" s="991"/>
      <c r="P390" s="991"/>
      <c r="Q390" s="991"/>
      <c r="R390" s="991"/>
      <c r="S390" s="991"/>
      <c r="T390" s="991"/>
      <c r="U390" s="991"/>
      <c r="V390" s="991"/>
      <c r="W390" s="991"/>
    </row>
    <row r="391" spans="2:23" ht="15.75" hidden="1" customHeight="1">
      <c r="B391" s="990"/>
      <c r="C391" s="990"/>
      <c r="D391" s="990"/>
      <c r="E391" s="990"/>
      <c r="F391" s="990"/>
      <c r="G391" s="990"/>
      <c r="H391" s="990"/>
      <c r="I391" s="990"/>
      <c r="J391" s="990"/>
      <c r="K391" s="990"/>
      <c r="L391" s="991"/>
      <c r="M391" s="991"/>
      <c r="N391" s="991"/>
      <c r="O391" s="991"/>
      <c r="P391" s="991"/>
      <c r="Q391" s="991"/>
      <c r="R391" s="991"/>
      <c r="S391" s="991"/>
      <c r="T391" s="991"/>
      <c r="U391" s="991"/>
      <c r="V391" s="991"/>
      <c r="W391" s="991"/>
    </row>
    <row r="392" spans="2:23" ht="15.75" hidden="1" customHeight="1">
      <c r="B392" s="990"/>
      <c r="C392" s="990"/>
      <c r="D392" s="990"/>
      <c r="E392" s="990"/>
      <c r="F392" s="990"/>
      <c r="G392" s="990"/>
      <c r="H392" s="990"/>
      <c r="I392" s="990"/>
      <c r="J392" s="990"/>
      <c r="K392" s="990"/>
      <c r="L392" s="991"/>
      <c r="M392" s="991"/>
      <c r="N392" s="991"/>
      <c r="O392" s="991"/>
      <c r="P392" s="991"/>
      <c r="Q392" s="991"/>
      <c r="R392" s="991"/>
      <c r="S392" s="991"/>
      <c r="T392" s="991"/>
      <c r="U392" s="991"/>
      <c r="V392" s="991"/>
      <c r="W392" s="991"/>
    </row>
    <row r="393" spans="2:23" ht="15.75" hidden="1" customHeight="1">
      <c r="B393" s="990"/>
      <c r="C393" s="990"/>
      <c r="D393" s="990"/>
      <c r="E393" s="990"/>
      <c r="F393" s="990"/>
      <c r="G393" s="990"/>
      <c r="H393" s="990"/>
      <c r="I393" s="990"/>
      <c r="J393" s="990"/>
      <c r="K393" s="990"/>
      <c r="L393" s="991"/>
      <c r="M393" s="991"/>
      <c r="N393" s="991"/>
      <c r="O393" s="991"/>
      <c r="P393" s="991"/>
      <c r="Q393" s="991"/>
      <c r="R393" s="991"/>
      <c r="S393" s="991"/>
      <c r="T393" s="991"/>
      <c r="U393" s="991"/>
      <c r="V393" s="991"/>
      <c r="W393" s="991"/>
    </row>
    <row r="394" spans="2:23" ht="15.75" hidden="1" customHeight="1">
      <c r="B394" s="990"/>
      <c r="C394" s="990"/>
      <c r="D394" s="990"/>
      <c r="E394" s="990"/>
      <c r="F394" s="990"/>
      <c r="G394" s="990"/>
      <c r="H394" s="990"/>
      <c r="I394" s="990"/>
      <c r="J394" s="990"/>
      <c r="K394" s="990"/>
      <c r="L394" s="991"/>
      <c r="M394" s="991"/>
      <c r="N394" s="991"/>
      <c r="O394" s="991"/>
      <c r="P394" s="991"/>
      <c r="Q394" s="991"/>
      <c r="R394" s="991"/>
      <c r="S394" s="991"/>
      <c r="T394" s="991"/>
      <c r="U394" s="991"/>
      <c r="V394" s="991"/>
      <c r="W394" s="991"/>
    </row>
    <row r="395" spans="2:23" ht="15.75" hidden="1" customHeight="1">
      <c r="B395" s="990"/>
      <c r="C395" s="990"/>
      <c r="D395" s="990"/>
      <c r="E395" s="990"/>
      <c r="F395" s="990"/>
      <c r="G395" s="990"/>
      <c r="H395" s="990"/>
      <c r="I395" s="990"/>
      <c r="J395" s="990"/>
      <c r="K395" s="990"/>
      <c r="L395" s="991"/>
      <c r="M395" s="991"/>
      <c r="N395" s="991"/>
      <c r="O395" s="991"/>
      <c r="P395" s="991"/>
      <c r="Q395" s="991"/>
      <c r="R395" s="991"/>
      <c r="S395" s="991"/>
      <c r="T395" s="991"/>
      <c r="U395" s="991"/>
      <c r="V395" s="991"/>
      <c r="W395" s="991"/>
    </row>
    <row r="396" spans="2:23" ht="15.75" hidden="1" customHeight="1">
      <c r="B396" s="990"/>
      <c r="C396" s="990"/>
      <c r="D396" s="990"/>
      <c r="E396" s="990"/>
      <c r="F396" s="990"/>
      <c r="G396" s="990"/>
      <c r="H396" s="990"/>
      <c r="I396" s="990"/>
      <c r="J396" s="990"/>
      <c r="K396" s="990"/>
      <c r="L396" s="991"/>
      <c r="M396" s="991"/>
      <c r="N396" s="991"/>
      <c r="O396" s="991"/>
      <c r="P396" s="991"/>
      <c r="Q396" s="991"/>
      <c r="R396" s="991"/>
      <c r="S396" s="991"/>
      <c r="T396" s="991"/>
      <c r="U396" s="991"/>
      <c r="V396" s="991"/>
      <c r="W396" s="991"/>
    </row>
    <row r="397" spans="2:23" ht="15.75" hidden="1" customHeight="1">
      <c r="B397" s="990"/>
      <c r="C397" s="990"/>
      <c r="D397" s="990"/>
      <c r="E397" s="990"/>
      <c r="F397" s="990"/>
      <c r="G397" s="990"/>
      <c r="H397" s="990"/>
      <c r="I397" s="990"/>
      <c r="J397" s="990"/>
      <c r="K397" s="990"/>
      <c r="L397" s="991"/>
      <c r="M397" s="991"/>
      <c r="N397" s="991"/>
      <c r="O397" s="991"/>
      <c r="P397" s="991"/>
      <c r="Q397" s="991"/>
      <c r="R397" s="991"/>
      <c r="S397" s="991"/>
      <c r="T397" s="991"/>
      <c r="U397" s="991"/>
      <c r="V397" s="991"/>
      <c r="W397" s="991"/>
    </row>
    <row r="398" spans="2:23" ht="15.75" hidden="1" customHeight="1">
      <c r="B398" s="990"/>
      <c r="C398" s="990"/>
      <c r="D398" s="990"/>
      <c r="E398" s="990"/>
      <c r="F398" s="990"/>
      <c r="G398" s="990"/>
      <c r="H398" s="990"/>
      <c r="I398" s="990"/>
      <c r="J398" s="990"/>
      <c r="K398" s="990"/>
      <c r="L398" s="991"/>
      <c r="M398" s="991"/>
      <c r="N398" s="991"/>
      <c r="O398" s="991"/>
      <c r="P398" s="991"/>
      <c r="Q398" s="991"/>
      <c r="R398" s="991"/>
      <c r="S398" s="991"/>
      <c r="T398" s="991"/>
      <c r="U398" s="991"/>
      <c r="V398" s="991"/>
      <c r="W398" s="991"/>
    </row>
    <row r="399" spans="2:23" ht="15.75" hidden="1" customHeight="1">
      <c r="B399" s="990"/>
      <c r="C399" s="990"/>
      <c r="D399" s="990"/>
      <c r="E399" s="990"/>
      <c r="F399" s="990"/>
      <c r="G399" s="990"/>
      <c r="H399" s="990"/>
      <c r="I399" s="990"/>
      <c r="J399" s="990"/>
      <c r="K399" s="990"/>
      <c r="L399" s="991"/>
      <c r="M399" s="991"/>
      <c r="N399" s="991"/>
      <c r="O399" s="991"/>
      <c r="P399" s="991"/>
      <c r="Q399" s="991"/>
      <c r="R399" s="991"/>
      <c r="S399" s="991"/>
      <c r="T399" s="991"/>
      <c r="U399" s="991"/>
      <c r="V399" s="991"/>
      <c r="W399" s="991"/>
    </row>
    <row r="400" spans="2:23" ht="15.75" hidden="1" customHeight="1">
      <c r="B400" s="990"/>
      <c r="C400" s="990"/>
      <c r="D400" s="990"/>
      <c r="E400" s="990"/>
      <c r="F400" s="990"/>
      <c r="G400" s="990"/>
      <c r="H400" s="990"/>
      <c r="I400" s="990"/>
      <c r="J400" s="990"/>
      <c r="K400" s="990"/>
      <c r="L400" s="991"/>
      <c r="M400" s="991"/>
      <c r="N400" s="991"/>
      <c r="O400" s="991"/>
      <c r="P400" s="991"/>
      <c r="Q400" s="991"/>
      <c r="R400" s="991"/>
      <c r="S400" s="991"/>
      <c r="T400" s="991"/>
      <c r="U400" s="991"/>
      <c r="V400" s="991"/>
      <c r="W400" s="991"/>
    </row>
    <row r="401" spans="2:23" ht="15.75" hidden="1" customHeight="1">
      <c r="B401" s="990"/>
      <c r="C401" s="990"/>
      <c r="D401" s="990"/>
      <c r="E401" s="990"/>
      <c r="F401" s="990"/>
      <c r="G401" s="990"/>
      <c r="H401" s="990"/>
      <c r="I401" s="990"/>
      <c r="J401" s="990"/>
      <c r="K401" s="990"/>
      <c r="L401" s="991"/>
      <c r="M401" s="991"/>
      <c r="N401" s="991"/>
      <c r="O401" s="991"/>
      <c r="P401" s="991"/>
      <c r="Q401" s="991"/>
      <c r="R401" s="991"/>
      <c r="S401" s="991"/>
      <c r="T401" s="991"/>
      <c r="U401" s="991"/>
      <c r="V401" s="991"/>
      <c r="W401" s="991"/>
    </row>
    <row r="402" spans="2:23" ht="15.75" hidden="1" customHeight="1">
      <c r="B402" s="990"/>
      <c r="C402" s="990"/>
      <c r="D402" s="990"/>
      <c r="E402" s="990"/>
      <c r="F402" s="990"/>
      <c r="G402" s="990"/>
      <c r="H402" s="990"/>
      <c r="I402" s="990"/>
      <c r="J402" s="990"/>
      <c r="K402" s="990"/>
      <c r="L402" s="991"/>
      <c r="M402" s="991"/>
      <c r="N402" s="991"/>
      <c r="O402" s="991"/>
      <c r="P402" s="991"/>
      <c r="Q402" s="991"/>
      <c r="R402" s="991"/>
      <c r="S402" s="991"/>
      <c r="T402" s="991"/>
      <c r="U402" s="991"/>
      <c r="V402" s="991"/>
      <c r="W402" s="991"/>
    </row>
    <row r="403" spans="2:23" ht="15.75" hidden="1" customHeight="1">
      <c r="B403" s="990"/>
      <c r="C403" s="990"/>
      <c r="D403" s="990"/>
      <c r="E403" s="990"/>
      <c r="F403" s="990"/>
      <c r="G403" s="990"/>
      <c r="H403" s="990"/>
      <c r="I403" s="990"/>
      <c r="J403" s="990"/>
      <c r="K403" s="990"/>
      <c r="L403" s="991"/>
      <c r="M403" s="991"/>
      <c r="N403" s="991"/>
      <c r="O403" s="991"/>
      <c r="P403" s="991"/>
      <c r="Q403" s="991"/>
      <c r="R403" s="991"/>
      <c r="S403" s="991"/>
      <c r="T403" s="991"/>
      <c r="U403" s="991"/>
      <c r="V403" s="991"/>
      <c r="W403" s="991"/>
    </row>
    <row r="404" spans="2:23" ht="15.75" hidden="1" customHeight="1">
      <c r="B404" s="990"/>
      <c r="C404" s="990"/>
      <c r="D404" s="990"/>
      <c r="E404" s="990"/>
      <c r="F404" s="990"/>
      <c r="G404" s="990"/>
      <c r="H404" s="990"/>
      <c r="I404" s="990"/>
      <c r="J404" s="990"/>
      <c r="K404" s="990"/>
      <c r="L404" s="991"/>
      <c r="M404" s="991"/>
      <c r="N404" s="991"/>
      <c r="O404" s="991"/>
      <c r="P404" s="991"/>
      <c r="Q404" s="991"/>
      <c r="R404" s="991"/>
      <c r="S404" s="991"/>
      <c r="T404" s="991"/>
      <c r="U404" s="991"/>
      <c r="V404" s="991"/>
      <c r="W404" s="991"/>
    </row>
    <row r="405" spans="2:23" ht="15.75" hidden="1" customHeight="1">
      <c r="B405" s="990"/>
      <c r="C405" s="990"/>
      <c r="D405" s="990"/>
      <c r="E405" s="990"/>
      <c r="F405" s="990"/>
      <c r="G405" s="990"/>
      <c r="H405" s="990"/>
      <c r="I405" s="990"/>
      <c r="J405" s="990"/>
      <c r="K405" s="990"/>
      <c r="L405" s="991"/>
      <c r="M405" s="991"/>
      <c r="N405" s="991"/>
      <c r="O405" s="991"/>
      <c r="P405" s="991"/>
      <c r="Q405" s="991"/>
      <c r="R405" s="991"/>
      <c r="S405" s="991"/>
      <c r="T405" s="991"/>
      <c r="U405" s="991"/>
      <c r="V405" s="991"/>
      <c r="W405" s="991"/>
    </row>
    <row r="406" spans="2:23" ht="15.75" hidden="1" customHeight="1">
      <c r="B406" s="990"/>
      <c r="C406" s="990"/>
      <c r="D406" s="990"/>
      <c r="E406" s="990"/>
      <c r="F406" s="990"/>
      <c r="G406" s="990"/>
      <c r="H406" s="990"/>
      <c r="I406" s="990"/>
      <c r="J406" s="990"/>
      <c r="K406" s="990"/>
      <c r="L406" s="991"/>
      <c r="M406" s="991"/>
      <c r="N406" s="991"/>
      <c r="O406" s="991"/>
      <c r="P406" s="991"/>
      <c r="Q406" s="991"/>
      <c r="R406" s="991"/>
      <c r="S406" s="991"/>
      <c r="T406" s="991"/>
      <c r="U406" s="991"/>
      <c r="V406" s="991"/>
      <c r="W406" s="991"/>
    </row>
    <row r="407" spans="2:23" ht="15.75" hidden="1" customHeight="1">
      <c r="B407" s="990"/>
      <c r="C407" s="990"/>
      <c r="D407" s="990"/>
      <c r="E407" s="990"/>
      <c r="F407" s="990"/>
      <c r="G407" s="990"/>
      <c r="H407" s="990"/>
      <c r="I407" s="990"/>
      <c r="J407" s="990"/>
      <c r="K407" s="990"/>
      <c r="L407" s="991"/>
      <c r="M407" s="991"/>
      <c r="N407" s="991"/>
      <c r="O407" s="991"/>
      <c r="P407" s="991"/>
      <c r="Q407" s="991"/>
      <c r="R407" s="991"/>
      <c r="S407" s="991"/>
      <c r="T407" s="991"/>
      <c r="U407" s="991"/>
      <c r="V407" s="991"/>
      <c r="W407" s="991"/>
    </row>
    <row r="408" spans="2:23" ht="15.75" hidden="1" customHeight="1">
      <c r="B408" s="990"/>
      <c r="C408" s="990"/>
      <c r="D408" s="990"/>
      <c r="E408" s="990"/>
      <c r="F408" s="990"/>
      <c r="G408" s="990"/>
      <c r="H408" s="990"/>
      <c r="I408" s="990"/>
      <c r="J408" s="990"/>
      <c r="K408" s="990"/>
      <c r="L408" s="991"/>
      <c r="M408" s="991"/>
      <c r="N408" s="991"/>
      <c r="O408" s="991"/>
      <c r="P408" s="991"/>
      <c r="Q408" s="991"/>
      <c r="R408" s="991"/>
      <c r="S408" s="991"/>
      <c r="T408" s="991"/>
      <c r="U408" s="991"/>
      <c r="V408" s="991"/>
      <c r="W408" s="991"/>
    </row>
    <row r="409" spans="2:23" ht="15.75" hidden="1" customHeight="1">
      <c r="B409" s="990"/>
      <c r="C409" s="990"/>
      <c r="D409" s="990"/>
      <c r="E409" s="990"/>
      <c r="F409" s="990"/>
      <c r="G409" s="990"/>
      <c r="H409" s="990"/>
      <c r="I409" s="990"/>
      <c r="J409" s="990"/>
      <c r="K409" s="990"/>
      <c r="L409" s="991"/>
      <c r="M409" s="991"/>
      <c r="N409" s="991"/>
      <c r="O409" s="991"/>
      <c r="P409" s="991"/>
      <c r="Q409" s="991"/>
      <c r="R409" s="991"/>
      <c r="S409" s="991"/>
      <c r="T409" s="991"/>
      <c r="U409" s="991"/>
      <c r="V409" s="991"/>
      <c r="W409" s="991"/>
    </row>
    <row r="410" spans="2:23" ht="15.75" hidden="1" customHeight="1">
      <c r="B410" s="990"/>
      <c r="C410" s="990"/>
      <c r="D410" s="990"/>
      <c r="E410" s="990"/>
      <c r="F410" s="990"/>
      <c r="G410" s="990"/>
      <c r="H410" s="990"/>
      <c r="I410" s="990"/>
      <c r="J410" s="990"/>
      <c r="K410" s="990"/>
      <c r="L410" s="991"/>
      <c r="M410" s="991"/>
      <c r="N410" s="991"/>
      <c r="O410" s="991"/>
      <c r="P410" s="991"/>
      <c r="Q410" s="991"/>
      <c r="R410" s="991"/>
      <c r="S410" s="991"/>
      <c r="T410" s="991"/>
      <c r="U410" s="991"/>
      <c r="V410" s="991"/>
      <c r="W410" s="991"/>
    </row>
    <row r="411" spans="2:23" ht="15.75" hidden="1" customHeight="1">
      <c r="B411" s="990"/>
      <c r="C411" s="990"/>
      <c r="D411" s="990"/>
      <c r="E411" s="990"/>
      <c r="F411" s="990"/>
      <c r="G411" s="990"/>
      <c r="H411" s="990"/>
      <c r="I411" s="990"/>
      <c r="J411" s="990"/>
      <c r="K411" s="990"/>
      <c r="L411" s="991"/>
      <c r="M411" s="991"/>
      <c r="N411" s="991"/>
      <c r="O411" s="991"/>
      <c r="P411" s="991"/>
      <c r="Q411" s="991"/>
      <c r="R411" s="991"/>
      <c r="S411" s="991"/>
      <c r="T411" s="991"/>
      <c r="U411" s="991"/>
      <c r="V411" s="991"/>
      <c r="W411" s="991"/>
    </row>
    <row r="412" spans="2:23" ht="15.75" hidden="1" customHeight="1">
      <c r="B412" s="990"/>
      <c r="C412" s="990"/>
      <c r="D412" s="990"/>
      <c r="E412" s="990"/>
      <c r="F412" s="990"/>
      <c r="G412" s="990"/>
      <c r="H412" s="990"/>
      <c r="I412" s="990"/>
      <c r="J412" s="990"/>
      <c r="K412" s="990"/>
      <c r="L412" s="991"/>
      <c r="M412" s="991"/>
      <c r="N412" s="991"/>
      <c r="O412" s="991"/>
      <c r="P412" s="991"/>
      <c r="Q412" s="991"/>
      <c r="R412" s="991"/>
      <c r="S412" s="991"/>
      <c r="T412" s="991"/>
      <c r="U412" s="991"/>
      <c r="V412" s="991"/>
      <c r="W412" s="991"/>
    </row>
    <row r="413" spans="2:23" ht="15.75" hidden="1" customHeight="1">
      <c r="B413" s="990"/>
      <c r="C413" s="990"/>
      <c r="D413" s="990"/>
      <c r="E413" s="990"/>
      <c r="F413" s="990"/>
      <c r="G413" s="990"/>
      <c r="H413" s="990"/>
      <c r="I413" s="990"/>
      <c r="J413" s="990"/>
      <c r="K413" s="990"/>
      <c r="L413" s="991"/>
      <c r="M413" s="991"/>
      <c r="N413" s="991"/>
      <c r="O413" s="991"/>
      <c r="P413" s="991"/>
      <c r="Q413" s="991"/>
      <c r="R413" s="991"/>
      <c r="S413" s="991"/>
      <c r="T413" s="991"/>
      <c r="U413" s="991"/>
      <c r="V413" s="991"/>
      <c r="W413" s="991"/>
    </row>
    <row r="414" spans="2:23" ht="15.75" hidden="1" customHeight="1">
      <c r="B414" s="990"/>
      <c r="C414" s="990"/>
      <c r="D414" s="990"/>
      <c r="E414" s="990"/>
      <c r="F414" s="990"/>
      <c r="G414" s="990"/>
      <c r="H414" s="990"/>
      <c r="I414" s="990"/>
      <c r="J414" s="990"/>
      <c r="K414" s="990"/>
      <c r="L414" s="991"/>
      <c r="M414" s="991"/>
      <c r="N414" s="991"/>
      <c r="O414" s="991"/>
      <c r="P414" s="991"/>
      <c r="Q414" s="991"/>
      <c r="R414" s="991"/>
      <c r="S414" s="991"/>
      <c r="T414" s="991"/>
      <c r="U414" s="991"/>
      <c r="V414" s="991"/>
      <c r="W414" s="991"/>
    </row>
    <row r="415" spans="2:23" ht="15.75" hidden="1" customHeight="1">
      <c r="B415" s="990"/>
      <c r="C415" s="990"/>
      <c r="D415" s="990"/>
      <c r="E415" s="990"/>
      <c r="F415" s="990"/>
      <c r="G415" s="990"/>
      <c r="H415" s="990"/>
      <c r="I415" s="990"/>
      <c r="J415" s="990"/>
      <c r="K415" s="990"/>
      <c r="L415" s="991"/>
      <c r="M415" s="991"/>
      <c r="N415" s="991"/>
      <c r="O415" s="991"/>
      <c r="P415" s="991"/>
      <c r="Q415" s="991"/>
      <c r="R415" s="991"/>
      <c r="S415" s="991"/>
      <c r="T415" s="991"/>
      <c r="U415" s="991"/>
      <c r="V415" s="991"/>
      <c r="W415" s="991"/>
    </row>
    <row r="416" spans="2:23" ht="15.75" hidden="1" customHeight="1">
      <c r="B416" s="990"/>
      <c r="C416" s="990"/>
      <c r="D416" s="990"/>
      <c r="E416" s="990"/>
      <c r="F416" s="990"/>
      <c r="G416" s="990"/>
      <c r="H416" s="990"/>
      <c r="I416" s="990"/>
      <c r="J416" s="990"/>
      <c r="K416" s="990"/>
      <c r="L416" s="991"/>
      <c r="M416" s="991"/>
      <c r="N416" s="991"/>
      <c r="O416" s="991"/>
      <c r="P416" s="991"/>
      <c r="Q416" s="991"/>
      <c r="R416" s="991"/>
      <c r="S416" s="991"/>
      <c r="T416" s="991"/>
      <c r="U416" s="991"/>
      <c r="V416" s="991"/>
      <c r="W416" s="991"/>
    </row>
    <row r="417" spans="2:23" ht="15.75" hidden="1" customHeight="1">
      <c r="B417" s="990"/>
      <c r="C417" s="990"/>
      <c r="D417" s="990"/>
      <c r="E417" s="990"/>
      <c r="F417" s="990"/>
      <c r="G417" s="990"/>
      <c r="H417" s="990"/>
      <c r="I417" s="990"/>
      <c r="J417" s="990"/>
      <c r="K417" s="990"/>
      <c r="L417" s="991"/>
      <c r="M417" s="991"/>
      <c r="N417" s="991"/>
      <c r="O417" s="991"/>
      <c r="P417" s="991"/>
      <c r="Q417" s="991"/>
      <c r="R417" s="991"/>
      <c r="S417" s="991"/>
      <c r="T417" s="991"/>
      <c r="U417" s="991"/>
      <c r="V417" s="991"/>
      <c r="W417" s="991"/>
    </row>
    <row r="418" spans="2:23" ht="15.75" hidden="1" customHeight="1">
      <c r="B418" s="990"/>
      <c r="C418" s="990"/>
      <c r="D418" s="990"/>
      <c r="E418" s="990"/>
      <c r="F418" s="990"/>
      <c r="G418" s="990"/>
      <c r="H418" s="990"/>
      <c r="I418" s="990"/>
      <c r="J418" s="990"/>
      <c r="K418" s="990"/>
      <c r="L418" s="991"/>
      <c r="M418" s="991"/>
      <c r="N418" s="991"/>
      <c r="O418" s="991"/>
      <c r="P418" s="991"/>
      <c r="Q418" s="991"/>
      <c r="R418" s="991"/>
      <c r="S418" s="991"/>
      <c r="T418" s="991"/>
      <c r="U418" s="991"/>
      <c r="V418" s="991"/>
      <c r="W418" s="991"/>
    </row>
    <row r="419" spans="2:23" ht="15.75" hidden="1" customHeight="1">
      <c r="B419" s="990"/>
      <c r="C419" s="990"/>
      <c r="D419" s="990"/>
      <c r="E419" s="990"/>
      <c r="F419" s="990"/>
      <c r="G419" s="990"/>
      <c r="H419" s="990"/>
      <c r="I419" s="990"/>
      <c r="J419" s="990"/>
      <c r="K419" s="990"/>
      <c r="L419" s="991"/>
      <c r="M419" s="991"/>
      <c r="N419" s="991"/>
      <c r="O419" s="991"/>
      <c r="P419" s="991"/>
      <c r="Q419" s="991"/>
      <c r="R419" s="991"/>
      <c r="S419" s="991"/>
      <c r="T419" s="991"/>
      <c r="U419" s="991"/>
      <c r="V419" s="991"/>
      <c r="W419" s="991"/>
    </row>
    <row r="420" spans="2:23" ht="15.75" hidden="1" customHeight="1">
      <c r="B420" s="990"/>
      <c r="C420" s="990"/>
      <c r="D420" s="990"/>
      <c r="E420" s="990"/>
      <c r="F420" s="990"/>
      <c r="G420" s="990"/>
      <c r="H420" s="990"/>
      <c r="I420" s="990"/>
      <c r="J420" s="990"/>
      <c r="K420" s="990"/>
      <c r="L420" s="991"/>
      <c r="M420" s="991"/>
      <c r="N420" s="991"/>
      <c r="O420" s="991"/>
      <c r="P420" s="991"/>
      <c r="Q420" s="991"/>
      <c r="R420" s="991"/>
      <c r="S420" s="991"/>
      <c r="T420" s="991"/>
      <c r="U420" s="991"/>
      <c r="V420" s="991"/>
      <c r="W420" s="991"/>
    </row>
    <row r="421" spans="2:23" ht="15.75" hidden="1" customHeight="1">
      <c r="B421" s="990"/>
      <c r="C421" s="990"/>
      <c r="D421" s="990"/>
      <c r="E421" s="990"/>
      <c r="F421" s="990"/>
      <c r="G421" s="990"/>
      <c r="H421" s="990"/>
      <c r="I421" s="990"/>
      <c r="J421" s="990"/>
      <c r="K421" s="990"/>
      <c r="L421" s="991"/>
      <c r="M421" s="991"/>
      <c r="N421" s="991"/>
      <c r="O421" s="991"/>
      <c r="P421" s="991"/>
      <c r="Q421" s="991"/>
      <c r="R421" s="991"/>
      <c r="S421" s="991"/>
      <c r="T421" s="991"/>
      <c r="U421" s="991"/>
      <c r="V421" s="991"/>
      <c r="W421" s="991"/>
    </row>
    <row r="422" spans="2:23" ht="15.75" hidden="1" customHeight="1">
      <c r="B422" s="990"/>
      <c r="C422" s="990"/>
      <c r="D422" s="990"/>
      <c r="E422" s="990"/>
      <c r="F422" s="990"/>
      <c r="G422" s="990"/>
      <c r="H422" s="990"/>
      <c r="I422" s="990"/>
      <c r="J422" s="990"/>
      <c r="K422" s="990"/>
      <c r="L422" s="991"/>
      <c r="M422" s="991"/>
      <c r="N422" s="991"/>
      <c r="O422" s="991"/>
      <c r="P422" s="991"/>
      <c r="Q422" s="991"/>
      <c r="R422" s="991"/>
      <c r="S422" s="991"/>
      <c r="T422" s="991"/>
      <c r="U422" s="991"/>
      <c r="V422" s="991"/>
      <c r="W422" s="991"/>
    </row>
    <row r="423" spans="2:23" ht="15.75" hidden="1" customHeight="1">
      <c r="B423" s="990"/>
      <c r="C423" s="990"/>
      <c r="D423" s="990"/>
      <c r="E423" s="990"/>
      <c r="F423" s="990"/>
      <c r="G423" s="990"/>
      <c r="H423" s="990"/>
      <c r="I423" s="990"/>
      <c r="J423" s="990"/>
      <c r="K423" s="990"/>
      <c r="L423" s="991"/>
      <c r="M423" s="991"/>
      <c r="N423" s="991"/>
      <c r="O423" s="991"/>
      <c r="P423" s="991"/>
      <c r="Q423" s="991"/>
      <c r="R423" s="991"/>
      <c r="S423" s="991"/>
      <c r="T423" s="991"/>
      <c r="U423" s="991"/>
      <c r="V423" s="991"/>
      <c r="W423" s="991"/>
    </row>
    <row r="424" spans="2:23" ht="15.75" hidden="1" customHeight="1">
      <c r="B424" s="990"/>
      <c r="C424" s="990"/>
      <c r="D424" s="990"/>
      <c r="E424" s="990"/>
      <c r="F424" s="990"/>
      <c r="G424" s="990"/>
      <c r="H424" s="990"/>
      <c r="I424" s="990"/>
      <c r="J424" s="990"/>
      <c r="K424" s="990"/>
      <c r="L424" s="991"/>
      <c r="M424" s="991"/>
      <c r="N424" s="991"/>
      <c r="O424" s="991"/>
      <c r="P424" s="991"/>
      <c r="Q424" s="991"/>
      <c r="R424" s="991"/>
      <c r="S424" s="991"/>
      <c r="T424" s="991"/>
      <c r="U424" s="991"/>
      <c r="V424" s="991"/>
      <c r="W424" s="991"/>
    </row>
    <row r="425" spans="2:23" ht="15.75" hidden="1" customHeight="1">
      <c r="B425" s="990"/>
      <c r="C425" s="990"/>
      <c r="D425" s="990"/>
      <c r="E425" s="990"/>
      <c r="F425" s="990"/>
      <c r="G425" s="990"/>
      <c r="H425" s="990"/>
      <c r="I425" s="990"/>
      <c r="J425" s="990"/>
      <c r="K425" s="990"/>
      <c r="L425" s="991"/>
      <c r="M425" s="991"/>
      <c r="N425" s="991"/>
      <c r="O425" s="991"/>
      <c r="P425" s="991"/>
      <c r="Q425" s="991"/>
      <c r="R425" s="991"/>
      <c r="S425" s="991"/>
      <c r="T425" s="991"/>
      <c r="U425" s="991"/>
      <c r="V425" s="991"/>
      <c r="W425" s="991"/>
    </row>
    <row r="426" spans="2:23" ht="15.75" hidden="1" customHeight="1">
      <c r="B426" s="990"/>
      <c r="C426" s="990"/>
      <c r="D426" s="990"/>
      <c r="E426" s="990"/>
      <c r="F426" s="990"/>
      <c r="G426" s="990"/>
      <c r="H426" s="990"/>
      <c r="I426" s="990"/>
      <c r="J426" s="990"/>
      <c r="K426" s="990"/>
      <c r="L426" s="991"/>
      <c r="M426" s="991"/>
      <c r="N426" s="991"/>
      <c r="O426" s="991"/>
      <c r="P426" s="991"/>
      <c r="Q426" s="991"/>
      <c r="R426" s="991"/>
      <c r="S426" s="991"/>
      <c r="T426" s="991"/>
      <c r="U426" s="991"/>
      <c r="V426" s="991"/>
      <c r="W426" s="991"/>
    </row>
    <row r="427" spans="2:23" ht="15.75" hidden="1" customHeight="1">
      <c r="B427" s="990"/>
      <c r="C427" s="990"/>
      <c r="D427" s="990"/>
      <c r="E427" s="990"/>
      <c r="F427" s="990"/>
      <c r="G427" s="990"/>
      <c r="H427" s="990"/>
      <c r="I427" s="990"/>
      <c r="J427" s="990"/>
      <c r="K427" s="990"/>
      <c r="L427" s="991"/>
      <c r="M427" s="991"/>
      <c r="N427" s="991"/>
      <c r="O427" s="991"/>
      <c r="P427" s="991"/>
      <c r="Q427" s="991"/>
      <c r="R427" s="991"/>
      <c r="S427" s="991"/>
      <c r="T427" s="991"/>
      <c r="U427" s="991"/>
      <c r="V427" s="991"/>
      <c r="W427" s="991"/>
    </row>
    <row r="428" spans="2:23" ht="15.75" hidden="1" customHeight="1">
      <c r="B428" s="990"/>
      <c r="C428" s="990"/>
      <c r="D428" s="990"/>
      <c r="E428" s="990"/>
      <c r="F428" s="990"/>
      <c r="G428" s="990"/>
      <c r="H428" s="990"/>
      <c r="I428" s="990"/>
      <c r="J428" s="990"/>
      <c r="K428" s="990"/>
      <c r="L428" s="991"/>
      <c r="M428" s="991"/>
      <c r="N428" s="991"/>
      <c r="O428" s="991"/>
      <c r="P428" s="991"/>
      <c r="Q428" s="991"/>
      <c r="R428" s="991"/>
      <c r="S428" s="991"/>
      <c r="T428" s="991"/>
      <c r="U428" s="991"/>
      <c r="V428" s="991"/>
      <c r="W428" s="991"/>
    </row>
    <row r="429" spans="2:23" ht="15.75" hidden="1" customHeight="1">
      <c r="B429" s="990"/>
      <c r="C429" s="990"/>
      <c r="D429" s="990"/>
      <c r="E429" s="990"/>
      <c r="F429" s="990"/>
      <c r="G429" s="990"/>
      <c r="H429" s="990"/>
      <c r="I429" s="990"/>
      <c r="J429" s="990"/>
      <c r="K429" s="990"/>
      <c r="L429" s="991"/>
      <c r="M429" s="991"/>
      <c r="N429" s="991"/>
      <c r="O429" s="991"/>
      <c r="P429" s="991"/>
      <c r="Q429" s="991"/>
      <c r="R429" s="991"/>
      <c r="S429" s="991"/>
      <c r="T429" s="991"/>
      <c r="U429" s="991"/>
      <c r="V429" s="991"/>
      <c r="W429" s="991"/>
    </row>
    <row r="430" spans="2:23" ht="15.75" hidden="1" customHeight="1">
      <c r="B430" s="990"/>
      <c r="C430" s="990"/>
      <c r="D430" s="990"/>
      <c r="E430" s="990"/>
      <c r="F430" s="990"/>
      <c r="G430" s="990"/>
      <c r="H430" s="990"/>
      <c r="I430" s="990"/>
      <c r="J430" s="990"/>
      <c r="K430" s="990"/>
      <c r="L430" s="991"/>
      <c r="M430" s="991"/>
      <c r="N430" s="991"/>
      <c r="O430" s="991"/>
      <c r="P430" s="991"/>
      <c r="Q430" s="991"/>
      <c r="R430" s="991"/>
      <c r="S430" s="991"/>
      <c r="T430" s="991"/>
      <c r="U430" s="991"/>
      <c r="V430" s="991"/>
      <c r="W430" s="991"/>
    </row>
    <row r="431" spans="2:23" ht="15.75" hidden="1" customHeight="1">
      <c r="B431" s="990"/>
      <c r="C431" s="990"/>
      <c r="D431" s="990"/>
      <c r="E431" s="990"/>
      <c r="F431" s="990"/>
      <c r="G431" s="990"/>
      <c r="H431" s="990"/>
      <c r="I431" s="990"/>
      <c r="J431" s="990"/>
      <c r="K431" s="990"/>
      <c r="L431" s="991"/>
      <c r="M431" s="991"/>
      <c r="N431" s="991"/>
      <c r="O431" s="991"/>
      <c r="P431" s="991"/>
      <c r="Q431" s="991"/>
      <c r="R431" s="991"/>
      <c r="S431" s="991"/>
      <c r="T431" s="991"/>
      <c r="U431" s="991"/>
      <c r="V431" s="991"/>
      <c r="W431" s="991"/>
    </row>
    <row r="432" spans="2:23" ht="15.75" hidden="1" customHeight="1">
      <c r="B432" s="990"/>
      <c r="C432" s="990"/>
      <c r="D432" s="990"/>
      <c r="E432" s="990"/>
      <c r="F432" s="990"/>
      <c r="G432" s="990"/>
      <c r="H432" s="990"/>
      <c r="I432" s="990"/>
      <c r="J432" s="990"/>
      <c r="K432" s="990"/>
      <c r="L432" s="991"/>
      <c r="M432" s="991"/>
      <c r="N432" s="991"/>
      <c r="O432" s="991"/>
      <c r="P432" s="991"/>
      <c r="Q432" s="991"/>
      <c r="R432" s="991"/>
      <c r="S432" s="991"/>
      <c r="T432" s="991"/>
      <c r="U432" s="991"/>
      <c r="V432" s="991"/>
      <c r="W432" s="991"/>
    </row>
    <row r="433" spans="2:23" ht="15.75" hidden="1" customHeight="1">
      <c r="B433" s="990"/>
      <c r="C433" s="990"/>
      <c r="D433" s="990"/>
      <c r="E433" s="990"/>
      <c r="F433" s="990"/>
      <c r="G433" s="990"/>
      <c r="H433" s="990"/>
      <c r="I433" s="990"/>
      <c r="J433" s="990"/>
      <c r="K433" s="990"/>
      <c r="L433" s="991"/>
      <c r="M433" s="991"/>
      <c r="N433" s="991"/>
      <c r="O433" s="991"/>
      <c r="P433" s="991"/>
      <c r="Q433" s="991"/>
      <c r="R433" s="991"/>
      <c r="S433" s="991"/>
      <c r="T433" s="991"/>
      <c r="U433" s="991"/>
      <c r="V433" s="991"/>
      <c r="W433" s="991"/>
    </row>
    <row r="434" spans="2:23" ht="15.75" hidden="1" customHeight="1">
      <c r="B434" s="990"/>
      <c r="C434" s="990"/>
      <c r="D434" s="990"/>
      <c r="E434" s="990"/>
      <c r="F434" s="990"/>
      <c r="G434" s="990"/>
      <c r="H434" s="990"/>
      <c r="I434" s="990"/>
      <c r="J434" s="990"/>
      <c r="K434" s="990"/>
      <c r="L434" s="991"/>
      <c r="M434" s="991"/>
      <c r="N434" s="991"/>
      <c r="O434" s="991"/>
      <c r="P434" s="991"/>
      <c r="Q434" s="991"/>
      <c r="R434" s="991"/>
      <c r="S434" s="991"/>
      <c r="T434" s="991"/>
      <c r="U434" s="991"/>
      <c r="V434" s="991"/>
      <c r="W434" s="991"/>
    </row>
    <row r="435" spans="2:23" ht="15.75" hidden="1" customHeight="1">
      <c r="B435" s="990"/>
      <c r="C435" s="990"/>
      <c r="D435" s="990"/>
      <c r="E435" s="990"/>
      <c r="F435" s="990"/>
      <c r="G435" s="990"/>
      <c r="H435" s="990"/>
      <c r="I435" s="990"/>
      <c r="J435" s="990"/>
      <c r="K435" s="990"/>
      <c r="L435" s="991"/>
      <c r="M435" s="991"/>
      <c r="N435" s="991"/>
      <c r="O435" s="991"/>
      <c r="P435" s="991"/>
      <c r="Q435" s="991"/>
      <c r="R435" s="991"/>
      <c r="S435" s="991"/>
      <c r="T435" s="991"/>
      <c r="U435" s="991"/>
      <c r="V435" s="991"/>
      <c r="W435" s="991"/>
    </row>
    <row r="436" spans="2:23" ht="15.75" hidden="1" customHeight="1">
      <c r="B436" s="990"/>
      <c r="C436" s="990"/>
      <c r="D436" s="990"/>
      <c r="E436" s="990"/>
      <c r="F436" s="990"/>
      <c r="G436" s="990"/>
      <c r="H436" s="990"/>
      <c r="I436" s="990"/>
      <c r="J436" s="990"/>
      <c r="K436" s="990"/>
      <c r="L436" s="991"/>
      <c r="M436" s="991"/>
      <c r="N436" s="991"/>
      <c r="O436" s="991"/>
      <c r="P436" s="991"/>
      <c r="Q436" s="991"/>
      <c r="R436" s="991"/>
      <c r="S436" s="991"/>
      <c r="T436" s="991"/>
      <c r="U436" s="991"/>
      <c r="V436" s="991"/>
      <c r="W436" s="991"/>
    </row>
    <row r="437" spans="2:23" ht="15.75" hidden="1" customHeight="1">
      <c r="B437" s="990"/>
      <c r="C437" s="990"/>
      <c r="D437" s="990"/>
      <c r="E437" s="990"/>
      <c r="F437" s="990"/>
      <c r="G437" s="990"/>
      <c r="H437" s="990"/>
      <c r="I437" s="990"/>
      <c r="J437" s="990"/>
      <c r="K437" s="990"/>
      <c r="L437" s="991"/>
      <c r="M437" s="991"/>
      <c r="N437" s="991"/>
      <c r="O437" s="991"/>
      <c r="P437" s="991"/>
      <c r="Q437" s="991"/>
      <c r="R437" s="991"/>
      <c r="S437" s="991"/>
      <c r="T437" s="991"/>
      <c r="U437" s="991"/>
      <c r="V437" s="991"/>
      <c r="W437" s="991"/>
    </row>
    <row r="438" spans="2:23" ht="15.75" hidden="1" customHeight="1">
      <c r="B438" s="990"/>
      <c r="C438" s="990"/>
      <c r="D438" s="990"/>
      <c r="E438" s="990"/>
      <c r="F438" s="990"/>
      <c r="G438" s="990"/>
      <c r="H438" s="990"/>
      <c r="I438" s="990"/>
      <c r="J438" s="990"/>
      <c r="K438" s="990"/>
      <c r="L438" s="991"/>
      <c r="M438" s="991"/>
      <c r="N438" s="991"/>
      <c r="O438" s="991"/>
      <c r="P438" s="991"/>
      <c r="Q438" s="991"/>
      <c r="R438" s="991"/>
      <c r="S438" s="991"/>
      <c r="T438" s="991"/>
      <c r="U438" s="991"/>
      <c r="V438" s="991"/>
      <c r="W438" s="991"/>
    </row>
    <row r="439" spans="2:23" ht="15.75" hidden="1" customHeight="1">
      <c r="B439" s="990"/>
      <c r="C439" s="990"/>
      <c r="D439" s="990"/>
      <c r="E439" s="990"/>
      <c r="F439" s="990"/>
      <c r="G439" s="990"/>
      <c r="H439" s="990"/>
      <c r="I439" s="990"/>
      <c r="J439" s="990"/>
      <c r="K439" s="990"/>
      <c r="L439" s="991"/>
      <c r="M439" s="991"/>
      <c r="N439" s="991"/>
      <c r="O439" s="991"/>
      <c r="P439" s="991"/>
      <c r="Q439" s="991"/>
      <c r="R439" s="991"/>
      <c r="S439" s="991"/>
      <c r="T439" s="991"/>
      <c r="U439" s="991"/>
      <c r="V439" s="991"/>
      <c r="W439" s="991"/>
    </row>
    <row r="440" spans="2:23" ht="15.75" hidden="1" customHeight="1">
      <c r="B440" s="990"/>
      <c r="C440" s="990"/>
      <c r="D440" s="990"/>
      <c r="E440" s="990"/>
      <c r="F440" s="990"/>
      <c r="G440" s="990"/>
      <c r="H440" s="990"/>
      <c r="I440" s="990"/>
      <c r="J440" s="990"/>
      <c r="K440" s="990"/>
      <c r="L440" s="991"/>
      <c r="M440" s="991"/>
      <c r="N440" s="991"/>
      <c r="O440" s="991"/>
      <c r="P440" s="991"/>
      <c r="Q440" s="991"/>
      <c r="R440" s="991"/>
      <c r="S440" s="991"/>
      <c r="T440" s="991"/>
      <c r="U440" s="991"/>
      <c r="V440" s="991"/>
      <c r="W440" s="991"/>
    </row>
    <row r="441" spans="2:23" ht="15.75" hidden="1" customHeight="1">
      <c r="B441" s="990"/>
      <c r="C441" s="990"/>
      <c r="D441" s="990"/>
      <c r="E441" s="990"/>
      <c r="F441" s="990"/>
      <c r="G441" s="990"/>
      <c r="H441" s="990"/>
      <c r="I441" s="990"/>
      <c r="J441" s="990"/>
      <c r="K441" s="990"/>
      <c r="L441" s="991"/>
      <c r="M441" s="991"/>
      <c r="N441" s="991"/>
      <c r="O441" s="991"/>
      <c r="P441" s="991"/>
      <c r="Q441" s="991"/>
      <c r="R441" s="991"/>
      <c r="S441" s="991"/>
      <c r="T441" s="991"/>
      <c r="U441" s="991"/>
      <c r="V441" s="991"/>
      <c r="W441" s="991"/>
    </row>
    <row r="442" spans="2:23" ht="15.75" hidden="1" customHeight="1">
      <c r="B442" s="990"/>
      <c r="C442" s="990"/>
      <c r="D442" s="990"/>
      <c r="E442" s="990"/>
      <c r="F442" s="990"/>
      <c r="G442" s="990"/>
      <c r="H442" s="990"/>
      <c r="I442" s="990"/>
      <c r="J442" s="990"/>
      <c r="K442" s="990"/>
      <c r="L442" s="991"/>
      <c r="M442" s="991"/>
      <c r="N442" s="991"/>
      <c r="O442" s="991"/>
      <c r="P442" s="991"/>
      <c r="Q442" s="991"/>
      <c r="R442" s="991"/>
      <c r="S442" s="991"/>
      <c r="T442" s="991"/>
      <c r="U442" s="991"/>
      <c r="V442" s="991"/>
      <c r="W442" s="991"/>
    </row>
    <row r="443" spans="2:23" ht="15.75" hidden="1" customHeight="1">
      <c r="B443" s="990"/>
      <c r="C443" s="990"/>
      <c r="D443" s="990"/>
      <c r="E443" s="990"/>
      <c r="F443" s="990"/>
      <c r="G443" s="990"/>
      <c r="H443" s="990"/>
      <c r="I443" s="990"/>
      <c r="J443" s="990"/>
      <c r="K443" s="990"/>
      <c r="L443" s="991"/>
      <c r="M443" s="991"/>
      <c r="N443" s="991"/>
      <c r="O443" s="991"/>
      <c r="P443" s="991"/>
      <c r="Q443" s="991"/>
      <c r="R443" s="991"/>
      <c r="S443" s="991"/>
      <c r="T443" s="991"/>
      <c r="U443" s="991"/>
      <c r="V443" s="991"/>
      <c r="W443" s="991"/>
    </row>
    <row r="444" spans="2:23" ht="15.75" hidden="1" customHeight="1">
      <c r="B444" s="990"/>
      <c r="C444" s="990"/>
      <c r="D444" s="990"/>
      <c r="E444" s="990"/>
      <c r="F444" s="990"/>
      <c r="G444" s="990"/>
      <c r="H444" s="990"/>
      <c r="I444" s="990"/>
      <c r="J444" s="990"/>
      <c r="K444" s="990"/>
      <c r="L444" s="991"/>
      <c r="M444" s="991"/>
      <c r="N444" s="991"/>
      <c r="O444" s="991"/>
      <c r="P444" s="991"/>
      <c r="Q444" s="991"/>
      <c r="R444" s="991"/>
      <c r="S444" s="991"/>
      <c r="T444" s="991"/>
      <c r="U444" s="991"/>
      <c r="V444" s="991"/>
      <c r="W444" s="991"/>
    </row>
    <row r="445" spans="2:23" ht="15.75" hidden="1" customHeight="1">
      <c r="B445" s="990"/>
      <c r="C445" s="990"/>
      <c r="D445" s="990"/>
      <c r="E445" s="990"/>
      <c r="F445" s="990"/>
      <c r="G445" s="990"/>
      <c r="H445" s="990"/>
      <c r="I445" s="990"/>
      <c r="J445" s="990"/>
      <c r="K445" s="990"/>
      <c r="L445" s="991"/>
      <c r="M445" s="991"/>
      <c r="N445" s="991"/>
      <c r="O445" s="991"/>
      <c r="P445" s="991"/>
      <c r="Q445" s="991"/>
      <c r="R445" s="991"/>
      <c r="S445" s="991"/>
      <c r="T445" s="991"/>
      <c r="U445" s="991"/>
      <c r="V445" s="991"/>
      <c r="W445" s="991"/>
    </row>
    <row r="446" spans="2:23" ht="15.75" hidden="1" customHeight="1">
      <c r="B446" s="990"/>
      <c r="C446" s="990"/>
      <c r="D446" s="990"/>
      <c r="E446" s="990"/>
      <c r="F446" s="990"/>
      <c r="G446" s="990"/>
      <c r="H446" s="990"/>
      <c r="I446" s="990"/>
      <c r="J446" s="990"/>
      <c r="K446" s="990"/>
      <c r="L446" s="991"/>
      <c r="M446" s="991"/>
      <c r="N446" s="991"/>
      <c r="O446" s="991"/>
      <c r="P446" s="991"/>
      <c r="Q446" s="991"/>
      <c r="R446" s="991"/>
      <c r="S446" s="991"/>
      <c r="T446" s="991"/>
      <c r="U446" s="991"/>
      <c r="V446" s="991"/>
      <c r="W446" s="991"/>
    </row>
    <row r="447" spans="2:23" ht="15.75" hidden="1" customHeight="1">
      <c r="B447" s="990"/>
      <c r="C447" s="990"/>
      <c r="D447" s="990"/>
      <c r="E447" s="990"/>
      <c r="F447" s="990"/>
      <c r="G447" s="990"/>
      <c r="H447" s="990"/>
      <c r="I447" s="990"/>
      <c r="J447" s="990"/>
      <c r="K447" s="990"/>
      <c r="L447" s="991"/>
      <c r="M447" s="991"/>
      <c r="N447" s="991"/>
      <c r="O447" s="991"/>
      <c r="P447" s="991"/>
      <c r="Q447" s="991"/>
      <c r="R447" s="991"/>
      <c r="S447" s="991"/>
      <c r="T447" s="991"/>
      <c r="U447" s="991"/>
      <c r="V447" s="991"/>
      <c r="W447" s="991"/>
    </row>
    <row r="448" spans="2:23" ht="15.75" hidden="1" customHeight="1">
      <c r="B448" s="990"/>
      <c r="C448" s="990"/>
      <c r="D448" s="990"/>
      <c r="E448" s="990"/>
      <c r="F448" s="990"/>
      <c r="G448" s="990"/>
      <c r="H448" s="990"/>
      <c r="I448" s="990"/>
      <c r="J448" s="990"/>
      <c r="K448" s="990"/>
      <c r="L448" s="991"/>
      <c r="M448" s="991"/>
      <c r="N448" s="991"/>
      <c r="O448" s="991"/>
      <c r="P448" s="991"/>
      <c r="Q448" s="991"/>
      <c r="R448" s="991"/>
      <c r="S448" s="991"/>
      <c r="T448" s="991"/>
      <c r="U448" s="991"/>
      <c r="V448" s="991"/>
      <c r="W448" s="991"/>
    </row>
    <row r="449" spans="2:23" ht="15.75" hidden="1" customHeight="1">
      <c r="B449" s="990"/>
      <c r="C449" s="990"/>
      <c r="D449" s="990"/>
      <c r="E449" s="990"/>
      <c r="F449" s="990"/>
      <c r="G449" s="990"/>
      <c r="H449" s="990"/>
      <c r="I449" s="990"/>
      <c r="J449" s="990"/>
      <c r="K449" s="990"/>
      <c r="L449" s="991"/>
      <c r="M449" s="991"/>
      <c r="N449" s="991"/>
      <c r="O449" s="991"/>
      <c r="P449" s="991"/>
      <c r="Q449" s="991"/>
      <c r="R449" s="991"/>
      <c r="S449" s="991"/>
      <c r="T449" s="991"/>
      <c r="U449" s="991"/>
      <c r="V449" s="991"/>
      <c r="W449" s="991"/>
    </row>
    <row r="450" spans="2:23" ht="15.75" hidden="1" customHeight="1">
      <c r="B450" s="990"/>
      <c r="C450" s="990"/>
      <c r="D450" s="990"/>
      <c r="E450" s="990"/>
      <c r="F450" s="990"/>
      <c r="G450" s="990"/>
      <c r="H450" s="990"/>
      <c r="I450" s="990"/>
      <c r="J450" s="990"/>
      <c r="K450" s="990"/>
      <c r="L450" s="991"/>
      <c r="M450" s="991"/>
      <c r="N450" s="991"/>
      <c r="O450" s="991"/>
      <c r="P450" s="991"/>
      <c r="Q450" s="991"/>
      <c r="R450" s="991"/>
      <c r="S450" s="991"/>
      <c r="T450" s="991"/>
      <c r="U450" s="991"/>
      <c r="V450" s="991"/>
      <c r="W450" s="991"/>
    </row>
    <row r="451" spans="2:23" ht="15.75" hidden="1" customHeight="1">
      <c r="B451" s="990"/>
      <c r="C451" s="990"/>
      <c r="D451" s="990"/>
      <c r="E451" s="990"/>
      <c r="F451" s="990"/>
      <c r="G451" s="990"/>
      <c r="H451" s="990"/>
      <c r="I451" s="990"/>
      <c r="J451" s="990"/>
      <c r="K451" s="990"/>
      <c r="L451" s="991"/>
      <c r="M451" s="991"/>
      <c r="N451" s="991"/>
      <c r="O451" s="991"/>
      <c r="P451" s="991"/>
      <c r="Q451" s="991"/>
      <c r="R451" s="991"/>
      <c r="S451" s="991"/>
      <c r="T451" s="991"/>
      <c r="U451" s="991"/>
      <c r="V451" s="991"/>
      <c r="W451" s="991"/>
    </row>
    <row r="452" spans="2:23" ht="15.75" hidden="1" customHeight="1">
      <c r="B452" s="990"/>
      <c r="C452" s="990"/>
      <c r="D452" s="990"/>
      <c r="E452" s="990"/>
      <c r="F452" s="990"/>
      <c r="G452" s="990"/>
      <c r="H452" s="990"/>
      <c r="I452" s="990"/>
      <c r="J452" s="990"/>
      <c r="K452" s="990"/>
      <c r="L452" s="991"/>
      <c r="M452" s="991"/>
      <c r="N452" s="991"/>
      <c r="O452" s="991"/>
      <c r="P452" s="991"/>
      <c r="Q452" s="991"/>
      <c r="R452" s="991"/>
      <c r="S452" s="991"/>
      <c r="T452" s="991"/>
      <c r="U452" s="991"/>
      <c r="V452" s="991"/>
      <c r="W452" s="991"/>
    </row>
    <row r="453" spans="2:23" ht="15.75" hidden="1" customHeight="1">
      <c r="B453" s="990"/>
      <c r="C453" s="990"/>
      <c r="D453" s="990"/>
      <c r="E453" s="990"/>
      <c r="F453" s="990"/>
      <c r="G453" s="990"/>
      <c r="H453" s="990"/>
      <c r="I453" s="990"/>
      <c r="J453" s="990"/>
      <c r="K453" s="990"/>
      <c r="L453" s="991"/>
      <c r="M453" s="991"/>
      <c r="N453" s="991"/>
      <c r="O453" s="991"/>
      <c r="P453" s="991"/>
      <c r="Q453" s="991"/>
      <c r="R453" s="991"/>
      <c r="S453" s="991"/>
      <c r="T453" s="991"/>
      <c r="U453" s="991"/>
      <c r="V453" s="991"/>
      <c r="W453" s="991"/>
    </row>
    <row r="454" spans="2:23" ht="15.75" hidden="1" customHeight="1">
      <c r="B454" s="990"/>
      <c r="C454" s="990"/>
      <c r="D454" s="990"/>
      <c r="E454" s="990"/>
      <c r="F454" s="990"/>
      <c r="G454" s="990"/>
      <c r="H454" s="990"/>
      <c r="I454" s="990"/>
      <c r="J454" s="990"/>
      <c r="K454" s="990"/>
      <c r="L454" s="991"/>
      <c r="M454" s="991"/>
      <c r="N454" s="991"/>
      <c r="O454" s="991"/>
      <c r="P454" s="991"/>
      <c r="Q454" s="991"/>
      <c r="R454" s="991"/>
      <c r="S454" s="991"/>
      <c r="T454" s="991"/>
      <c r="U454" s="991"/>
      <c r="V454" s="991"/>
      <c r="W454" s="991"/>
    </row>
    <row r="455" spans="2:23" ht="15.75" hidden="1" customHeight="1">
      <c r="B455" s="990"/>
      <c r="C455" s="990"/>
      <c r="D455" s="990"/>
      <c r="E455" s="990"/>
      <c r="F455" s="990"/>
      <c r="G455" s="990"/>
      <c r="H455" s="990"/>
      <c r="I455" s="990"/>
      <c r="J455" s="990"/>
      <c r="K455" s="990"/>
      <c r="L455" s="991"/>
      <c r="M455" s="991"/>
      <c r="N455" s="991"/>
      <c r="O455" s="991"/>
      <c r="P455" s="991"/>
      <c r="Q455" s="991"/>
      <c r="R455" s="991"/>
      <c r="S455" s="991"/>
      <c r="T455" s="991"/>
      <c r="U455" s="991"/>
      <c r="V455" s="991"/>
      <c r="W455" s="991"/>
    </row>
    <row r="456" spans="2:23" ht="15.75" hidden="1" customHeight="1">
      <c r="B456" s="990"/>
      <c r="C456" s="990"/>
      <c r="D456" s="990"/>
      <c r="E456" s="990"/>
      <c r="F456" s="990"/>
      <c r="G456" s="990"/>
      <c r="H456" s="990"/>
      <c r="I456" s="990"/>
      <c r="J456" s="990"/>
      <c r="K456" s="990"/>
      <c r="L456" s="991"/>
      <c r="M456" s="991"/>
      <c r="N456" s="991"/>
      <c r="O456" s="991"/>
      <c r="P456" s="991"/>
      <c r="Q456" s="991"/>
      <c r="R456" s="991"/>
      <c r="S456" s="991"/>
      <c r="T456" s="991"/>
      <c r="U456" s="991"/>
      <c r="V456" s="991"/>
      <c r="W456" s="991"/>
    </row>
    <row r="457" spans="2:23" ht="15.75" hidden="1" customHeight="1">
      <c r="B457" s="990"/>
      <c r="C457" s="990"/>
      <c r="D457" s="990"/>
      <c r="E457" s="990"/>
      <c r="F457" s="990"/>
      <c r="G457" s="990"/>
      <c r="H457" s="990"/>
      <c r="I457" s="990"/>
      <c r="J457" s="990"/>
      <c r="K457" s="990"/>
      <c r="L457" s="991"/>
      <c r="M457" s="991"/>
      <c r="N457" s="991"/>
      <c r="O457" s="991"/>
      <c r="P457" s="991"/>
      <c r="Q457" s="991"/>
      <c r="R457" s="991"/>
      <c r="S457" s="991"/>
      <c r="T457" s="991"/>
      <c r="U457" s="991"/>
      <c r="V457" s="991"/>
      <c r="W457" s="991"/>
    </row>
    <row r="458" spans="2:23" ht="15.75" hidden="1" customHeight="1">
      <c r="B458" s="990"/>
      <c r="C458" s="990"/>
      <c r="D458" s="990"/>
      <c r="E458" s="990"/>
      <c r="F458" s="990"/>
      <c r="G458" s="990"/>
      <c r="H458" s="990"/>
      <c r="I458" s="990"/>
      <c r="J458" s="990"/>
      <c r="K458" s="990"/>
      <c r="L458" s="991"/>
      <c r="M458" s="991"/>
      <c r="N458" s="991"/>
      <c r="O458" s="991"/>
      <c r="P458" s="991"/>
      <c r="Q458" s="991"/>
      <c r="R458" s="991"/>
      <c r="S458" s="991"/>
      <c r="T458" s="991"/>
      <c r="U458" s="991"/>
      <c r="V458" s="991"/>
      <c r="W458" s="991"/>
    </row>
    <row r="459" spans="2:23" ht="15.75" hidden="1" customHeight="1">
      <c r="B459" s="990"/>
      <c r="C459" s="990"/>
      <c r="D459" s="990"/>
      <c r="E459" s="990"/>
      <c r="F459" s="990"/>
      <c r="G459" s="990"/>
      <c r="H459" s="990"/>
      <c r="I459" s="990"/>
      <c r="J459" s="990"/>
      <c r="K459" s="990"/>
      <c r="L459" s="991"/>
      <c r="M459" s="991"/>
      <c r="N459" s="991"/>
      <c r="O459" s="991"/>
      <c r="P459" s="991"/>
      <c r="Q459" s="991"/>
      <c r="R459" s="991"/>
      <c r="S459" s="991"/>
      <c r="T459" s="991"/>
      <c r="U459" s="991"/>
      <c r="V459" s="991"/>
      <c r="W459" s="991"/>
    </row>
    <row r="460" spans="2:23" ht="15.75" hidden="1" customHeight="1">
      <c r="B460" s="990"/>
      <c r="C460" s="990"/>
      <c r="D460" s="990"/>
      <c r="E460" s="990"/>
      <c r="F460" s="990"/>
      <c r="G460" s="990"/>
      <c r="H460" s="990"/>
      <c r="I460" s="990"/>
      <c r="J460" s="990"/>
      <c r="K460" s="990"/>
      <c r="L460" s="991"/>
      <c r="M460" s="991"/>
      <c r="N460" s="991"/>
      <c r="O460" s="991"/>
      <c r="P460" s="991"/>
      <c r="Q460" s="991"/>
      <c r="R460" s="991"/>
      <c r="S460" s="991"/>
      <c r="T460" s="991"/>
      <c r="U460" s="991"/>
      <c r="V460" s="991"/>
      <c r="W460" s="991"/>
    </row>
    <row r="461" spans="2:23" ht="15.75" hidden="1" customHeight="1">
      <c r="B461" s="990"/>
      <c r="C461" s="990"/>
      <c r="D461" s="990"/>
      <c r="E461" s="990"/>
      <c r="F461" s="990"/>
      <c r="G461" s="990"/>
      <c r="H461" s="990"/>
      <c r="I461" s="990"/>
      <c r="J461" s="990"/>
      <c r="K461" s="990"/>
      <c r="L461" s="991"/>
      <c r="M461" s="991"/>
      <c r="N461" s="991"/>
      <c r="O461" s="991"/>
      <c r="P461" s="991"/>
      <c r="Q461" s="991"/>
      <c r="R461" s="991"/>
      <c r="S461" s="991"/>
      <c r="T461" s="991"/>
      <c r="U461" s="991"/>
      <c r="V461" s="991"/>
      <c r="W461" s="991"/>
    </row>
    <row r="462" spans="2:23" ht="15.75" hidden="1" customHeight="1">
      <c r="B462" s="990"/>
      <c r="C462" s="990"/>
      <c r="D462" s="990"/>
      <c r="E462" s="990"/>
      <c r="F462" s="990"/>
      <c r="G462" s="990"/>
      <c r="H462" s="990"/>
      <c r="I462" s="990"/>
      <c r="J462" s="990"/>
      <c r="K462" s="990"/>
      <c r="L462" s="991"/>
      <c r="M462" s="991"/>
      <c r="N462" s="991"/>
      <c r="O462" s="991"/>
      <c r="P462" s="991"/>
      <c r="Q462" s="991"/>
      <c r="R462" s="991"/>
      <c r="S462" s="991"/>
      <c r="T462" s="991"/>
      <c r="U462" s="991"/>
      <c r="V462" s="991"/>
      <c r="W462" s="991"/>
    </row>
    <row r="463" spans="2:23" ht="15.75" hidden="1" customHeight="1">
      <c r="B463" s="990"/>
      <c r="C463" s="990"/>
      <c r="D463" s="990"/>
      <c r="E463" s="990"/>
      <c r="F463" s="990"/>
      <c r="G463" s="990"/>
      <c r="H463" s="990"/>
      <c r="I463" s="990"/>
      <c r="J463" s="990"/>
      <c r="K463" s="990"/>
      <c r="L463" s="991"/>
      <c r="M463" s="991"/>
      <c r="N463" s="991"/>
      <c r="O463" s="991"/>
      <c r="P463" s="991"/>
      <c r="Q463" s="991"/>
      <c r="R463" s="991"/>
      <c r="S463" s="991"/>
      <c r="T463" s="991"/>
      <c r="U463" s="991"/>
      <c r="V463" s="991"/>
      <c r="W463" s="991"/>
    </row>
    <row r="464" spans="2:23" ht="15.75" hidden="1" customHeight="1">
      <c r="B464" s="990"/>
      <c r="C464" s="990"/>
      <c r="D464" s="990"/>
      <c r="E464" s="990"/>
      <c r="F464" s="990"/>
      <c r="G464" s="990"/>
      <c r="H464" s="990"/>
      <c r="I464" s="990"/>
      <c r="J464" s="990"/>
      <c r="K464" s="990"/>
      <c r="L464" s="991"/>
      <c r="M464" s="991"/>
      <c r="N464" s="991"/>
      <c r="O464" s="991"/>
      <c r="P464" s="991"/>
      <c r="Q464" s="991"/>
      <c r="R464" s="991"/>
      <c r="S464" s="991"/>
      <c r="T464" s="991"/>
      <c r="U464" s="991"/>
      <c r="V464" s="991"/>
      <c r="W464" s="991"/>
    </row>
    <row r="465" spans="2:23" ht="15.75" hidden="1" customHeight="1">
      <c r="B465" s="990"/>
      <c r="C465" s="990"/>
      <c r="D465" s="990"/>
      <c r="E465" s="990"/>
      <c r="F465" s="990"/>
      <c r="G465" s="990"/>
      <c r="H465" s="990"/>
      <c r="I465" s="990"/>
      <c r="J465" s="990"/>
      <c r="K465" s="990"/>
      <c r="L465" s="991"/>
      <c r="M465" s="991"/>
      <c r="N465" s="991"/>
      <c r="O465" s="991"/>
      <c r="P465" s="991"/>
      <c r="Q465" s="991"/>
      <c r="R465" s="991"/>
      <c r="S465" s="991"/>
      <c r="T465" s="991"/>
      <c r="U465" s="991"/>
      <c r="V465" s="991"/>
      <c r="W465" s="991"/>
    </row>
    <row r="466" spans="2:23" ht="15.75" hidden="1" customHeight="1">
      <c r="B466" s="990"/>
      <c r="C466" s="990"/>
      <c r="D466" s="990"/>
      <c r="E466" s="990"/>
      <c r="F466" s="990"/>
      <c r="G466" s="990"/>
      <c r="H466" s="990"/>
      <c r="I466" s="990"/>
      <c r="J466" s="990"/>
      <c r="K466" s="990"/>
      <c r="L466" s="991"/>
      <c r="M466" s="991"/>
      <c r="N466" s="991"/>
      <c r="O466" s="991"/>
      <c r="P466" s="991"/>
      <c r="Q466" s="991"/>
      <c r="R466" s="991"/>
      <c r="S466" s="991"/>
      <c r="T466" s="991"/>
      <c r="U466" s="991"/>
      <c r="V466" s="991"/>
      <c r="W466" s="991"/>
    </row>
    <row r="467" spans="2:23" ht="15.75" hidden="1" customHeight="1">
      <c r="B467" s="990"/>
      <c r="C467" s="990"/>
      <c r="D467" s="990"/>
      <c r="E467" s="990"/>
      <c r="F467" s="990"/>
      <c r="G467" s="990"/>
      <c r="H467" s="990"/>
      <c r="I467" s="990"/>
      <c r="J467" s="990"/>
      <c r="K467" s="990"/>
      <c r="L467" s="991"/>
      <c r="M467" s="991"/>
      <c r="N467" s="991"/>
      <c r="O467" s="991"/>
      <c r="P467" s="991"/>
      <c r="Q467" s="991"/>
      <c r="R467" s="991"/>
      <c r="S467" s="991"/>
      <c r="T467" s="991"/>
      <c r="U467" s="991"/>
      <c r="V467" s="991"/>
      <c r="W467" s="991"/>
    </row>
    <row r="468" spans="2:23" ht="15.75" hidden="1" customHeight="1">
      <c r="B468" s="990"/>
      <c r="C468" s="990"/>
      <c r="D468" s="990"/>
      <c r="E468" s="990"/>
      <c r="F468" s="990"/>
      <c r="G468" s="990"/>
      <c r="H468" s="990"/>
      <c r="I468" s="990"/>
      <c r="J468" s="990"/>
      <c r="K468" s="990"/>
      <c r="L468" s="991"/>
      <c r="M468" s="991"/>
      <c r="N468" s="991"/>
      <c r="O468" s="991"/>
      <c r="P468" s="991"/>
      <c r="Q468" s="991"/>
      <c r="R468" s="991"/>
      <c r="S468" s="991"/>
      <c r="T468" s="991"/>
      <c r="U468" s="991"/>
      <c r="V468" s="991"/>
      <c r="W468" s="991"/>
    </row>
    <row r="469" spans="2:23" ht="15.75" hidden="1" customHeight="1">
      <c r="B469" s="990"/>
      <c r="C469" s="990"/>
      <c r="D469" s="990"/>
      <c r="E469" s="990"/>
      <c r="F469" s="990"/>
      <c r="G469" s="990"/>
      <c r="H469" s="990"/>
      <c r="I469" s="990"/>
      <c r="J469" s="990"/>
      <c r="K469" s="990"/>
      <c r="L469" s="991"/>
      <c r="M469" s="991"/>
      <c r="N469" s="991"/>
      <c r="O469" s="991"/>
      <c r="P469" s="991"/>
      <c r="Q469" s="991"/>
      <c r="R469" s="991"/>
      <c r="S469" s="991"/>
      <c r="T469" s="991"/>
      <c r="U469" s="991"/>
      <c r="V469" s="991"/>
      <c r="W469" s="991"/>
    </row>
    <row r="470" spans="2:23" ht="15.75" hidden="1" customHeight="1">
      <c r="B470" s="990"/>
      <c r="C470" s="990"/>
      <c r="D470" s="990"/>
      <c r="E470" s="990"/>
      <c r="F470" s="990"/>
      <c r="G470" s="990"/>
      <c r="H470" s="990"/>
      <c r="I470" s="990"/>
      <c r="J470" s="990"/>
      <c r="K470" s="990"/>
      <c r="L470" s="991"/>
      <c r="M470" s="991"/>
      <c r="N470" s="991"/>
      <c r="O470" s="991"/>
      <c r="P470" s="991"/>
      <c r="Q470" s="991"/>
      <c r="R470" s="991"/>
      <c r="S470" s="991"/>
      <c r="T470" s="991"/>
      <c r="U470" s="991"/>
      <c r="V470" s="991"/>
      <c r="W470" s="991"/>
    </row>
    <row r="471" spans="2:23" ht="15.75" hidden="1" customHeight="1">
      <c r="B471" s="990"/>
      <c r="C471" s="990"/>
      <c r="D471" s="990"/>
      <c r="E471" s="990"/>
      <c r="F471" s="990"/>
      <c r="G471" s="990"/>
      <c r="H471" s="990"/>
      <c r="I471" s="990"/>
      <c r="J471" s="990"/>
      <c r="K471" s="990"/>
      <c r="L471" s="991"/>
      <c r="M471" s="991"/>
      <c r="N471" s="991"/>
      <c r="O471" s="991"/>
      <c r="P471" s="991"/>
      <c r="Q471" s="991"/>
      <c r="R471" s="991"/>
      <c r="S471" s="991"/>
      <c r="T471" s="991"/>
      <c r="U471" s="991"/>
      <c r="V471" s="991"/>
      <c r="W471" s="991"/>
    </row>
    <row r="472" spans="2:23" ht="15.75" hidden="1" customHeight="1">
      <c r="B472" s="990"/>
      <c r="C472" s="990"/>
      <c r="D472" s="990"/>
      <c r="E472" s="990"/>
      <c r="F472" s="990"/>
      <c r="G472" s="990"/>
      <c r="H472" s="990"/>
      <c r="I472" s="990"/>
      <c r="J472" s="990"/>
      <c r="K472" s="990"/>
      <c r="L472" s="991"/>
      <c r="M472" s="991"/>
      <c r="N472" s="991"/>
      <c r="O472" s="991"/>
      <c r="P472" s="991"/>
      <c r="Q472" s="991"/>
      <c r="R472" s="991"/>
      <c r="S472" s="991"/>
      <c r="T472" s="991"/>
      <c r="U472" s="991"/>
      <c r="V472" s="991"/>
      <c r="W472" s="991"/>
    </row>
    <row r="473" spans="2:23" ht="15.75" hidden="1" customHeight="1">
      <c r="B473" s="990"/>
      <c r="C473" s="990"/>
      <c r="D473" s="990"/>
      <c r="E473" s="990"/>
      <c r="F473" s="990"/>
      <c r="G473" s="990"/>
      <c r="H473" s="990"/>
      <c r="I473" s="990"/>
      <c r="J473" s="990"/>
      <c r="K473" s="990"/>
      <c r="L473" s="991"/>
      <c r="M473" s="991"/>
      <c r="N473" s="991"/>
      <c r="O473" s="991"/>
      <c r="P473" s="991"/>
      <c r="Q473" s="991"/>
      <c r="R473" s="991"/>
      <c r="S473" s="991"/>
      <c r="T473" s="991"/>
      <c r="U473" s="991"/>
      <c r="V473" s="991"/>
      <c r="W473" s="991"/>
    </row>
    <row r="474" spans="2:23" ht="15.75" hidden="1" customHeight="1">
      <c r="B474" s="990"/>
      <c r="C474" s="990"/>
      <c r="D474" s="990"/>
      <c r="E474" s="990"/>
      <c r="F474" s="990"/>
      <c r="G474" s="990"/>
      <c r="H474" s="990"/>
      <c r="I474" s="990"/>
      <c r="J474" s="990"/>
      <c r="K474" s="990"/>
      <c r="L474" s="991"/>
      <c r="M474" s="991"/>
      <c r="N474" s="991"/>
      <c r="O474" s="991"/>
      <c r="P474" s="991"/>
      <c r="Q474" s="991"/>
      <c r="R474" s="991"/>
      <c r="S474" s="991"/>
      <c r="T474" s="991"/>
      <c r="U474" s="991"/>
      <c r="V474" s="991"/>
      <c r="W474" s="991"/>
    </row>
    <row r="475" spans="2:23" ht="15.75" hidden="1" customHeight="1">
      <c r="B475" s="990"/>
      <c r="C475" s="990"/>
      <c r="D475" s="990"/>
      <c r="E475" s="990"/>
      <c r="F475" s="990"/>
      <c r="G475" s="990"/>
      <c r="H475" s="990"/>
      <c r="I475" s="990"/>
      <c r="J475" s="990"/>
      <c r="K475" s="990"/>
      <c r="L475" s="991"/>
      <c r="M475" s="991"/>
      <c r="N475" s="991"/>
      <c r="O475" s="991"/>
      <c r="P475" s="991"/>
      <c r="Q475" s="991"/>
      <c r="R475" s="991"/>
      <c r="S475" s="991"/>
      <c r="T475" s="991"/>
      <c r="U475" s="991"/>
      <c r="V475" s="991"/>
      <c r="W475" s="991"/>
    </row>
    <row r="476" spans="2:23" ht="15.75" hidden="1" customHeight="1">
      <c r="B476" s="990"/>
      <c r="C476" s="990"/>
      <c r="D476" s="990"/>
      <c r="E476" s="990"/>
      <c r="F476" s="990"/>
      <c r="G476" s="990"/>
      <c r="H476" s="990"/>
      <c r="I476" s="990"/>
      <c r="J476" s="990"/>
      <c r="K476" s="990"/>
      <c r="L476" s="991"/>
      <c r="M476" s="991"/>
      <c r="N476" s="991"/>
      <c r="O476" s="991"/>
      <c r="P476" s="991"/>
      <c r="Q476" s="991"/>
      <c r="R476" s="991"/>
      <c r="S476" s="991"/>
      <c r="T476" s="991"/>
      <c r="U476" s="991"/>
      <c r="V476" s="991"/>
      <c r="W476" s="991"/>
    </row>
    <row r="477" spans="2:23" ht="15.75" hidden="1" customHeight="1">
      <c r="B477" s="990"/>
      <c r="C477" s="990"/>
      <c r="D477" s="990"/>
      <c r="E477" s="990"/>
      <c r="F477" s="990"/>
      <c r="G477" s="990"/>
      <c r="H477" s="990"/>
      <c r="I477" s="990"/>
      <c r="J477" s="990"/>
      <c r="K477" s="990"/>
      <c r="L477" s="991"/>
      <c r="M477" s="991"/>
      <c r="N477" s="991"/>
      <c r="O477" s="991"/>
      <c r="P477" s="991"/>
      <c r="Q477" s="991"/>
      <c r="R477" s="991"/>
      <c r="S477" s="991"/>
      <c r="T477" s="991"/>
      <c r="U477" s="991"/>
      <c r="V477" s="991"/>
      <c r="W477" s="991"/>
    </row>
    <row r="478" spans="2:23" ht="15.75" hidden="1" customHeight="1">
      <c r="B478" s="990"/>
      <c r="C478" s="990"/>
      <c r="D478" s="990"/>
      <c r="E478" s="990"/>
      <c r="F478" s="990"/>
      <c r="G478" s="990"/>
      <c r="H478" s="990"/>
      <c r="I478" s="990"/>
      <c r="J478" s="990"/>
      <c r="K478" s="990"/>
      <c r="L478" s="991"/>
      <c r="M478" s="991"/>
      <c r="N478" s="991"/>
      <c r="O478" s="991"/>
      <c r="P478" s="991"/>
      <c r="Q478" s="991"/>
      <c r="R478" s="991"/>
      <c r="S478" s="991"/>
      <c r="T478" s="991"/>
      <c r="U478" s="991"/>
      <c r="V478" s="991"/>
      <c r="W478" s="991"/>
    </row>
    <row r="479" spans="2:23" ht="15.75" hidden="1" customHeight="1">
      <c r="B479" s="990"/>
      <c r="C479" s="990"/>
      <c r="D479" s="990"/>
      <c r="E479" s="990"/>
      <c r="F479" s="990"/>
      <c r="G479" s="990"/>
      <c r="H479" s="990"/>
      <c r="I479" s="990"/>
      <c r="J479" s="990"/>
      <c r="K479" s="990"/>
      <c r="L479" s="991"/>
      <c r="M479" s="991"/>
      <c r="N479" s="991"/>
      <c r="O479" s="991"/>
      <c r="P479" s="991"/>
      <c r="Q479" s="991"/>
      <c r="R479" s="991"/>
      <c r="S479" s="991"/>
      <c r="T479" s="991"/>
      <c r="U479" s="991"/>
      <c r="V479" s="991"/>
      <c r="W479" s="991"/>
    </row>
    <row r="480" spans="2:23" ht="15.75" hidden="1" customHeight="1">
      <c r="B480" s="990"/>
      <c r="C480" s="990"/>
      <c r="D480" s="990"/>
      <c r="E480" s="990"/>
      <c r="F480" s="990"/>
      <c r="G480" s="990"/>
      <c r="H480" s="990"/>
      <c r="I480" s="990"/>
      <c r="J480" s="990"/>
      <c r="K480" s="990"/>
      <c r="L480" s="991"/>
      <c r="M480" s="991"/>
      <c r="N480" s="991"/>
      <c r="O480" s="991"/>
      <c r="P480" s="991"/>
      <c r="Q480" s="991"/>
      <c r="R480" s="991"/>
      <c r="S480" s="991"/>
      <c r="T480" s="991"/>
      <c r="U480" s="991"/>
      <c r="V480" s="991"/>
      <c r="W480" s="991"/>
    </row>
    <row r="481" spans="2:23" ht="15.75" hidden="1" customHeight="1">
      <c r="B481" s="990"/>
      <c r="C481" s="990"/>
      <c r="D481" s="990"/>
      <c r="E481" s="990"/>
      <c r="F481" s="990"/>
      <c r="G481" s="990"/>
      <c r="H481" s="990"/>
      <c r="I481" s="990"/>
      <c r="J481" s="990"/>
      <c r="K481" s="990"/>
      <c r="L481" s="991"/>
      <c r="M481" s="991"/>
      <c r="N481" s="991"/>
      <c r="O481" s="991"/>
      <c r="P481" s="991"/>
      <c r="Q481" s="991"/>
      <c r="R481" s="991"/>
      <c r="S481" s="991"/>
      <c r="T481" s="991"/>
      <c r="U481" s="991"/>
      <c r="V481" s="991"/>
      <c r="W481" s="991"/>
    </row>
    <row r="482" spans="2:23" ht="15.75" hidden="1" customHeight="1">
      <c r="B482" s="990"/>
      <c r="C482" s="990"/>
      <c r="D482" s="990"/>
      <c r="E482" s="990"/>
      <c r="F482" s="990"/>
      <c r="G482" s="990"/>
      <c r="H482" s="990"/>
      <c r="I482" s="990"/>
      <c r="J482" s="990"/>
      <c r="K482" s="990"/>
      <c r="L482" s="991"/>
      <c r="M482" s="991"/>
      <c r="N482" s="991"/>
      <c r="O482" s="991"/>
      <c r="P482" s="991"/>
      <c r="Q482" s="991"/>
      <c r="R482" s="991"/>
      <c r="S482" s="991"/>
      <c r="T482" s="991"/>
      <c r="U482" s="991"/>
      <c r="V482" s="991"/>
      <c r="W482" s="991"/>
    </row>
    <row r="483" spans="2:23" ht="15.75" hidden="1" customHeight="1">
      <c r="B483" s="990"/>
      <c r="C483" s="990"/>
      <c r="D483" s="990"/>
      <c r="E483" s="990"/>
      <c r="F483" s="990"/>
      <c r="G483" s="990"/>
      <c r="H483" s="990"/>
      <c r="I483" s="990"/>
      <c r="J483" s="990"/>
      <c r="K483" s="990"/>
      <c r="L483" s="991"/>
      <c r="M483" s="991"/>
      <c r="N483" s="991"/>
      <c r="O483" s="991"/>
      <c r="P483" s="991"/>
      <c r="Q483" s="991"/>
      <c r="R483" s="991"/>
      <c r="S483" s="991"/>
      <c r="T483" s="991"/>
      <c r="U483" s="991"/>
      <c r="V483" s="991"/>
      <c r="W483" s="991"/>
    </row>
    <row r="484" spans="2:23" ht="15.75" hidden="1" customHeight="1">
      <c r="B484" s="990"/>
      <c r="C484" s="990"/>
      <c r="D484" s="990"/>
      <c r="E484" s="990"/>
      <c r="F484" s="990"/>
      <c r="G484" s="990"/>
      <c r="H484" s="990"/>
      <c r="I484" s="990"/>
      <c r="J484" s="990"/>
      <c r="K484" s="990"/>
      <c r="L484" s="991"/>
      <c r="M484" s="991"/>
      <c r="N484" s="991"/>
      <c r="O484" s="991"/>
      <c r="P484" s="991"/>
      <c r="Q484" s="991"/>
      <c r="R484" s="991"/>
      <c r="S484" s="991"/>
      <c r="T484" s="991"/>
      <c r="U484" s="991"/>
      <c r="V484" s="991"/>
      <c r="W484" s="991"/>
    </row>
    <row r="485" spans="2:23" ht="15.75" hidden="1" customHeight="1">
      <c r="B485" s="990"/>
      <c r="C485" s="990"/>
      <c r="D485" s="990"/>
      <c r="E485" s="990"/>
      <c r="F485" s="990"/>
      <c r="G485" s="990"/>
      <c r="H485" s="990"/>
      <c r="I485" s="990"/>
      <c r="J485" s="990"/>
      <c r="K485" s="990"/>
      <c r="L485" s="991"/>
      <c r="M485" s="991"/>
      <c r="N485" s="991"/>
      <c r="O485" s="991"/>
      <c r="P485" s="991"/>
      <c r="Q485" s="991"/>
      <c r="R485" s="991"/>
      <c r="S485" s="991"/>
      <c r="T485" s="991"/>
      <c r="U485" s="991"/>
      <c r="V485" s="991"/>
      <c r="W485" s="991"/>
    </row>
    <row r="486" spans="2:23" ht="15.75" hidden="1" customHeight="1">
      <c r="B486" s="990"/>
      <c r="C486" s="990"/>
      <c r="D486" s="990"/>
      <c r="E486" s="990"/>
      <c r="F486" s="990"/>
      <c r="G486" s="990"/>
      <c r="H486" s="990"/>
      <c r="I486" s="990"/>
      <c r="J486" s="990"/>
      <c r="K486" s="990"/>
      <c r="L486" s="991"/>
      <c r="M486" s="991"/>
      <c r="N486" s="991"/>
      <c r="O486" s="991"/>
      <c r="P486" s="991"/>
      <c r="Q486" s="991"/>
      <c r="R486" s="991"/>
      <c r="S486" s="991"/>
      <c r="T486" s="991"/>
      <c r="U486" s="991"/>
      <c r="V486" s="991"/>
      <c r="W486" s="991"/>
    </row>
    <row r="487" spans="2:23" ht="15.75" hidden="1" customHeight="1">
      <c r="B487" s="990"/>
      <c r="C487" s="990"/>
      <c r="D487" s="990"/>
      <c r="E487" s="990"/>
      <c r="F487" s="990"/>
      <c r="G487" s="990"/>
      <c r="H487" s="990"/>
      <c r="I487" s="990"/>
      <c r="J487" s="990"/>
      <c r="K487" s="990"/>
      <c r="L487" s="991"/>
      <c r="M487" s="991"/>
      <c r="N487" s="991"/>
      <c r="O487" s="991"/>
      <c r="P487" s="991"/>
      <c r="Q487" s="991"/>
      <c r="R487" s="991"/>
      <c r="S487" s="991"/>
      <c r="T487" s="991"/>
      <c r="U487" s="991"/>
      <c r="V487" s="991"/>
      <c r="W487" s="991"/>
    </row>
    <row r="488" spans="2:23" ht="15.75" hidden="1" customHeight="1">
      <c r="B488" s="990"/>
      <c r="C488" s="990"/>
      <c r="D488" s="990"/>
      <c r="E488" s="990"/>
      <c r="F488" s="990"/>
      <c r="G488" s="990"/>
      <c r="H488" s="990"/>
      <c r="I488" s="990"/>
      <c r="J488" s="990"/>
      <c r="K488" s="990"/>
      <c r="L488" s="991"/>
      <c r="M488" s="991"/>
      <c r="N488" s="991"/>
      <c r="O488" s="991"/>
      <c r="P488" s="991"/>
      <c r="Q488" s="991"/>
      <c r="R488" s="991"/>
      <c r="S488" s="991"/>
      <c r="T488" s="991"/>
      <c r="U488" s="991"/>
      <c r="V488" s="991"/>
      <c r="W488" s="991"/>
    </row>
    <row r="489" spans="2:23" ht="15.75" hidden="1" customHeight="1">
      <c r="B489" s="990"/>
      <c r="C489" s="990"/>
      <c r="D489" s="990"/>
      <c r="E489" s="990"/>
      <c r="F489" s="990"/>
      <c r="G489" s="990"/>
      <c r="H489" s="990"/>
      <c r="I489" s="990"/>
      <c r="J489" s="990"/>
      <c r="K489" s="990"/>
      <c r="L489" s="991"/>
      <c r="M489" s="991"/>
      <c r="N489" s="991"/>
      <c r="O489" s="991"/>
      <c r="P489" s="991"/>
      <c r="Q489" s="991"/>
      <c r="R489" s="991"/>
      <c r="S489" s="991"/>
      <c r="T489" s="991"/>
      <c r="U489" s="991"/>
      <c r="V489" s="991"/>
      <c r="W489" s="991"/>
    </row>
    <row r="490" spans="2:23" ht="15.75" hidden="1" customHeight="1">
      <c r="B490" s="990"/>
      <c r="C490" s="990"/>
      <c r="D490" s="990"/>
      <c r="E490" s="990"/>
      <c r="F490" s="990"/>
      <c r="G490" s="990"/>
      <c r="H490" s="990"/>
      <c r="I490" s="990"/>
      <c r="J490" s="990"/>
      <c r="K490" s="990"/>
      <c r="L490" s="991"/>
      <c r="M490" s="991"/>
      <c r="N490" s="991"/>
      <c r="O490" s="991"/>
      <c r="P490" s="991"/>
      <c r="Q490" s="991"/>
      <c r="R490" s="991"/>
      <c r="S490" s="991"/>
      <c r="T490" s="991"/>
      <c r="U490" s="991"/>
      <c r="V490" s="991"/>
      <c r="W490" s="991"/>
    </row>
    <row r="491" spans="2:23" ht="15.75" hidden="1" customHeight="1">
      <c r="B491" s="990"/>
      <c r="C491" s="990"/>
      <c r="D491" s="990"/>
      <c r="E491" s="990"/>
      <c r="F491" s="990"/>
      <c r="G491" s="990"/>
      <c r="H491" s="990"/>
      <c r="I491" s="990"/>
      <c r="J491" s="990"/>
      <c r="K491" s="990"/>
      <c r="L491" s="991"/>
      <c r="M491" s="991"/>
      <c r="N491" s="991"/>
      <c r="O491" s="991"/>
      <c r="P491" s="991"/>
      <c r="Q491" s="991"/>
      <c r="R491" s="991"/>
      <c r="S491" s="991"/>
      <c r="T491" s="991"/>
      <c r="U491" s="991"/>
      <c r="V491" s="991"/>
      <c r="W491" s="991"/>
    </row>
    <row r="492" spans="2:23" ht="15.75" hidden="1" customHeight="1">
      <c r="B492" s="990"/>
      <c r="C492" s="990"/>
      <c r="D492" s="990"/>
      <c r="E492" s="990"/>
      <c r="F492" s="990"/>
      <c r="G492" s="990"/>
      <c r="H492" s="990"/>
      <c r="I492" s="990"/>
      <c r="J492" s="990"/>
      <c r="K492" s="990"/>
      <c r="L492" s="991"/>
      <c r="M492" s="991"/>
      <c r="N492" s="991"/>
      <c r="O492" s="991"/>
      <c r="P492" s="991"/>
      <c r="Q492" s="991"/>
      <c r="R492" s="991"/>
      <c r="S492" s="991"/>
      <c r="T492" s="991"/>
      <c r="U492" s="991"/>
      <c r="V492" s="991"/>
      <c r="W492" s="991"/>
    </row>
    <row r="493" spans="2:23" ht="15.75" hidden="1" customHeight="1">
      <c r="B493" s="990"/>
      <c r="C493" s="990"/>
      <c r="D493" s="990"/>
      <c r="E493" s="990"/>
      <c r="F493" s="990"/>
      <c r="G493" s="990"/>
      <c r="H493" s="990"/>
      <c r="I493" s="990"/>
      <c r="J493" s="990"/>
      <c r="K493" s="990"/>
      <c r="L493" s="991"/>
      <c r="M493" s="991"/>
      <c r="N493" s="991"/>
      <c r="O493" s="991"/>
      <c r="P493" s="991"/>
      <c r="Q493" s="991"/>
      <c r="R493" s="991"/>
      <c r="S493" s="991"/>
      <c r="T493" s="991"/>
      <c r="U493" s="991"/>
      <c r="V493" s="991"/>
      <c r="W493" s="991"/>
    </row>
    <row r="494" spans="2:23" ht="15.75" hidden="1" customHeight="1">
      <c r="B494" s="990"/>
      <c r="C494" s="990"/>
      <c r="D494" s="990"/>
      <c r="E494" s="990"/>
      <c r="F494" s="990"/>
      <c r="G494" s="990"/>
      <c r="H494" s="990"/>
      <c r="I494" s="990"/>
      <c r="J494" s="990"/>
      <c r="K494" s="990"/>
      <c r="L494" s="991"/>
      <c r="M494" s="991"/>
      <c r="N494" s="991"/>
      <c r="O494" s="991"/>
      <c r="P494" s="991"/>
      <c r="Q494" s="991"/>
      <c r="R494" s="991"/>
      <c r="S494" s="991"/>
      <c r="T494" s="991"/>
      <c r="U494" s="991"/>
      <c r="V494" s="991"/>
      <c r="W494" s="991"/>
    </row>
    <row r="495" spans="2:23" ht="15.75" hidden="1" customHeight="1">
      <c r="B495" s="990"/>
      <c r="C495" s="990"/>
      <c r="D495" s="990"/>
      <c r="E495" s="990"/>
      <c r="F495" s="990"/>
      <c r="G495" s="990"/>
      <c r="H495" s="990"/>
      <c r="I495" s="990"/>
      <c r="J495" s="990"/>
      <c r="K495" s="990"/>
      <c r="L495" s="991"/>
      <c r="M495" s="991"/>
      <c r="N495" s="991"/>
      <c r="O495" s="991"/>
      <c r="P495" s="991"/>
      <c r="Q495" s="991"/>
      <c r="R495" s="991"/>
      <c r="S495" s="991"/>
      <c r="T495" s="991"/>
      <c r="U495" s="991"/>
      <c r="V495" s="991"/>
      <c r="W495" s="991"/>
    </row>
    <row r="496" spans="2:23" ht="15.75" hidden="1" customHeight="1">
      <c r="B496" s="990"/>
      <c r="C496" s="990"/>
      <c r="D496" s="990"/>
      <c r="E496" s="990"/>
      <c r="F496" s="990"/>
      <c r="G496" s="990"/>
      <c r="H496" s="990"/>
      <c r="I496" s="990"/>
      <c r="J496" s="990"/>
      <c r="K496" s="990"/>
      <c r="L496" s="991"/>
      <c r="M496" s="991"/>
      <c r="N496" s="991"/>
      <c r="O496" s="991"/>
      <c r="P496" s="991"/>
      <c r="Q496" s="991"/>
      <c r="R496" s="991"/>
      <c r="S496" s="991"/>
      <c r="T496" s="991"/>
      <c r="U496" s="991"/>
      <c r="V496" s="991"/>
      <c r="W496" s="991"/>
    </row>
    <row r="497" spans="2:23" ht="15.75" hidden="1" customHeight="1">
      <c r="B497" s="990"/>
      <c r="C497" s="990"/>
      <c r="D497" s="990"/>
      <c r="E497" s="990"/>
      <c r="F497" s="990"/>
      <c r="G497" s="990"/>
      <c r="H497" s="990"/>
      <c r="I497" s="990"/>
      <c r="J497" s="990"/>
      <c r="K497" s="990"/>
      <c r="L497" s="991"/>
      <c r="M497" s="991"/>
      <c r="N497" s="991"/>
      <c r="O497" s="991"/>
      <c r="P497" s="991"/>
      <c r="Q497" s="991"/>
      <c r="R497" s="991"/>
      <c r="S497" s="991"/>
      <c r="T497" s="991"/>
      <c r="U497" s="991"/>
      <c r="V497" s="991"/>
      <c r="W497" s="991"/>
    </row>
    <row r="498" spans="2:23" ht="15.75" hidden="1" customHeight="1">
      <c r="B498" s="990"/>
      <c r="C498" s="990"/>
      <c r="D498" s="990"/>
      <c r="E498" s="990"/>
      <c r="F498" s="990"/>
      <c r="G498" s="990"/>
      <c r="H498" s="990"/>
      <c r="I498" s="990"/>
      <c r="J498" s="990"/>
      <c r="K498" s="990"/>
      <c r="L498" s="991"/>
      <c r="M498" s="991"/>
      <c r="N498" s="991"/>
      <c r="O498" s="991"/>
      <c r="P498" s="991"/>
      <c r="Q498" s="991"/>
      <c r="R498" s="991"/>
      <c r="S498" s="991"/>
      <c r="T498" s="991"/>
      <c r="U498" s="991"/>
      <c r="V498" s="991"/>
      <c r="W498" s="991"/>
    </row>
    <row r="499" spans="2:23" ht="15.75" hidden="1" customHeight="1">
      <c r="B499" s="990"/>
      <c r="C499" s="990"/>
      <c r="D499" s="990"/>
      <c r="E499" s="990"/>
      <c r="F499" s="990"/>
      <c r="G499" s="990"/>
      <c r="H499" s="990"/>
      <c r="I499" s="990"/>
      <c r="J499" s="990"/>
      <c r="K499" s="990"/>
      <c r="L499" s="991"/>
      <c r="M499" s="991"/>
      <c r="N499" s="991"/>
      <c r="O499" s="991"/>
      <c r="P499" s="991"/>
      <c r="Q499" s="991"/>
      <c r="R499" s="991"/>
      <c r="S499" s="991"/>
      <c r="T499" s="991"/>
      <c r="U499" s="991"/>
      <c r="V499" s="991"/>
      <c r="W499" s="991"/>
    </row>
    <row r="500" spans="2:23" ht="15.75" hidden="1" customHeight="1">
      <c r="B500" s="990"/>
      <c r="C500" s="990"/>
      <c r="D500" s="990"/>
      <c r="E500" s="990"/>
      <c r="F500" s="990"/>
      <c r="G500" s="990"/>
      <c r="H500" s="990"/>
      <c r="I500" s="990"/>
      <c r="J500" s="990"/>
      <c r="K500" s="990"/>
      <c r="L500" s="991"/>
      <c r="M500" s="991"/>
      <c r="N500" s="991"/>
      <c r="O500" s="991"/>
      <c r="P500" s="991"/>
      <c r="Q500" s="991"/>
      <c r="R500" s="991"/>
      <c r="S500" s="991"/>
      <c r="T500" s="991"/>
      <c r="U500" s="991"/>
      <c r="V500" s="991"/>
      <c r="W500" s="991"/>
    </row>
    <row r="501" spans="2:23" ht="15.75" hidden="1" customHeight="1">
      <c r="B501" s="990"/>
      <c r="C501" s="990"/>
      <c r="D501" s="990"/>
      <c r="E501" s="990"/>
      <c r="F501" s="990"/>
      <c r="G501" s="990"/>
      <c r="H501" s="990"/>
      <c r="I501" s="990"/>
      <c r="J501" s="990"/>
      <c r="K501" s="990"/>
      <c r="L501" s="991"/>
      <c r="M501" s="991"/>
      <c r="N501" s="991"/>
      <c r="O501" s="991"/>
      <c r="P501" s="991"/>
      <c r="Q501" s="991"/>
      <c r="R501" s="991"/>
      <c r="S501" s="991"/>
      <c r="T501" s="991"/>
      <c r="U501" s="991"/>
      <c r="V501" s="991"/>
      <c r="W501" s="991"/>
    </row>
    <row r="502" spans="2:23" ht="15.75" hidden="1" customHeight="1">
      <c r="B502" s="990"/>
      <c r="C502" s="990"/>
      <c r="D502" s="990"/>
      <c r="E502" s="990"/>
      <c r="F502" s="990"/>
      <c r="G502" s="990"/>
      <c r="H502" s="990"/>
      <c r="I502" s="990"/>
      <c r="J502" s="990"/>
      <c r="K502" s="990"/>
      <c r="L502" s="991"/>
      <c r="M502" s="991"/>
      <c r="N502" s="991"/>
      <c r="O502" s="991"/>
      <c r="P502" s="991"/>
      <c r="Q502" s="991"/>
      <c r="R502" s="991"/>
      <c r="S502" s="991"/>
      <c r="T502" s="991"/>
      <c r="U502" s="991"/>
      <c r="V502" s="991"/>
      <c r="W502" s="991"/>
    </row>
    <row r="503" spans="2:23" ht="15.75" hidden="1" customHeight="1">
      <c r="B503" s="990"/>
      <c r="C503" s="990"/>
      <c r="D503" s="990"/>
      <c r="E503" s="990"/>
      <c r="F503" s="990"/>
      <c r="G503" s="990"/>
      <c r="H503" s="990"/>
      <c r="I503" s="990"/>
      <c r="J503" s="990"/>
      <c r="K503" s="990"/>
      <c r="L503" s="991"/>
      <c r="M503" s="991"/>
      <c r="N503" s="991"/>
      <c r="O503" s="991"/>
      <c r="P503" s="991"/>
      <c r="Q503" s="991"/>
      <c r="R503" s="991"/>
      <c r="S503" s="991"/>
      <c r="T503" s="991"/>
      <c r="U503" s="991"/>
      <c r="V503" s="991"/>
      <c r="W503" s="991"/>
    </row>
    <row r="504" spans="2:23" ht="15.75" hidden="1" customHeight="1">
      <c r="B504" s="990"/>
      <c r="C504" s="990"/>
      <c r="D504" s="990"/>
      <c r="E504" s="990"/>
      <c r="F504" s="990"/>
      <c r="G504" s="990"/>
      <c r="H504" s="990"/>
      <c r="I504" s="990"/>
      <c r="J504" s="990"/>
      <c r="K504" s="990"/>
      <c r="L504" s="991"/>
      <c r="M504" s="991"/>
      <c r="N504" s="991"/>
      <c r="O504" s="991"/>
      <c r="P504" s="991"/>
      <c r="Q504" s="991"/>
      <c r="R504" s="991"/>
      <c r="S504" s="991"/>
      <c r="T504" s="991"/>
      <c r="U504" s="991"/>
      <c r="V504" s="991"/>
      <c r="W504" s="991"/>
    </row>
    <row r="505" spans="2:23" ht="15.75" hidden="1" customHeight="1">
      <c r="B505" s="990"/>
      <c r="C505" s="990"/>
      <c r="D505" s="990"/>
      <c r="E505" s="990"/>
      <c r="F505" s="990"/>
      <c r="G505" s="990"/>
      <c r="H505" s="990"/>
      <c r="I505" s="990"/>
      <c r="J505" s="990"/>
      <c r="K505" s="990"/>
      <c r="L505" s="991"/>
      <c r="M505" s="991"/>
      <c r="N505" s="991"/>
      <c r="O505" s="991"/>
      <c r="P505" s="991"/>
      <c r="Q505" s="991"/>
      <c r="R505" s="991"/>
      <c r="S505" s="991"/>
      <c r="T505" s="991"/>
      <c r="U505" s="991"/>
      <c r="V505" s="991"/>
      <c r="W505" s="991"/>
    </row>
    <row r="506" spans="2:23" ht="15.75" hidden="1" customHeight="1">
      <c r="B506" s="990"/>
      <c r="C506" s="990"/>
      <c r="D506" s="990"/>
      <c r="E506" s="990"/>
      <c r="F506" s="990"/>
      <c r="G506" s="990"/>
      <c r="H506" s="990"/>
      <c r="I506" s="990"/>
      <c r="J506" s="990"/>
      <c r="K506" s="990"/>
      <c r="L506" s="991"/>
      <c r="M506" s="991"/>
      <c r="N506" s="991"/>
      <c r="O506" s="991"/>
      <c r="P506" s="991"/>
      <c r="Q506" s="991"/>
      <c r="R506" s="991"/>
      <c r="S506" s="991"/>
      <c r="T506" s="991"/>
      <c r="U506" s="991"/>
      <c r="V506" s="991"/>
      <c r="W506" s="991"/>
    </row>
    <row r="507" spans="2:23" ht="15.75" hidden="1" customHeight="1">
      <c r="B507" s="990"/>
      <c r="C507" s="990"/>
      <c r="D507" s="990"/>
      <c r="E507" s="990"/>
      <c r="F507" s="990"/>
      <c r="G507" s="990"/>
      <c r="H507" s="990"/>
      <c r="I507" s="990"/>
      <c r="J507" s="990"/>
      <c r="K507" s="990"/>
      <c r="L507" s="991"/>
      <c r="M507" s="991"/>
      <c r="N507" s="991"/>
      <c r="O507" s="991"/>
      <c r="P507" s="991"/>
      <c r="Q507" s="991"/>
      <c r="R507" s="991"/>
      <c r="S507" s="991"/>
      <c r="T507" s="991"/>
      <c r="U507" s="991"/>
      <c r="V507" s="991"/>
      <c r="W507" s="991"/>
    </row>
    <row r="508" spans="2:23" ht="15.75" hidden="1" customHeight="1">
      <c r="B508" s="990"/>
      <c r="C508" s="990"/>
      <c r="D508" s="990"/>
      <c r="E508" s="990"/>
      <c r="F508" s="990"/>
      <c r="G508" s="990"/>
      <c r="H508" s="990"/>
      <c r="I508" s="990"/>
      <c r="J508" s="990"/>
      <c r="K508" s="990"/>
      <c r="L508" s="991"/>
      <c r="M508" s="991"/>
      <c r="N508" s="991"/>
      <c r="O508" s="991"/>
      <c r="P508" s="991"/>
      <c r="Q508" s="991"/>
      <c r="R508" s="991"/>
      <c r="S508" s="991"/>
      <c r="T508" s="991"/>
      <c r="U508" s="991"/>
      <c r="V508" s="991"/>
      <c r="W508" s="991"/>
    </row>
    <row r="509" spans="2:23" ht="15.75" hidden="1" customHeight="1">
      <c r="B509" s="990"/>
      <c r="C509" s="990"/>
      <c r="D509" s="990"/>
      <c r="E509" s="990"/>
      <c r="F509" s="990"/>
      <c r="G509" s="990"/>
      <c r="H509" s="990"/>
      <c r="I509" s="990"/>
      <c r="J509" s="990"/>
      <c r="K509" s="990"/>
      <c r="L509" s="991"/>
      <c r="M509" s="991"/>
      <c r="N509" s="991"/>
      <c r="O509" s="991"/>
      <c r="P509" s="991"/>
      <c r="Q509" s="991"/>
      <c r="R509" s="991"/>
      <c r="S509" s="991"/>
      <c r="T509" s="991"/>
      <c r="U509" s="991"/>
      <c r="V509" s="991"/>
      <c r="W509" s="991"/>
    </row>
    <row r="510" spans="2:23" ht="15.75" hidden="1" customHeight="1">
      <c r="B510" s="990"/>
      <c r="C510" s="990"/>
      <c r="D510" s="990"/>
      <c r="E510" s="990"/>
      <c r="F510" s="990"/>
      <c r="G510" s="990"/>
      <c r="H510" s="990"/>
      <c r="I510" s="990"/>
      <c r="J510" s="990"/>
      <c r="K510" s="990"/>
      <c r="L510" s="991"/>
      <c r="M510" s="991"/>
      <c r="N510" s="991"/>
      <c r="O510" s="991"/>
      <c r="P510" s="991"/>
      <c r="Q510" s="991"/>
      <c r="R510" s="991"/>
      <c r="S510" s="991"/>
      <c r="T510" s="991"/>
      <c r="U510" s="991"/>
      <c r="V510" s="991"/>
      <c r="W510" s="991"/>
    </row>
    <row r="511" spans="2:23" ht="15.75" hidden="1" customHeight="1">
      <c r="B511" s="990"/>
      <c r="C511" s="990"/>
      <c r="D511" s="990"/>
      <c r="E511" s="990"/>
      <c r="F511" s="990"/>
      <c r="G511" s="990"/>
      <c r="H511" s="990"/>
      <c r="I511" s="990"/>
      <c r="J511" s="990"/>
      <c r="K511" s="990"/>
      <c r="L511" s="991"/>
      <c r="M511" s="991"/>
      <c r="N511" s="991"/>
      <c r="O511" s="991"/>
      <c r="P511" s="991"/>
      <c r="Q511" s="991"/>
      <c r="R511" s="991"/>
      <c r="S511" s="991"/>
      <c r="T511" s="991"/>
      <c r="U511" s="991"/>
      <c r="V511" s="991"/>
      <c r="W511" s="991"/>
    </row>
    <row r="512" spans="2:23" ht="15.75" hidden="1" customHeight="1">
      <c r="B512" s="990"/>
      <c r="C512" s="990"/>
      <c r="D512" s="990"/>
      <c r="E512" s="990"/>
      <c r="F512" s="990"/>
      <c r="G512" s="990"/>
      <c r="H512" s="990"/>
      <c r="I512" s="990"/>
      <c r="J512" s="990"/>
      <c r="K512" s="990"/>
      <c r="L512" s="991"/>
      <c r="M512" s="991"/>
      <c r="N512" s="991"/>
      <c r="O512" s="991"/>
      <c r="P512" s="991"/>
      <c r="Q512" s="991"/>
      <c r="R512" s="991"/>
      <c r="S512" s="991"/>
      <c r="T512" s="991"/>
      <c r="U512" s="991"/>
      <c r="V512" s="991"/>
      <c r="W512" s="991"/>
    </row>
    <row r="513" spans="2:23" ht="15.75" hidden="1" customHeight="1">
      <c r="B513" s="990"/>
      <c r="C513" s="990"/>
      <c r="D513" s="990"/>
      <c r="E513" s="990"/>
      <c r="F513" s="990"/>
      <c r="G513" s="990"/>
      <c r="H513" s="990"/>
      <c r="I513" s="990"/>
      <c r="J513" s="990"/>
      <c r="K513" s="990"/>
      <c r="L513" s="991"/>
      <c r="M513" s="991"/>
      <c r="N513" s="991"/>
      <c r="O513" s="991"/>
      <c r="P513" s="991"/>
      <c r="Q513" s="991"/>
      <c r="R513" s="991"/>
      <c r="S513" s="991"/>
      <c r="T513" s="991"/>
      <c r="U513" s="991"/>
      <c r="V513" s="991"/>
      <c r="W513" s="991"/>
    </row>
    <row r="514" spans="2:23" ht="15.75" hidden="1" customHeight="1">
      <c r="B514" s="990"/>
      <c r="C514" s="990"/>
      <c r="D514" s="990"/>
      <c r="E514" s="990"/>
      <c r="F514" s="990"/>
      <c r="G514" s="990"/>
      <c r="H514" s="990"/>
      <c r="I514" s="990"/>
      <c r="J514" s="990"/>
      <c r="K514" s="990"/>
      <c r="L514" s="991"/>
      <c r="M514" s="991"/>
      <c r="N514" s="991"/>
      <c r="O514" s="991"/>
      <c r="P514" s="991"/>
      <c r="Q514" s="991"/>
      <c r="R514" s="991"/>
      <c r="S514" s="991"/>
      <c r="T514" s="991"/>
      <c r="U514" s="991"/>
      <c r="V514" s="991"/>
      <c r="W514" s="991"/>
    </row>
    <row r="515" spans="2:23" ht="15.75" hidden="1" customHeight="1">
      <c r="B515" s="990"/>
      <c r="C515" s="990"/>
      <c r="D515" s="990"/>
      <c r="E515" s="990"/>
      <c r="F515" s="990"/>
      <c r="G515" s="990"/>
      <c r="H515" s="990"/>
      <c r="I515" s="990"/>
      <c r="J515" s="990"/>
      <c r="K515" s="990"/>
      <c r="L515" s="991"/>
      <c r="M515" s="991"/>
      <c r="N515" s="991"/>
      <c r="O515" s="991"/>
      <c r="P515" s="991"/>
      <c r="Q515" s="991"/>
      <c r="R515" s="991"/>
      <c r="S515" s="991"/>
      <c r="T515" s="991"/>
      <c r="U515" s="991"/>
      <c r="V515" s="991"/>
      <c r="W515" s="991"/>
    </row>
    <row r="516" spans="2:23" ht="15.75" hidden="1" customHeight="1">
      <c r="B516" s="990"/>
      <c r="C516" s="990"/>
      <c r="D516" s="990"/>
      <c r="E516" s="990"/>
      <c r="F516" s="990"/>
      <c r="G516" s="990"/>
      <c r="H516" s="990"/>
      <c r="I516" s="990"/>
      <c r="J516" s="990"/>
      <c r="K516" s="990"/>
      <c r="L516" s="991"/>
      <c r="M516" s="991"/>
      <c r="N516" s="991"/>
      <c r="O516" s="991"/>
      <c r="P516" s="991"/>
      <c r="Q516" s="991"/>
      <c r="R516" s="991"/>
      <c r="S516" s="991"/>
      <c r="T516" s="991"/>
      <c r="U516" s="991"/>
      <c r="V516" s="991"/>
      <c r="W516" s="991"/>
    </row>
    <row r="517" spans="2:23" ht="15.75" hidden="1" customHeight="1">
      <c r="B517" s="990"/>
      <c r="C517" s="990"/>
      <c r="D517" s="990"/>
      <c r="E517" s="990"/>
      <c r="F517" s="990"/>
      <c r="G517" s="990"/>
      <c r="H517" s="990"/>
      <c r="I517" s="990"/>
      <c r="J517" s="990"/>
      <c r="K517" s="990"/>
      <c r="L517" s="991"/>
      <c r="M517" s="991"/>
      <c r="N517" s="991"/>
      <c r="O517" s="991"/>
      <c r="P517" s="991"/>
      <c r="Q517" s="991"/>
      <c r="R517" s="991"/>
      <c r="S517" s="991"/>
      <c r="T517" s="991"/>
      <c r="U517" s="991"/>
      <c r="V517" s="991"/>
      <c r="W517" s="991"/>
    </row>
    <row r="518" spans="2:23" ht="15.75" hidden="1" customHeight="1">
      <c r="B518" s="990"/>
      <c r="C518" s="990"/>
      <c r="D518" s="990"/>
      <c r="E518" s="990"/>
      <c r="F518" s="990"/>
      <c r="G518" s="990"/>
      <c r="H518" s="990"/>
      <c r="I518" s="990"/>
      <c r="J518" s="990"/>
      <c r="K518" s="990"/>
      <c r="L518" s="991"/>
      <c r="M518" s="991"/>
      <c r="N518" s="991"/>
      <c r="O518" s="991"/>
      <c r="P518" s="991"/>
      <c r="Q518" s="991"/>
      <c r="R518" s="991"/>
      <c r="S518" s="991"/>
      <c r="T518" s="991"/>
      <c r="U518" s="991"/>
      <c r="V518" s="991"/>
      <c r="W518" s="991"/>
    </row>
    <row r="519" spans="2:23" ht="15.75" hidden="1" customHeight="1">
      <c r="B519" s="990"/>
      <c r="C519" s="990"/>
      <c r="D519" s="990"/>
      <c r="E519" s="990"/>
      <c r="F519" s="990"/>
      <c r="G519" s="990"/>
      <c r="H519" s="990"/>
      <c r="I519" s="990"/>
      <c r="J519" s="990"/>
      <c r="K519" s="990"/>
      <c r="L519" s="991"/>
      <c r="M519" s="991"/>
      <c r="N519" s="991"/>
      <c r="O519" s="991"/>
      <c r="P519" s="991"/>
      <c r="Q519" s="991"/>
      <c r="R519" s="991"/>
      <c r="S519" s="991"/>
      <c r="T519" s="991"/>
      <c r="U519" s="991"/>
      <c r="V519" s="991"/>
      <c r="W519" s="991"/>
    </row>
    <row r="520" spans="2:23" ht="15.75" hidden="1" customHeight="1">
      <c r="B520" s="990"/>
      <c r="C520" s="990"/>
      <c r="D520" s="990"/>
      <c r="E520" s="990"/>
      <c r="F520" s="990"/>
      <c r="G520" s="990"/>
      <c r="H520" s="990"/>
      <c r="I520" s="990"/>
      <c r="J520" s="990"/>
      <c r="K520" s="990"/>
      <c r="L520" s="991"/>
      <c r="M520" s="991"/>
      <c r="N520" s="991"/>
      <c r="O520" s="991"/>
      <c r="P520" s="991"/>
      <c r="Q520" s="991"/>
      <c r="R520" s="991"/>
      <c r="S520" s="991"/>
      <c r="T520" s="991"/>
      <c r="U520" s="991"/>
      <c r="V520" s="991"/>
      <c r="W520" s="991"/>
    </row>
    <row r="521" spans="2:23" ht="15.75" hidden="1" customHeight="1">
      <c r="B521" s="990"/>
      <c r="C521" s="990"/>
      <c r="D521" s="990"/>
      <c r="E521" s="990"/>
      <c r="F521" s="990"/>
      <c r="G521" s="990"/>
      <c r="H521" s="990"/>
      <c r="I521" s="990"/>
      <c r="J521" s="990"/>
      <c r="K521" s="990"/>
      <c r="L521" s="991"/>
      <c r="M521" s="991"/>
      <c r="N521" s="991"/>
      <c r="O521" s="991"/>
      <c r="P521" s="991"/>
      <c r="Q521" s="991"/>
      <c r="R521" s="991"/>
      <c r="S521" s="991"/>
      <c r="T521" s="991"/>
      <c r="U521" s="991"/>
      <c r="V521" s="991"/>
      <c r="W521" s="991"/>
    </row>
    <row r="522" spans="2:23" ht="15.75" hidden="1" customHeight="1">
      <c r="B522" s="990"/>
      <c r="C522" s="990"/>
      <c r="D522" s="990"/>
      <c r="E522" s="990"/>
      <c r="F522" s="990"/>
      <c r="G522" s="990"/>
      <c r="H522" s="990"/>
      <c r="I522" s="990"/>
      <c r="J522" s="990"/>
      <c r="K522" s="990"/>
      <c r="L522" s="991"/>
      <c r="M522" s="991"/>
      <c r="N522" s="991"/>
      <c r="O522" s="991"/>
      <c r="P522" s="991"/>
      <c r="Q522" s="991"/>
      <c r="R522" s="991"/>
      <c r="S522" s="991"/>
      <c r="T522" s="991"/>
      <c r="U522" s="991"/>
      <c r="V522" s="991"/>
      <c r="W522" s="991"/>
    </row>
    <row r="523" spans="2:23" ht="15.75" hidden="1" customHeight="1">
      <c r="B523" s="990"/>
      <c r="C523" s="990"/>
      <c r="D523" s="990"/>
      <c r="E523" s="990"/>
      <c r="F523" s="990"/>
      <c r="G523" s="990"/>
      <c r="H523" s="990"/>
      <c r="I523" s="990"/>
      <c r="J523" s="990"/>
      <c r="K523" s="990"/>
      <c r="L523" s="991"/>
      <c r="M523" s="991"/>
      <c r="N523" s="991"/>
      <c r="O523" s="991"/>
      <c r="P523" s="991"/>
      <c r="Q523" s="991"/>
      <c r="R523" s="991"/>
      <c r="S523" s="991"/>
      <c r="T523" s="991"/>
      <c r="U523" s="991"/>
      <c r="V523" s="991"/>
      <c r="W523" s="991"/>
    </row>
    <row r="524" spans="2:23" ht="15.75" hidden="1" customHeight="1">
      <c r="B524" s="990"/>
      <c r="C524" s="990"/>
      <c r="D524" s="990"/>
      <c r="E524" s="990"/>
      <c r="F524" s="990"/>
      <c r="G524" s="990"/>
      <c r="H524" s="990"/>
      <c r="I524" s="990"/>
      <c r="J524" s="990"/>
      <c r="K524" s="990"/>
      <c r="L524" s="991"/>
      <c r="M524" s="991"/>
      <c r="N524" s="991"/>
      <c r="O524" s="991"/>
      <c r="P524" s="991"/>
      <c r="Q524" s="991"/>
      <c r="R524" s="991"/>
      <c r="S524" s="991"/>
      <c r="T524" s="991"/>
      <c r="U524" s="991"/>
      <c r="V524" s="991"/>
      <c r="W524" s="991"/>
    </row>
    <row r="525" spans="2:23" ht="15.75" hidden="1" customHeight="1">
      <c r="B525" s="990"/>
      <c r="C525" s="990"/>
      <c r="D525" s="990"/>
      <c r="E525" s="990"/>
      <c r="F525" s="990"/>
      <c r="G525" s="990"/>
      <c r="H525" s="990"/>
      <c r="I525" s="990"/>
      <c r="J525" s="990"/>
      <c r="K525" s="990"/>
      <c r="L525" s="991"/>
      <c r="M525" s="991"/>
      <c r="N525" s="991"/>
      <c r="O525" s="991"/>
      <c r="P525" s="991"/>
      <c r="Q525" s="991"/>
      <c r="R525" s="991"/>
      <c r="S525" s="991"/>
      <c r="T525" s="991"/>
      <c r="U525" s="991"/>
      <c r="V525" s="991"/>
      <c r="W525" s="991"/>
    </row>
    <row r="526" spans="2:23" ht="15.75" hidden="1" customHeight="1">
      <c r="B526" s="990"/>
      <c r="C526" s="990"/>
      <c r="D526" s="990"/>
      <c r="E526" s="990"/>
      <c r="F526" s="990"/>
      <c r="G526" s="990"/>
      <c r="H526" s="990"/>
      <c r="I526" s="990"/>
      <c r="J526" s="990"/>
      <c r="K526" s="990"/>
      <c r="L526" s="991"/>
      <c r="M526" s="991"/>
      <c r="N526" s="991"/>
      <c r="O526" s="991"/>
      <c r="P526" s="991"/>
      <c r="Q526" s="991"/>
      <c r="R526" s="991"/>
      <c r="S526" s="991"/>
      <c r="T526" s="991"/>
      <c r="U526" s="991"/>
      <c r="V526" s="991"/>
      <c r="W526" s="991"/>
    </row>
    <row r="527" spans="2:23" ht="15.75" hidden="1" customHeight="1">
      <c r="B527" s="990"/>
      <c r="C527" s="990"/>
      <c r="D527" s="990"/>
      <c r="E527" s="990"/>
      <c r="F527" s="990"/>
      <c r="G527" s="990"/>
      <c r="H527" s="990"/>
      <c r="I527" s="990"/>
      <c r="J527" s="990"/>
      <c r="K527" s="990"/>
      <c r="L527" s="991"/>
      <c r="M527" s="991"/>
      <c r="N527" s="991"/>
      <c r="O527" s="991"/>
      <c r="P527" s="991"/>
      <c r="Q527" s="991"/>
      <c r="R527" s="991"/>
      <c r="S527" s="991"/>
      <c r="T527" s="991"/>
      <c r="U527" s="991"/>
      <c r="V527" s="991"/>
      <c r="W527" s="991"/>
    </row>
    <row r="528" spans="2:23" ht="15.75" hidden="1" customHeight="1">
      <c r="B528" s="990"/>
      <c r="C528" s="990"/>
      <c r="D528" s="990"/>
      <c r="E528" s="990"/>
      <c r="F528" s="990"/>
      <c r="G528" s="990"/>
      <c r="H528" s="990"/>
      <c r="I528" s="990"/>
      <c r="J528" s="990"/>
      <c r="K528" s="990"/>
      <c r="L528" s="991"/>
      <c r="M528" s="991"/>
      <c r="N528" s="991"/>
      <c r="O528" s="991"/>
      <c r="P528" s="991"/>
      <c r="Q528" s="991"/>
      <c r="R528" s="991"/>
      <c r="S528" s="991"/>
      <c r="T528" s="991"/>
      <c r="U528" s="991"/>
      <c r="V528" s="991"/>
      <c r="W528" s="991"/>
    </row>
    <row r="529" spans="2:23" ht="15.75" hidden="1" customHeight="1">
      <c r="B529" s="990"/>
      <c r="C529" s="990"/>
      <c r="D529" s="990"/>
      <c r="E529" s="990"/>
      <c r="F529" s="990"/>
      <c r="G529" s="990"/>
      <c r="H529" s="990"/>
      <c r="I529" s="990"/>
      <c r="J529" s="990"/>
      <c r="K529" s="990"/>
      <c r="L529" s="991"/>
      <c r="M529" s="991"/>
      <c r="N529" s="991"/>
      <c r="O529" s="991"/>
      <c r="P529" s="991"/>
      <c r="Q529" s="991"/>
      <c r="R529" s="991"/>
      <c r="S529" s="991"/>
      <c r="T529" s="991"/>
      <c r="U529" s="991"/>
      <c r="V529" s="991"/>
      <c r="W529" s="991"/>
    </row>
    <row r="530" spans="2:23" ht="15.75" hidden="1" customHeight="1">
      <c r="B530" s="990"/>
      <c r="C530" s="990"/>
      <c r="D530" s="990"/>
      <c r="E530" s="990"/>
      <c r="F530" s="990"/>
      <c r="G530" s="990"/>
      <c r="H530" s="990"/>
      <c r="I530" s="990"/>
      <c r="J530" s="990"/>
      <c r="K530" s="990"/>
      <c r="L530" s="991"/>
      <c r="M530" s="991"/>
      <c r="N530" s="991"/>
      <c r="O530" s="991"/>
      <c r="P530" s="991"/>
      <c r="Q530" s="991"/>
      <c r="R530" s="991"/>
      <c r="S530" s="991"/>
      <c r="T530" s="991"/>
      <c r="U530" s="991"/>
      <c r="V530" s="991"/>
      <c r="W530" s="991"/>
    </row>
    <row r="531" spans="2:23" ht="15.75" hidden="1" customHeight="1">
      <c r="B531" s="990"/>
      <c r="C531" s="990"/>
      <c r="D531" s="990"/>
      <c r="E531" s="990"/>
      <c r="F531" s="990"/>
      <c r="G531" s="990"/>
      <c r="H531" s="990"/>
      <c r="I531" s="990"/>
      <c r="J531" s="990"/>
      <c r="K531" s="990"/>
      <c r="L531" s="991"/>
      <c r="M531" s="991"/>
      <c r="N531" s="991"/>
      <c r="O531" s="991"/>
      <c r="P531" s="991"/>
      <c r="Q531" s="991"/>
      <c r="R531" s="991"/>
      <c r="S531" s="991"/>
      <c r="T531" s="991"/>
      <c r="U531" s="991"/>
      <c r="V531" s="991"/>
      <c r="W531" s="991"/>
    </row>
    <row r="532" spans="2:23" ht="15.75" hidden="1" customHeight="1">
      <c r="B532" s="990"/>
      <c r="C532" s="990"/>
      <c r="D532" s="990"/>
      <c r="E532" s="990"/>
      <c r="F532" s="990"/>
      <c r="G532" s="990"/>
      <c r="H532" s="990"/>
      <c r="I532" s="990"/>
      <c r="J532" s="990"/>
      <c r="K532" s="990"/>
      <c r="L532" s="991"/>
      <c r="M532" s="991"/>
      <c r="N532" s="991"/>
      <c r="O532" s="991"/>
      <c r="P532" s="991"/>
      <c r="Q532" s="991"/>
      <c r="R532" s="991"/>
      <c r="S532" s="991"/>
      <c r="T532" s="991"/>
      <c r="U532" s="991"/>
      <c r="V532" s="991"/>
      <c r="W532" s="991"/>
    </row>
    <row r="533" spans="2:23" ht="15.75" hidden="1" customHeight="1">
      <c r="B533" s="990"/>
      <c r="C533" s="990"/>
      <c r="D533" s="990"/>
      <c r="E533" s="990"/>
      <c r="F533" s="990"/>
      <c r="G533" s="990"/>
      <c r="H533" s="990"/>
      <c r="I533" s="990"/>
      <c r="J533" s="990"/>
      <c r="K533" s="990"/>
      <c r="L533" s="991"/>
      <c r="M533" s="991"/>
      <c r="N533" s="991"/>
      <c r="O533" s="991"/>
      <c r="P533" s="991"/>
      <c r="Q533" s="991"/>
      <c r="R533" s="991"/>
      <c r="S533" s="991"/>
      <c r="T533" s="991"/>
      <c r="U533" s="991"/>
      <c r="V533" s="991"/>
      <c r="W533" s="991"/>
    </row>
    <row r="534" spans="2:23" ht="15.75" hidden="1" customHeight="1">
      <c r="B534" s="990"/>
      <c r="C534" s="990"/>
      <c r="D534" s="990"/>
      <c r="E534" s="990"/>
      <c r="F534" s="990"/>
      <c r="G534" s="990"/>
      <c r="H534" s="990"/>
      <c r="I534" s="990"/>
      <c r="J534" s="990"/>
      <c r="K534" s="990"/>
      <c r="L534" s="991"/>
      <c r="M534" s="991"/>
      <c r="N534" s="991"/>
      <c r="O534" s="991"/>
      <c r="P534" s="991"/>
      <c r="Q534" s="991"/>
      <c r="R534" s="991"/>
      <c r="S534" s="991"/>
      <c r="T534" s="991"/>
      <c r="U534" s="991"/>
      <c r="V534" s="991"/>
      <c r="W534" s="991"/>
    </row>
    <row r="535" spans="2:23" ht="15.75" hidden="1" customHeight="1">
      <c r="B535" s="990"/>
      <c r="C535" s="990"/>
      <c r="D535" s="990"/>
      <c r="E535" s="990"/>
      <c r="F535" s="990"/>
      <c r="G535" s="990"/>
      <c r="H535" s="990"/>
      <c r="I535" s="990"/>
      <c r="J535" s="990"/>
      <c r="K535" s="990"/>
      <c r="L535" s="991"/>
      <c r="M535" s="991"/>
      <c r="N535" s="991"/>
      <c r="O535" s="991"/>
      <c r="P535" s="991"/>
      <c r="Q535" s="991"/>
      <c r="R535" s="991"/>
      <c r="S535" s="991"/>
      <c r="T535" s="991"/>
      <c r="U535" s="991"/>
      <c r="V535" s="991"/>
      <c r="W535" s="991"/>
    </row>
    <row r="536" spans="2:23" ht="15.75" hidden="1" customHeight="1">
      <c r="B536" s="990"/>
      <c r="C536" s="990"/>
      <c r="D536" s="990"/>
      <c r="E536" s="990"/>
      <c r="F536" s="990"/>
      <c r="G536" s="990"/>
      <c r="H536" s="990"/>
      <c r="I536" s="990"/>
      <c r="J536" s="990"/>
      <c r="K536" s="990"/>
      <c r="L536" s="991"/>
      <c r="M536" s="991"/>
      <c r="N536" s="991"/>
      <c r="O536" s="991"/>
      <c r="P536" s="991"/>
      <c r="Q536" s="991"/>
      <c r="R536" s="991"/>
      <c r="S536" s="991"/>
      <c r="T536" s="991"/>
      <c r="U536" s="991"/>
      <c r="V536" s="991"/>
      <c r="W536" s="991"/>
    </row>
    <row r="537" spans="2:23" ht="15.75" hidden="1" customHeight="1">
      <c r="B537" s="990"/>
      <c r="C537" s="990"/>
      <c r="D537" s="990"/>
      <c r="E537" s="990"/>
      <c r="F537" s="990"/>
      <c r="G537" s="990"/>
      <c r="H537" s="990"/>
      <c r="I537" s="990"/>
      <c r="J537" s="990"/>
      <c r="K537" s="990"/>
      <c r="L537" s="991"/>
      <c r="M537" s="991"/>
      <c r="N537" s="991"/>
      <c r="O537" s="991"/>
      <c r="P537" s="991"/>
      <c r="Q537" s="991"/>
      <c r="R537" s="991"/>
      <c r="S537" s="991"/>
      <c r="T537" s="991"/>
      <c r="U537" s="991"/>
      <c r="V537" s="991"/>
      <c r="W537" s="991"/>
    </row>
    <row r="538" spans="2:23" ht="15.75" hidden="1" customHeight="1">
      <c r="B538" s="990"/>
      <c r="C538" s="990"/>
      <c r="D538" s="990"/>
      <c r="E538" s="990"/>
      <c r="F538" s="990"/>
      <c r="G538" s="990"/>
      <c r="H538" s="990"/>
      <c r="I538" s="990"/>
      <c r="J538" s="990"/>
      <c r="K538" s="990"/>
      <c r="L538" s="991"/>
      <c r="M538" s="991"/>
      <c r="N538" s="991"/>
      <c r="O538" s="991"/>
      <c r="P538" s="991"/>
      <c r="Q538" s="991"/>
      <c r="R538" s="991"/>
      <c r="S538" s="991"/>
      <c r="T538" s="991"/>
      <c r="U538" s="991"/>
      <c r="V538" s="991"/>
      <c r="W538" s="991"/>
    </row>
    <row r="539" spans="2:23" ht="15.75" hidden="1" customHeight="1">
      <c r="B539" s="990"/>
      <c r="C539" s="990"/>
      <c r="D539" s="990"/>
      <c r="E539" s="990"/>
      <c r="F539" s="990"/>
      <c r="G539" s="990"/>
      <c r="H539" s="990"/>
      <c r="I539" s="990"/>
      <c r="J539" s="990"/>
      <c r="K539" s="990"/>
      <c r="L539" s="991"/>
      <c r="M539" s="991"/>
      <c r="N539" s="991"/>
      <c r="O539" s="991"/>
      <c r="P539" s="991"/>
      <c r="Q539" s="991"/>
      <c r="R539" s="991"/>
      <c r="S539" s="991"/>
      <c r="T539" s="991"/>
      <c r="U539" s="991"/>
      <c r="V539" s="991"/>
      <c r="W539" s="991"/>
    </row>
    <row r="540" spans="2:23" ht="15.75" hidden="1" customHeight="1">
      <c r="B540" s="990"/>
      <c r="C540" s="990"/>
      <c r="D540" s="990"/>
      <c r="E540" s="990"/>
      <c r="F540" s="990"/>
      <c r="G540" s="990"/>
      <c r="H540" s="990"/>
      <c r="I540" s="990"/>
      <c r="J540" s="990"/>
      <c r="K540" s="990"/>
      <c r="L540" s="991"/>
      <c r="M540" s="991"/>
      <c r="N540" s="991"/>
      <c r="O540" s="991"/>
      <c r="P540" s="991"/>
      <c r="Q540" s="991"/>
      <c r="R540" s="991"/>
      <c r="S540" s="991"/>
      <c r="T540" s="991"/>
      <c r="U540" s="991"/>
      <c r="V540" s="991"/>
      <c r="W540" s="991"/>
    </row>
    <row r="541" spans="2:23" ht="15.75" hidden="1" customHeight="1">
      <c r="B541" s="990"/>
      <c r="C541" s="990"/>
      <c r="D541" s="990"/>
      <c r="E541" s="990"/>
      <c r="F541" s="990"/>
      <c r="G541" s="990"/>
      <c r="H541" s="990"/>
      <c r="I541" s="990"/>
      <c r="J541" s="990"/>
      <c r="K541" s="990"/>
      <c r="L541" s="991"/>
      <c r="M541" s="991"/>
      <c r="N541" s="991"/>
      <c r="O541" s="991"/>
      <c r="P541" s="991"/>
      <c r="Q541" s="991"/>
      <c r="R541" s="991"/>
      <c r="S541" s="991"/>
      <c r="T541" s="991"/>
      <c r="U541" s="991"/>
      <c r="V541" s="991"/>
      <c r="W541" s="991"/>
    </row>
    <row r="542" spans="2:23" ht="15.75" hidden="1" customHeight="1">
      <c r="B542" s="990"/>
      <c r="C542" s="990"/>
      <c r="D542" s="990"/>
      <c r="E542" s="990"/>
      <c r="F542" s="990"/>
      <c r="G542" s="990"/>
      <c r="H542" s="990"/>
      <c r="I542" s="990"/>
      <c r="J542" s="990"/>
      <c r="K542" s="990"/>
      <c r="L542" s="991"/>
      <c r="M542" s="991"/>
      <c r="N542" s="991"/>
      <c r="O542" s="991"/>
      <c r="P542" s="991"/>
      <c r="Q542" s="991"/>
      <c r="R542" s="991"/>
      <c r="S542" s="991"/>
      <c r="T542" s="991"/>
      <c r="U542" s="991"/>
      <c r="V542" s="991"/>
      <c r="W542" s="991"/>
    </row>
    <row r="543" spans="2:23" ht="15.75" hidden="1" customHeight="1">
      <c r="B543" s="990"/>
      <c r="C543" s="990"/>
      <c r="D543" s="990"/>
      <c r="E543" s="990"/>
      <c r="F543" s="990"/>
      <c r="G543" s="990"/>
      <c r="H543" s="990"/>
      <c r="I543" s="990"/>
      <c r="J543" s="990"/>
      <c r="K543" s="990"/>
      <c r="L543" s="991"/>
      <c r="M543" s="991"/>
      <c r="N543" s="991"/>
      <c r="O543" s="991"/>
      <c r="P543" s="991"/>
      <c r="Q543" s="991"/>
      <c r="R543" s="991"/>
      <c r="S543" s="991"/>
      <c r="T543" s="991"/>
      <c r="U543" s="991"/>
      <c r="V543" s="991"/>
      <c r="W543" s="991"/>
    </row>
    <row r="544" spans="2:23" ht="15.75" hidden="1" customHeight="1">
      <c r="B544" s="990"/>
      <c r="C544" s="990"/>
      <c r="D544" s="990"/>
      <c r="E544" s="990"/>
      <c r="F544" s="990"/>
      <c r="G544" s="990"/>
      <c r="H544" s="990"/>
      <c r="I544" s="990"/>
      <c r="J544" s="990"/>
      <c r="K544" s="990"/>
      <c r="L544" s="991"/>
      <c r="M544" s="991"/>
      <c r="N544" s="991"/>
      <c r="O544" s="991"/>
      <c r="P544" s="991"/>
      <c r="Q544" s="991"/>
      <c r="R544" s="991"/>
      <c r="S544" s="991"/>
      <c r="T544" s="991"/>
      <c r="U544" s="991"/>
      <c r="V544" s="991"/>
      <c r="W544" s="991"/>
    </row>
    <row r="545" spans="2:23" ht="15.75" hidden="1" customHeight="1">
      <c r="B545" s="990"/>
      <c r="C545" s="990"/>
      <c r="D545" s="990"/>
      <c r="E545" s="990"/>
      <c r="F545" s="990"/>
      <c r="G545" s="990"/>
      <c r="H545" s="990"/>
      <c r="I545" s="990"/>
      <c r="J545" s="990"/>
      <c r="K545" s="990"/>
      <c r="L545" s="991"/>
      <c r="M545" s="991"/>
      <c r="N545" s="991"/>
      <c r="O545" s="991"/>
      <c r="P545" s="991"/>
      <c r="Q545" s="991"/>
      <c r="R545" s="991"/>
      <c r="S545" s="991"/>
      <c r="T545" s="991"/>
      <c r="U545" s="991"/>
      <c r="V545" s="991"/>
      <c r="W545" s="991"/>
    </row>
    <row r="546" spans="2:23" ht="15.75" hidden="1" customHeight="1">
      <c r="B546" s="990"/>
      <c r="C546" s="990"/>
      <c r="D546" s="990"/>
      <c r="E546" s="990"/>
      <c r="F546" s="990"/>
      <c r="G546" s="990"/>
      <c r="H546" s="990"/>
      <c r="I546" s="990"/>
      <c r="J546" s="990"/>
      <c r="K546" s="990"/>
      <c r="L546" s="991"/>
      <c r="M546" s="991"/>
      <c r="N546" s="991"/>
      <c r="O546" s="991"/>
      <c r="P546" s="991"/>
      <c r="Q546" s="991"/>
      <c r="R546" s="991"/>
      <c r="S546" s="991"/>
      <c r="T546" s="991"/>
      <c r="U546" s="991"/>
      <c r="V546" s="991"/>
      <c r="W546" s="991"/>
    </row>
    <row r="547" spans="2:23" ht="15.75" hidden="1" customHeight="1">
      <c r="B547" s="990"/>
      <c r="C547" s="990"/>
      <c r="D547" s="990"/>
      <c r="E547" s="990"/>
      <c r="F547" s="990"/>
      <c r="G547" s="990"/>
      <c r="H547" s="990"/>
      <c r="I547" s="990"/>
      <c r="J547" s="990"/>
      <c r="K547" s="990"/>
      <c r="L547" s="991"/>
      <c r="M547" s="991"/>
      <c r="N547" s="991"/>
      <c r="O547" s="991"/>
      <c r="P547" s="991"/>
      <c r="Q547" s="991"/>
      <c r="R547" s="991"/>
      <c r="S547" s="991"/>
      <c r="T547" s="991"/>
      <c r="U547" s="991"/>
      <c r="V547" s="991"/>
      <c r="W547" s="991"/>
    </row>
    <row r="548" spans="2:23" ht="15.75" hidden="1" customHeight="1">
      <c r="B548" s="990"/>
      <c r="C548" s="990"/>
      <c r="D548" s="990"/>
      <c r="E548" s="990"/>
      <c r="F548" s="990"/>
      <c r="G548" s="990"/>
      <c r="H548" s="990"/>
      <c r="I548" s="990"/>
      <c r="J548" s="990"/>
      <c r="K548" s="990"/>
      <c r="L548" s="991"/>
      <c r="M548" s="991"/>
      <c r="N548" s="991"/>
      <c r="O548" s="991"/>
      <c r="P548" s="991"/>
      <c r="Q548" s="991"/>
      <c r="R548" s="991"/>
      <c r="S548" s="991"/>
      <c r="T548" s="991"/>
      <c r="U548" s="991"/>
      <c r="V548" s="991"/>
      <c r="W548" s="991"/>
    </row>
    <row r="549" spans="2:23" ht="15.75" hidden="1" customHeight="1">
      <c r="B549" s="990"/>
      <c r="C549" s="990"/>
      <c r="D549" s="990"/>
      <c r="E549" s="990"/>
      <c r="F549" s="990"/>
      <c r="G549" s="990"/>
      <c r="H549" s="990"/>
      <c r="I549" s="990"/>
      <c r="J549" s="990"/>
      <c r="K549" s="990"/>
      <c r="L549" s="991"/>
      <c r="M549" s="991"/>
      <c r="N549" s="991"/>
      <c r="O549" s="991"/>
      <c r="P549" s="991"/>
      <c r="Q549" s="991"/>
      <c r="R549" s="991"/>
      <c r="S549" s="991"/>
      <c r="T549" s="991"/>
      <c r="U549" s="991"/>
      <c r="V549" s="991"/>
      <c r="W549" s="991"/>
    </row>
    <row r="550" spans="2:23" ht="15.75" hidden="1" customHeight="1">
      <c r="B550" s="990"/>
      <c r="C550" s="990"/>
      <c r="D550" s="990"/>
      <c r="E550" s="990"/>
      <c r="F550" s="990"/>
      <c r="G550" s="990"/>
      <c r="H550" s="990"/>
      <c r="I550" s="990"/>
      <c r="J550" s="990"/>
      <c r="K550" s="990"/>
      <c r="L550" s="991"/>
      <c r="M550" s="991"/>
      <c r="N550" s="991"/>
      <c r="O550" s="991"/>
      <c r="P550" s="991"/>
      <c r="Q550" s="991"/>
      <c r="R550" s="991"/>
      <c r="S550" s="991"/>
      <c r="T550" s="991"/>
      <c r="U550" s="991"/>
      <c r="V550" s="991"/>
      <c r="W550" s="991"/>
    </row>
    <row r="551" spans="2:23" ht="15.75" hidden="1" customHeight="1">
      <c r="B551" s="990"/>
      <c r="C551" s="990"/>
      <c r="D551" s="990"/>
      <c r="E551" s="990"/>
      <c r="F551" s="990"/>
      <c r="G551" s="990"/>
      <c r="H551" s="990"/>
      <c r="I551" s="990"/>
      <c r="J551" s="990"/>
      <c r="K551" s="990"/>
      <c r="L551" s="991"/>
      <c r="M551" s="991"/>
      <c r="N551" s="991"/>
      <c r="O551" s="991"/>
      <c r="P551" s="991"/>
      <c r="Q551" s="991"/>
      <c r="R551" s="991"/>
      <c r="S551" s="991"/>
      <c r="T551" s="991"/>
      <c r="U551" s="991"/>
      <c r="V551" s="991"/>
      <c r="W551" s="991"/>
    </row>
    <row r="552" spans="2:23" ht="15.75" hidden="1" customHeight="1">
      <c r="B552" s="990"/>
      <c r="C552" s="990"/>
      <c r="D552" s="990"/>
      <c r="E552" s="990"/>
      <c r="F552" s="990"/>
      <c r="G552" s="990"/>
      <c r="H552" s="990"/>
      <c r="I552" s="990"/>
      <c r="J552" s="990"/>
      <c r="K552" s="990"/>
      <c r="L552" s="991"/>
      <c r="M552" s="991"/>
      <c r="N552" s="991"/>
      <c r="O552" s="991"/>
      <c r="P552" s="991"/>
      <c r="Q552" s="991"/>
      <c r="R552" s="991"/>
      <c r="S552" s="991"/>
      <c r="T552" s="991"/>
      <c r="U552" s="991"/>
      <c r="V552" s="991"/>
      <c r="W552" s="991"/>
    </row>
    <row r="553" spans="2:23" ht="15.75" hidden="1" customHeight="1">
      <c r="B553" s="990"/>
      <c r="C553" s="990"/>
      <c r="D553" s="990"/>
      <c r="E553" s="990"/>
      <c r="F553" s="990"/>
      <c r="G553" s="990"/>
      <c r="H553" s="990"/>
      <c r="I553" s="990"/>
      <c r="J553" s="990"/>
      <c r="K553" s="990"/>
      <c r="L553" s="991"/>
      <c r="M553" s="991"/>
      <c r="N553" s="991"/>
      <c r="O553" s="991"/>
      <c r="P553" s="991"/>
      <c r="Q553" s="991"/>
      <c r="R553" s="991"/>
      <c r="S553" s="991"/>
      <c r="T553" s="991"/>
      <c r="U553" s="991"/>
      <c r="V553" s="991"/>
      <c r="W553" s="991"/>
    </row>
    <row r="554" spans="2:23" ht="15.75" hidden="1" customHeight="1">
      <c r="B554" s="990"/>
      <c r="C554" s="990"/>
      <c r="D554" s="990"/>
      <c r="E554" s="990"/>
      <c r="F554" s="990"/>
      <c r="G554" s="990"/>
      <c r="H554" s="990"/>
      <c r="I554" s="990"/>
      <c r="J554" s="990"/>
      <c r="K554" s="990"/>
      <c r="L554" s="991"/>
      <c r="M554" s="991"/>
      <c r="N554" s="991"/>
      <c r="O554" s="991"/>
      <c r="P554" s="991"/>
      <c r="Q554" s="991"/>
      <c r="R554" s="991"/>
      <c r="S554" s="991"/>
      <c r="T554" s="991"/>
      <c r="U554" s="991"/>
      <c r="V554" s="991"/>
      <c r="W554" s="991"/>
    </row>
    <row r="555" spans="2:23" ht="15.75" hidden="1" customHeight="1">
      <c r="B555" s="990"/>
      <c r="C555" s="990"/>
      <c r="D555" s="990"/>
      <c r="E555" s="990"/>
      <c r="F555" s="990"/>
      <c r="G555" s="990"/>
      <c r="H555" s="990"/>
      <c r="I555" s="990"/>
      <c r="J555" s="990"/>
      <c r="K555" s="990"/>
      <c r="L555" s="991"/>
      <c r="M555" s="991"/>
      <c r="N555" s="991"/>
      <c r="O555" s="991"/>
      <c r="P555" s="991"/>
      <c r="Q555" s="991"/>
      <c r="R555" s="991"/>
      <c r="S555" s="991"/>
      <c r="T555" s="991"/>
      <c r="U555" s="991"/>
      <c r="V555" s="991"/>
      <c r="W555" s="991"/>
    </row>
    <row r="556" spans="2:23" ht="15.75" hidden="1" customHeight="1">
      <c r="B556" s="990"/>
      <c r="C556" s="990"/>
      <c r="D556" s="990"/>
      <c r="E556" s="990"/>
      <c r="F556" s="990"/>
      <c r="G556" s="990"/>
      <c r="H556" s="990"/>
      <c r="I556" s="990"/>
      <c r="J556" s="990"/>
      <c r="K556" s="990"/>
      <c r="L556" s="991"/>
      <c r="M556" s="991"/>
      <c r="N556" s="991"/>
      <c r="O556" s="991"/>
      <c r="P556" s="991"/>
      <c r="Q556" s="991"/>
      <c r="R556" s="991"/>
      <c r="S556" s="991"/>
      <c r="T556" s="991"/>
      <c r="U556" s="991"/>
      <c r="V556" s="991"/>
      <c r="W556" s="991"/>
    </row>
    <row r="557" spans="2:23" ht="15.75" hidden="1" customHeight="1">
      <c r="B557" s="990"/>
      <c r="C557" s="990"/>
      <c r="D557" s="990"/>
      <c r="E557" s="990"/>
      <c r="F557" s="990"/>
      <c r="G557" s="990"/>
      <c r="H557" s="990"/>
      <c r="I557" s="990"/>
      <c r="J557" s="990"/>
      <c r="K557" s="990"/>
      <c r="L557" s="991"/>
      <c r="M557" s="991"/>
      <c r="N557" s="991"/>
      <c r="O557" s="991"/>
      <c r="P557" s="991"/>
      <c r="Q557" s="991"/>
      <c r="R557" s="991"/>
      <c r="S557" s="991"/>
      <c r="T557" s="991"/>
      <c r="U557" s="991"/>
      <c r="V557" s="991"/>
      <c r="W557" s="991"/>
    </row>
    <row r="558" spans="2:23" ht="15.75" hidden="1" customHeight="1">
      <c r="B558" s="990"/>
      <c r="C558" s="990"/>
      <c r="D558" s="990"/>
      <c r="E558" s="990"/>
      <c r="F558" s="990"/>
      <c r="G558" s="990"/>
      <c r="H558" s="990"/>
      <c r="I558" s="990"/>
      <c r="J558" s="990"/>
      <c r="K558" s="990"/>
      <c r="L558" s="991"/>
      <c r="M558" s="991"/>
      <c r="N558" s="991"/>
      <c r="O558" s="991"/>
      <c r="P558" s="991"/>
      <c r="Q558" s="991"/>
      <c r="R558" s="991"/>
      <c r="S558" s="991"/>
      <c r="T558" s="991"/>
      <c r="U558" s="991"/>
      <c r="V558" s="991"/>
      <c r="W558" s="991"/>
    </row>
    <row r="559" spans="2:23" ht="15.75" hidden="1" customHeight="1">
      <c r="B559" s="990"/>
      <c r="C559" s="990"/>
      <c r="D559" s="990"/>
      <c r="E559" s="990"/>
      <c r="F559" s="990"/>
      <c r="G559" s="990"/>
      <c r="H559" s="990"/>
      <c r="I559" s="990"/>
      <c r="J559" s="990"/>
      <c r="K559" s="990"/>
      <c r="L559" s="991"/>
      <c r="M559" s="991"/>
      <c r="N559" s="991"/>
      <c r="O559" s="991"/>
      <c r="P559" s="991"/>
      <c r="Q559" s="991"/>
      <c r="R559" s="991"/>
      <c r="S559" s="991"/>
      <c r="T559" s="991"/>
      <c r="U559" s="991"/>
      <c r="V559" s="991"/>
      <c r="W559" s="991"/>
    </row>
    <row r="560" spans="2:23" ht="15.75" hidden="1" customHeight="1">
      <c r="B560" s="990"/>
      <c r="C560" s="990"/>
      <c r="D560" s="990"/>
      <c r="E560" s="990"/>
      <c r="F560" s="990"/>
      <c r="G560" s="990"/>
      <c r="H560" s="990"/>
      <c r="I560" s="990"/>
      <c r="J560" s="990"/>
      <c r="K560" s="990"/>
      <c r="L560" s="991"/>
      <c r="M560" s="991"/>
      <c r="N560" s="991"/>
      <c r="O560" s="991"/>
      <c r="P560" s="991"/>
      <c r="Q560" s="991"/>
      <c r="R560" s="991"/>
      <c r="S560" s="991"/>
      <c r="T560" s="991"/>
      <c r="U560" s="991"/>
      <c r="V560" s="991"/>
      <c r="W560" s="991"/>
    </row>
    <row r="561" spans="2:23" ht="15.75" hidden="1" customHeight="1">
      <c r="B561" s="990"/>
      <c r="C561" s="990"/>
      <c r="D561" s="990"/>
      <c r="E561" s="990"/>
      <c r="F561" s="990"/>
      <c r="G561" s="990"/>
      <c r="H561" s="990"/>
      <c r="I561" s="990"/>
      <c r="J561" s="990"/>
      <c r="K561" s="990"/>
      <c r="L561" s="991"/>
      <c r="M561" s="991"/>
      <c r="N561" s="991"/>
      <c r="O561" s="991"/>
      <c r="P561" s="991"/>
      <c r="Q561" s="991"/>
      <c r="R561" s="991"/>
      <c r="S561" s="991"/>
      <c r="T561" s="991"/>
      <c r="U561" s="991"/>
      <c r="V561" s="991"/>
      <c r="W561" s="991"/>
    </row>
    <row r="562" spans="2:23" ht="15.75" hidden="1" customHeight="1">
      <c r="B562" s="990"/>
      <c r="C562" s="990"/>
      <c r="D562" s="990"/>
      <c r="E562" s="990"/>
      <c r="F562" s="990"/>
      <c r="G562" s="990"/>
      <c r="H562" s="990"/>
      <c r="I562" s="990"/>
      <c r="J562" s="990"/>
      <c r="K562" s="990"/>
      <c r="L562" s="991"/>
      <c r="M562" s="991"/>
      <c r="N562" s="991"/>
      <c r="O562" s="991"/>
      <c r="P562" s="991"/>
      <c r="Q562" s="991"/>
      <c r="R562" s="991"/>
      <c r="S562" s="991"/>
      <c r="T562" s="991"/>
      <c r="U562" s="991"/>
      <c r="V562" s="991"/>
      <c r="W562" s="991"/>
    </row>
    <row r="563" spans="2:23" ht="15.75" hidden="1" customHeight="1">
      <c r="B563" s="990"/>
      <c r="C563" s="990"/>
      <c r="D563" s="990"/>
      <c r="E563" s="990"/>
      <c r="F563" s="990"/>
      <c r="G563" s="990"/>
      <c r="H563" s="990"/>
      <c r="I563" s="990"/>
      <c r="J563" s="990"/>
      <c r="K563" s="990"/>
      <c r="L563" s="991"/>
      <c r="M563" s="991"/>
      <c r="N563" s="991"/>
      <c r="O563" s="991"/>
      <c r="P563" s="991"/>
      <c r="Q563" s="991"/>
      <c r="R563" s="991"/>
      <c r="S563" s="991"/>
      <c r="T563" s="991"/>
      <c r="U563" s="991"/>
      <c r="V563" s="991"/>
      <c r="W563" s="991"/>
    </row>
    <row r="564" spans="2:23" ht="15.75" hidden="1" customHeight="1">
      <c r="B564" s="990"/>
      <c r="C564" s="990"/>
      <c r="D564" s="990"/>
      <c r="E564" s="990"/>
      <c r="F564" s="990"/>
      <c r="G564" s="990"/>
      <c r="H564" s="990"/>
      <c r="I564" s="990"/>
      <c r="J564" s="990"/>
      <c r="K564" s="990"/>
      <c r="L564" s="991"/>
      <c r="M564" s="991"/>
      <c r="N564" s="991"/>
      <c r="O564" s="991"/>
      <c r="P564" s="991"/>
      <c r="Q564" s="991"/>
      <c r="R564" s="991"/>
      <c r="S564" s="991"/>
      <c r="T564" s="991"/>
      <c r="U564" s="991"/>
      <c r="V564" s="991"/>
      <c r="W564" s="991"/>
    </row>
    <row r="565" spans="2:23" ht="15.75" hidden="1" customHeight="1">
      <c r="B565" s="990"/>
      <c r="C565" s="990"/>
      <c r="D565" s="990"/>
      <c r="E565" s="990"/>
      <c r="F565" s="990"/>
      <c r="G565" s="990"/>
      <c r="H565" s="990"/>
      <c r="I565" s="990"/>
      <c r="J565" s="990"/>
      <c r="K565" s="990"/>
      <c r="L565" s="991"/>
      <c r="M565" s="991"/>
      <c r="N565" s="991"/>
      <c r="O565" s="991"/>
      <c r="P565" s="991"/>
      <c r="Q565" s="991"/>
      <c r="R565" s="991"/>
      <c r="S565" s="991"/>
      <c r="T565" s="991"/>
      <c r="U565" s="991"/>
      <c r="V565" s="991"/>
      <c r="W565" s="991"/>
    </row>
    <row r="566" spans="2:23" ht="15.75" hidden="1" customHeight="1">
      <c r="B566" s="990"/>
      <c r="C566" s="990"/>
      <c r="D566" s="990"/>
      <c r="E566" s="990"/>
      <c r="F566" s="990"/>
      <c r="G566" s="990"/>
      <c r="H566" s="990"/>
      <c r="I566" s="990"/>
      <c r="J566" s="990"/>
      <c r="K566" s="990"/>
      <c r="L566" s="991"/>
      <c r="M566" s="991"/>
      <c r="N566" s="991"/>
      <c r="O566" s="991"/>
      <c r="P566" s="991"/>
      <c r="Q566" s="991"/>
      <c r="R566" s="991"/>
      <c r="S566" s="991"/>
      <c r="T566" s="991"/>
      <c r="U566" s="991"/>
      <c r="V566" s="991"/>
      <c r="W566" s="991"/>
    </row>
    <row r="567" spans="2:23" ht="15.75" hidden="1" customHeight="1">
      <c r="B567" s="990"/>
      <c r="C567" s="990"/>
      <c r="D567" s="990"/>
      <c r="E567" s="990"/>
      <c r="F567" s="990"/>
      <c r="G567" s="990"/>
      <c r="H567" s="990"/>
      <c r="I567" s="990"/>
      <c r="J567" s="990"/>
      <c r="K567" s="990"/>
      <c r="L567" s="991"/>
      <c r="M567" s="991"/>
      <c r="N567" s="991"/>
      <c r="O567" s="991"/>
      <c r="P567" s="991"/>
      <c r="Q567" s="991"/>
      <c r="R567" s="991"/>
      <c r="S567" s="991"/>
      <c r="T567" s="991"/>
      <c r="U567" s="991"/>
      <c r="V567" s="991"/>
      <c r="W567" s="991"/>
    </row>
    <row r="568" spans="2:23" ht="15.75" hidden="1" customHeight="1">
      <c r="B568" s="990"/>
      <c r="C568" s="990"/>
      <c r="D568" s="990"/>
      <c r="E568" s="990"/>
      <c r="F568" s="990"/>
      <c r="G568" s="990"/>
      <c r="H568" s="990"/>
      <c r="I568" s="990"/>
      <c r="J568" s="990"/>
      <c r="K568" s="990"/>
      <c r="L568" s="991"/>
      <c r="M568" s="991"/>
      <c r="N568" s="991"/>
      <c r="O568" s="991"/>
      <c r="P568" s="991"/>
      <c r="Q568" s="991"/>
      <c r="R568" s="991"/>
      <c r="S568" s="991"/>
      <c r="T568" s="991"/>
      <c r="U568" s="991"/>
      <c r="V568" s="991"/>
      <c r="W568" s="991"/>
    </row>
    <row r="569" spans="2:23" ht="15.75" hidden="1" customHeight="1">
      <c r="B569" s="990"/>
      <c r="C569" s="990"/>
      <c r="D569" s="990"/>
      <c r="E569" s="990"/>
      <c r="F569" s="990"/>
      <c r="G569" s="990"/>
      <c r="H569" s="990"/>
      <c r="I569" s="990"/>
      <c r="J569" s="990"/>
      <c r="K569" s="990"/>
      <c r="L569" s="991"/>
      <c r="M569" s="991"/>
      <c r="N569" s="991"/>
      <c r="O569" s="991"/>
      <c r="P569" s="991"/>
      <c r="Q569" s="991"/>
      <c r="R569" s="991"/>
      <c r="S569" s="991"/>
      <c r="T569" s="991"/>
      <c r="U569" s="991"/>
      <c r="V569" s="991"/>
      <c r="W569" s="991"/>
    </row>
    <row r="570" spans="2:23" ht="15.75" hidden="1" customHeight="1">
      <c r="B570" s="990"/>
      <c r="C570" s="990"/>
      <c r="D570" s="990"/>
      <c r="E570" s="990"/>
      <c r="F570" s="990"/>
      <c r="G570" s="990"/>
      <c r="H570" s="990"/>
      <c r="I570" s="990"/>
      <c r="J570" s="990"/>
      <c r="K570" s="990"/>
      <c r="L570" s="991"/>
      <c r="M570" s="991"/>
      <c r="N570" s="991"/>
      <c r="O570" s="991"/>
      <c r="P570" s="991"/>
      <c r="Q570" s="991"/>
      <c r="R570" s="991"/>
      <c r="S570" s="991"/>
      <c r="T570" s="991"/>
      <c r="U570" s="991"/>
      <c r="V570" s="991"/>
      <c r="W570" s="991"/>
    </row>
    <row r="571" spans="2:23" ht="15.75" hidden="1" customHeight="1">
      <c r="B571" s="990"/>
      <c r="C571" s="990"/>
      <c r="D571" s="990"/>
      <c r="E571" s="990"/>
      <c r="F571" s="990"/>
      <c r="G571" s="990"/>
      <c r="H571" s="990"/>
      <c r="I571" s="990"/>
      <c r="J571" s="990"/>
      <c r="K571" s="990"/>
      <c r="L571" s="991"/>
      <c r="M571" s="991"/>
      <c r="N571" s="991"/>
      <c r="O571" s="991"/>
      <c r="P571" s="991"/>
      <c r="Q571" s="991"/>
      <c r="R571" s="991"/>
      <c r="S571" s="991"/>
      <c r="T571" s="991"/>
      <c r="U571" s="991"/>
      <c r="V571" s="991"/>
      <c r="W571" s="991"/>
    </row>
    <row r="572" spans="2:23" ht="15.75" hidden="1" customHeight="1">
      <c r="B572" s="990"/>
      <c r="C572" s="990"/>
      <c r="D572" s="990"/>
      <c r="E572" s="990"/>
      <c r="F572" s="990"/>
      <c r="G572" s="990"/>
      <c r="H572" s="990"/>
      <c r="I572" s="990"/>
      <c r="J572" s="990"/>
      <c r="K572" s="990"/>
      <c r="L572" s="991"/>
      <c r="M572" s="991"/>
      <c r="N572" s="991"/>
      <c r="O572" s="991"/>
      <c r="P572" s="991"/>
      <c r="Q572" s="991"/>
      <c r="R572" s="991"/>
      <c r="S572" s="991"/>
      <c r="T572" s="991"/>
      <c r="U572" s="991"/>
      <c r="V572" s="991"/>
      <c r="W572" s="991"/>
    </row>
    <row r="573" spans="2:23" ht="15.75" hidden="1" customHeight="1">
      <c r="B573" s="990"/>
      <c r="C573" s="990"/>
      <c r="D573" s="990"/>
      <c r="E573" s="990"/>
      <c r="F573" s="990"/>
      <c r="G573" s="990"/>
      <c r="H573" s="990"/>
      <c r="I573" s="990"/>
      <c r="J573" s="990"/>
      <c r="K573" s="990"/>
      <c r="L573" s="991"/>
      <c r="M573" s="991"/>
      <c r="N573" s="991"/>
      <c r="O573" s="991"/>
      <c r="P573" s="991"/>
      <c r="Q573" s="991"/>
      <c r="R573" s="991"/>
      <c r="S573" s="991"/>
      <c r="T573" s="991"/>
      <c r="U573" s="991"/>
      <c r="V573" s="991"/>
      <c r="W573" s="991"/>
    </row>
    <row r="574" spans="2:23" ht="15.75" hidden="1" customHeight="1">
      <c r="B574" s="990"/>
      <c r="C574" s="990"/>
      <c r="D574" s="990"/>
      <c r="E574" s="990"/>
      <c r="F574" s="990"/>
      <c r="G574" s="990"/>
      <c r="H574" s="990"/>
      <c r="I574" s="990"/>
      <c r="J574" s="990"/>
      <c r="K574" s="990"/>
      <c r="L574" s="991"/>
      <c r="M574" s="991"/>
      <c r="N574" s="991"/>
      <c r="O574" s="991"/>
      <c r="P574" s="991"/>
      <c r="Q574" s="991"/>
      <c r="R574" s="991"/>
      <c r="S574" s="991"/>
      <c r="T574" s="991"/>
      <c r="U574" s="991"/>
      <c r="V574" s="991"/>
      <c r="W574" s="991"/>
    </row>
    <row r="575" spans="2:23" ht="15.75" hidden="1" customHeight="1">
      <c r="B575" s="990"/>
      <c r="C575" s="990"/>
      <c r="D575" s="990"/>
      <c r="E575" s="990"/>
      <c r="F575" s="990"/>
      <c r="G575" s="990"/>
      <c r="H575" s="990"/>
      <c r="I575" s="990"/>
      <c r="J575" s="990"/>
      <c r="K575" s="990"/>
      <c r="L575" s="991"/>
      <c r="M575" s="991"/>
      <c r="N575" s="991"/>
      <c r="O575" s="991"/>
      <c r="P575" s="991"/>
      <c r="Q575" s="991"/>
      <c r="R575" s="991"/>
      <c r="S575" s="991"/>
      <c r="T575" s="991"/>
      <c r="U575" s="991"/>
      <c r="V575" s="991"/>
      <c r="W575" s="991"/>
    </row>
    <row r="576" spans="2:23" ht="15.75" hidden="1" customHeight="1">
      <c r="B576" s="990"/>
      <c r="C576" s="990"/>
      <c r="D576" s="990"/>
      <c r="E576" s="990"/>
      <c r="F576" s="990"/>
      <c r="G576" s="990"/>
      <c r="H576" s="990"/>
      <c r="I576" s="990"/>
      <c r="J576" s="990"/>
      <c r="K576" s="990"/>
      <c r="L576" s="991"/>
      <c r="M576" s="991"/>
      <c r="N576" s="991"/>
      <c r="O576" s="991"/>
      <c r="P576" s="991"/>
      <c r="Q576" s="991"/>
      <c r="R576" s="991"/>
      <c r="S576" s="991"/>
      <c r="T576" s="991"/>
      <c r="U576" s="991"/>
      <c r="V576" s="991"/>
      <c r="W576" s="991"/>
    </row>
    <row r="577" spans="2:23" ht="15.75" hidden="1" customHeight="1">
      <c r="B577" s="990"/>
      <c r="C577" s="990"/>
      <c r="D577" s="990"/>
      <c r="E577" s="990"/>
      <c r="F577" s="990"/>
      <c r="G577" s="990"/>
      <c r="H577" s="990"/>
      <c r="I577" s="990"/>
      <c r="J577" s="990"/>
      <c r="K577" s="990"/>
      <c r="L577" s="991"/>
      <c r="M577" s="991"/>
      <c r="N577" s="991"/>
      <c r="O577" s="991"/>
      <c r="P577" s="991"/>
      <c r="Q577" s="991"/>
      <c r="R577" s="991"/>
      <c r="S577" s="991"/>
      <c r="T577" s="991"/>
      <c r="U577" s="991"/>
      <c r="V577" s="991"/>
      <c r="W577" s="991"/>
    </row>
    <row r="578" spans="2:23" ht="15.75" hidden="1" customHeight="1">
      <c r="B578" s="990"/>
      <c r="C578" s="990"/>
      <c r="D578" s="990"/>
      <c r="E578" s="990"/>
      <c r="F578" s="990"/>
      <c r="G578" s="990"/>
      <c r="H578" s="990"/>
      <c r="I578" s="990"/>
      <c r="J578" s="990"/>
      <c r="K578" s="990"/>
      <c r="L578" s="991"/>
      <c r="M578" s="991"/>
      <c r="N578" s="991"/>
      <c r="O578" s="991"/>
      <c r="P578" s="991"/>
      <c r="Q578" s="991"/>
      <c r="R578" s="991"/>
      <c r="S578" s="991"/>
      <c r="T578" s="991"/>
      <c r="U578" s="991"/>
      <c r="V578" s="991"/>
      <c r="W578" s="991"/>
    </row>
    <row r="579" spans="2:23" ht="15.75" hidden="1" customHeight="1">
      <c r="B579" s="990"/>
      <c r="C579" s="990"/>
      <c r="D579" s="990"/>
      <c r="E579" s="990"/>
      <c r="F579" s="990"/>
      <c r="G579" s="990"/>
      <c r="H579" s="990"/>
      <c r="I579" s="990"/>
      <c r="J579" s="990"/>
      <c r="K579" s="990"/>
      <c r="L579" s="991"/>
      <c r="M579" s="991"/>
      <c r="N579" s="991"/>
      <c r="O579" s="991"/>
      <c r="P579" s="991"/>
      <c r="Q579" s="991"/>
      <c r="R579" s="991"/>
      <c r="S579" s="991"/>
      <c r="T579" s="991"/>
      <c r="U579" s="991"/>
      <c r="V579" s="991"/>
      <c r="W579" s="991"/>
    </row>
    <row r="580" spans="2:23" ht="15.75" hidden="1" customHeight="1">
      <c r="B580" s="990"/>
      <c r="C580" s="990"/>
      <c r="D580" s="990"/>
      <c r="E580" s="990"/>
      <c r="F580" s="990"/>
      <c r="G580" s="990"/>
      <c r="H580" s="990"/>
      <c r="I580" s="990"/>
      <c r="J580" s="990"/>
      <c r="K580" s="990"/>
      <c r="L580" s="991"/>
      <c r="M580" s="991"/>
      <c r="N580" s="991"/>
      <c r="O580" s="991"/>
      <c r="P580" s="991"/>
      <c r="Q580" s="991"/>
      <c r="R580" s="991"/>
      <c r="S580" s="991"/>
      <c r="T580" s="991"/>
      <c r="U580" s="991"/>
      <c r="V580" s="991"/>
      <c r="W580" s="991"/>
    </row>
    <row r="581" spans="2:23" ht="15.75" hidden="1" customHeight="1">
      <c r="B581" s="990"/>
      <c r="C581" s="990"/>
      <c r="D581" s="990"/>
      <c r="E581" s="990"/>
      <c r="F581" s="990"/>
      <c r="G581" s="990"/>
      <c r="H581" s="990"/>
      <c r="I581" s="990"/>
      <c r="J581" s="990"/>
      <c r="K581" s="990"/>
      <c r="L581" s="991"/>
      <c r="M581" s="991"/>
      <c r="N581" s="991"/>
      <c r="O581" s="991"/>
      <c r="P581" s="991"/>
      <c r="Q581" s="991"/>
      <c r="R581" s="991"/>
      <c r="S581" s="991"/>
      <c r="T581" s="991"/>
      <c r="U581" s="991"/>
      <c r="V581" s="991"/>
      <c r="W581" s="991"/>
    </row>
    <row r="582" spans="2:23" ht="15.75" hidden="1" customHeight="1">
      <c r="B582" s="990"/>
      <c r="C582" s="990"/>
      <c r="D582" s="990"/>
      <c r="E582" s="990"/>
      <c r="F582" s="990"/>
      <c r="G582" s="990"/>
      <c r="H582" s="990"/>
      <c r="I582" s="990"/>
      <c r="J582" s="990"/>
      <c r="K582" s="990"/>
      <c r="L582" s="991"/>
      <c r="M582" s="991"/>
      <c r="N582" s="991"/>
      <c r="O582" s="991"/>
      <c r="P582" s="991"/>
      <c r="Q582" s="991"/>
      <c r="R582" s="991"/>
      <c r="S582" s="991"/>
      <c r="T582" s="991"/>
      <c r="U582" s="991"/>
      <c r="V582" s="991"/>
      <c r="W582" s="991"/>
    </row>
    <row r="583" spans="2:23" ht="15.75" hidden="1" customHeight="1">
      <c r="B583" s="990"/>
      <c r="C583" s="990"/>
      <c r="D583" s="990"/>
      <c r="E583" s="990"/>
      <c r="F583" s="990"/>
      <c r="G583" s="990"/>
      <c r="H583" s="990"/>
      <c r="I583" s="990"/>
      <c r="J583" s="990"/>
      <c r="K583" s="990"/>
      <c r="L583" s="991"/>
      <c r="M583" s="991"/>
      <c r="N583" s="991"/>
      <c r="O583" s="991"/>
      <c r="P583" s="991"/>
      <c r="Q583" s="991"/>
      <c r="R583" s="991"/>
      <c r="S583" s="991"/>
      <c r="T583" s="991"/>
      <c r="U583" s="991"/>
      <c r="V583" s="991"/>
      <c r="W583" s="991"/>
    </row>
    <row r="584" spans="2:23" ht="15.75" hidden="1" customHeight="1">
      <c r="B584" s="990"/>
      <c r="C584" s="990"/>
      <c r="D584" s="990"/>
      <c r="E584" s="990"/>
      <c r="F584" s="990"/>
      <c r="G584" s="990"/>
      <c r="H584" s="990"/>
      <c r="I584" s="990"/>
      <c r="J584" s="990"/>
      <c r="K584" s="990"/>
      <c r="L584" s="991"/>
      <c r="M584" s="991"/>
      <c r="N584" s="991"/>
      <c r="O584" s="991"/>
      <c r="P584" s="991"/>
      <c r="Q584" s="991"/>
      <c r="R584" s="991"/>
      <c r="S584" s="991"/>
      <c r="T584" s="991"/>
      <c r="U584" s="991"/>
      <c r="V584" s="991"/>
      <c r="W584" s="991"/>
    </row>
    <row r="585" spans="2:23" ht="15.75" hidden="1" customHeight="1">
      <c r="B585" s="990"/>
      <c r="C585" s="990"/>
      <c r="D585" s="990"/>
      <c r="E585" s="990"/>
      <c r="F585" s="990"/>
      <c r="G585" s="990"/>
      <c r="H585" s="990"/>
      <c r="I585" s="990"/>
      <c r="J585" s="990"/>
      <c r="K585" s="990"/>
      <c r="L585" s="991"/>
      <c r="M585" s="991"/>
      <c r="N585" s="991"/>
      <c r="O585" s="991"/>
      <c r="P585" s="991"/>
      <c r="Q585" s="991"/>
      <c r="R585" s="991"/>
      <c r="S585" s="991"/>
      <c r="T585" s="991"/>
      <c r="U585" s="991"/>
      <c r="V585" s="991"/>
      <c r="W585" s="991"/>
    </row>
    <row r="586" spans="2:23" ht="15.75" hidden="1" customHeight="1">
      <c r="B586" s="990"/>
      <c r="C586" s="990"/>
      <c r="D586" s="990"/>
      <c r="E586" s="990"/>
      <c r="F586" s="990"/>
      <c r="G586" s="990"/>
      <c r="H586" s="990"/>
      <c r="I586" s="990"/>
      <c r="J586" s="990"/>
      <c r="K586" s="990"/>
      <c r="L586" s="991"/>
      <c r="M586" s="991"/>
      <c r="N586" s="991"/>
      <c r="O586" s="991"/>
      <c r="P586" s="991"/>
      <c r="Q586" s="991"/>
      <c r="R586" s="991"/>
      <c r="S586" s="991"/>
      <c r="T586" s="991"/>
      <c r="U586" s="991"/>
      <c r="V586" s="991"/>
      <c r="W586" s="991"/>
    </row>
    <row r="587" spans="2:23" ht="15.75" hidden="1" customHeight="1">
      <c r="B587" s="990"/>
      <c r="C587" s="990"/>
      <c r="D587" s="990"/>
      <c r="E587" s="990"/>
      <c r="F587" s="990"/>
      <c r="G587" s="990"/>
      <c r="H587" s="990"/>
      <c r="I587" s="990"/>
      <c r="J587" s="990"/>
      <c r="K587" s="990"/>
      <c r="L587" s="991"/>
      <c r="M587" s="991"/>
      <c r="N587" s="991"/>
      <c r="O587" s="991"/>
      <c r="P587" s="991"/>
      <c r="Q587" s="991"/>
      <c r="R587" s="991"/>
      <c r="S587" s="991"/>
      <c r="T587" s="991"/>
      <c r="U587" s="991"/>
      <c r="V587" s="991"/>
      <c r="W587" s="991"/>
    </row>
    <row r="588" spans="2:23" ht="15.75" hidden="1" customHeight="1">
      <c r="B588" s="990"/>
      <c r="C588" s="990"/>
      <c r="D588" s="990"/>
      <c r="E588" s="990"/>
      <c r="F588" s="990"/>
      <c r="G588" s="990"/>
      <c r="H588" s="990"/>
      <c r="I588" s="990"/>
      <c r="J588" s="990"/>
      <c r="K588" s="990"/>
      <c r="L588" s="991"/>
      <c r="M588" s="991"/>
      <c r="N588" s="991"/>
      <c r="O588" s="991"/>
      <c r="P588" s="991"/>
      <c r="Q588" s="991"/>
      <c r="R588" s="991"/>
      <c r="S588" s="991"/>
      <c r="T588" s="991"/>
      <c r="U588" s="991"/>
      <c r="V588" s="991"/>
      <c r="W588" s="991"/>
    </row>
    <row r="589" spans="2:23" ht="15.75" hidden="1" customHeight="1">
      <c r="B589" s="990"/>
      <c r="C589" s="990"/>
      <c r="D589" s="990"/>
      <c r="E589" s="990"/>
      <c r="F589" s="990"/>
      <c r="G589" s="990"/>
      <c r="H589" s="990"/>
      <c r="I589" s="990"/>
      <c r="J589" s="990"/>
      <c r="K589" s="990"/>
      <c r="L589" s="991"/>
      <c r="M589" s="991"/>
      <c r="N589" s="991"/>
      <c r="O589" s="991"/>
      <c r="P589" s="991"/>
      <c r="Q589" s="991"/>
      <c r="R589" s="991"/>
      <c r="S589" s="991"/>
      <c r="T589" s="991"/>
      <c r="U589" s="991"/>
      <c r="V589" s="991"/>
      <c r="W589" s="991"/>
    </row>
    <row r="590" spans="2:23" ht="15.75" hidden="1" customHeight="1">
      <c r="B590" s="990"/>
      <c r="C590" s="990"/>
      <c r="D590" s="990"/>
      <c r="E590" s="990"/>
      <c r="F590" s="990"/>
      <c r="G590" s="990"/>
      <c r="H590" s="990"/>
      <c r="I590" s="990"/>
      <c r="J590" s="990"/>
      <c r="K590" s="990"/>
      <c r="L590" s="991"/>
      <c r="M590" s="991"/>
      <c r="N590" s="991"/>
      <c r="O590" s="991"/>
      <c r="P590" s="991"/>
      <c r="Q590" s="991"/>
      <c r="R590" s="991"/>
      <c r="S590" s="991"/>
      <c r="T590" s="991"/>
      <c r="U590" s="991"/>
      <c r="V590" s="991"/>
      <c r="W590" s="991"/>
    </row>
    <row r="591" spans="2:23" ht="15.75" hidden="1" customHeight="1">
      <c r="B591" s="990"/>
      <c r="C591" s="990"/>
      <c r="D591" s="990"/>
      <c r="E591" s="990"/>
      <c r="F591" s="990"/>
      <c r="G591" s="990"/>
      <c r="H591" s="990"/>
      <c r="I591" s="990"/>
      <c r="J591" s="990"/>
      <c r="K591" s="990"/>
      <c r="L591" s="991"/>
      <c r="M591" s="991"/>
      <c r="N591" s="991"/>
      <c r="O591" s="991"/>
      <c r="P591" s="991"/>
      <c r="Q591" s="991"/>
      <c r="R591" s="991"/>
      <c r="S591" s="991"/>
      <c r="T591" s="991"/>
      <c r="U591" s="991"/>
      <c r="V591" s="991"/>
      <c r="W591" s="991"/>
    </row>
    <row r="592" spans="2:23" ht="15.75" hidden="1" customHeight="1">
      <c r="B592" s="990"/>
      <c r="C592" s="990"/>
      <c r="D592" s="990"/>
      <c r="E592" s="990"/>
      <c r="F592" s="990"/>
      <c r="G592" s="990"/>
      <c r="H592" s="990"/>
      <c r="I592" s="990"/>
      <c r="J592" s="990"/>
      <c r="K592" s="990"/>
      <c r="L592" s="991"/>
      <c r="M592" s="991"/>
      <c r="N592" s="991"/>
      <c r="O592" s="991"/>
      <c r="P592" s="991"/>
      <c r="Q592" s="991"/>
      <c r="R592" s="991"/>
      <c r="S592" s="991"/>
      <c r="T592" s="991"/>
      <c r="U592" s="991"/>
      <c r="V592" s="991"/>
      <c r="W592" s="991"/>
    </row>
    <row r="593" spans="2:23" ht="15.75" hidden="1" customHeight="1">
      <c r="B593" s="990"/>
      <c r="C593" s="990"/>
      <c r="D593" s="990"/>
      <c r="E593" s="990"/>
      <c r="F593" s="990"/>
      <c r="G593" s="990"/>
      <c r="H593" s="990"/>
      <c r="I593" s="990"/>
      <c r="J593" s="990"/>
      <c r="K593" s="990"/>
      <c r="L593" s="991"/>
      <c r="M593" s="991"/>
      <c r="N593" s="991"/>
      <c r="O593" s="991"/>
      <c r="P593" s="991"/>
      <c r="Q593" s="991"/>
      <c r="R593" s="991"/>
      <c r="S593" s="991"/>
      <c r="T593" s="991"/>
      <c r="U593" s="991"/>
      <c r="V593" s="991"/>
      <c r="W593" s="991"/>
    </row>
    <row r="594" spans="2:23" ht="15.75" hidden="1" customHeight="1">
      <c r="B594" s="990"/>
      <c r="C594" s="990"/>
      <c r="D594" s="990"/>
      <c r="E594" s="990"/>
      <c r="F594" s="990"/>
      <c r="G594" s="990"/>
      <c r="H594" s="990"/>
      <c r="I594" s="990"/>
      <c r="J594" s="990"/>
      <c r="K594" s="990"/>
      <c r="L594" s="991"/>
      <c r="M594" s="991"/>
      <c r="N594" s="991"/>
      <c r="O594" s="991"/>
      <c r="P594" s="991"/>
      <c r="Q594" s="991"/>
      <c r="R594" s="991"/>
      <c r="S594" s="991"/>
      <c r="T594" s="991"/>
      <c r="U594" s="991"/>
      <c r="V594" s="991"/>
      <c r="W594" s="991"/>
    </row>
    <row r="595" spans="2:23" ht="15.75" hidden="1" customHeight="1">
      <c r="B595" s="990"/>
      <c r="C595" s="990"/>
      <c r="D595" s="990"/>
      <c r="E595" s="990"/>
      <c r="F595" s="990"/>
      <c r="G595" s="990"/>
      <c r="H595" s="990"/>
      <c r="I595" s="990"/>
      <c r="J595" s="990"/>
      <c r="K595" s="990"/>
      <c r="L595" s="991"/>
      <c r="M595" s="991"/>
      <c r="N595" s="991"/>
      <c r="O595" s="991"/>
      <c r="P595" s="991"/>
      <c r="Q595" s="991"/>
      <c r="R595" s="991"/>
      <c r="S595" s="991"/>
      <c r="T595" s="991"/>
      <c r="U595" s="991"/>
      <c r="V595" s="991"/>
      <c r="W595" s="991"/>
    </row>
    <row r="596" spans="2:23" ht="15.75" hidden="1" customHeight="1">
      <c r="B596" s="990"/>
      <c r="C596" s="990"/>
      <c r="D596" s="990"/>
      <c r="E596" s="990"/>
      <c r="F596" s="990"/>
      <c r="G596" s="990"/>
      <c r="H596" s="990"/>
      <c r="I596" s="990"/>
      <c r="J596" s="990"/>
      <c r="K596" s="990"/>
      <c r="L596" s="991"/>
      <c r="M596" s="991"/>
      <c r="N596" s="991"/>
      <c r="O596" s="991"/>
      <c r="P596" s="991"/>
      <c r="Q596" s="991"/>
      <c r="R596" s="991"/>
      <c r="S596" s="991"/>
      <c r="T596" s="991"/>
      <c r="U596" s="991"/>
      <c r="V596" s="991"/>
      <c r="W596" s="991"/>
    </row>
    <row r="597" spans="2:23" ht="15.75" hidden="1" customHeight="1">
      <c r="B597" s="990"/>
      <c r="C597" s="990"/>
      <c r="D597" s="990"/>
      <c r="E597" s="990"/>
      <c r="F597" s="990"/>
      <c r="G597" s="990"/>
      <c r="H597" s="990"/>
      <c r="I597" s="990"/>
      <c r="J597" s="990"/>
      <c r="K597" s="990"/>
      <c r="L597" s="991"/>
      <c r="M597" s="991"/>
      <c r="N597" s="991"/>
      <c r="O597" s="991"/>
      <c r="P597" s="991"/>
      <c r="Q597" s="991"/>
      <c r="R597" s="991"/>
      <c r="S597" s="991"/>
      <c r="T597" s="991"/>
      <c r="U597" s="991"/>
      <c r="V597" s="991"/>
      <c r="W597" s="991"/>
    </row>
    <row r="598" spans="2:23" ht="15.75" hidden="1" customHeight="1">
      <c r="B598" s="990"/>
      <c r="C598" s="990"/>
      <c r="D598" s="990"/>
      <c r="E598" s="990"/>
      <c r="F598" s="990"/>
      <c r="G598" s="990"/>
      <c r="H598" s="990"/>
      <c r="I598" s="990"/>
      <c r="J598" s="990"/>
      <c r="K598" s="990"/>
      <c r="L598" s="991"/>
      <c r="M598" s="991"/>
      <c r="N598" s="991"/>
      <c r="O598" s="991"/>
      <c r="P598" s="991"/>
      <c r="Q598" s="991"/>
      <c r="R598" s="991"/>
      <c r="S598" s="991"/>
      <c r="T598" s="991"/>
      <c r="U598" s="991"/>
      <c r="V598" s="991"/>
      <c r="W598" s="991"/>
    </row>
    <row r="599" spans="2:23" ht="15.75" hidden="1" customHeight="1">
      <c r="B599" s="990"/>
      <c r="C599" s="990"/>
      <c r="D599" s="990"/>
      <c r="E599" s="990"/>
      <c r="F599" s="990"/>
      <c r="G599" s="990"/>
      <c r="H599" s="990"/>
      <c r="I599" s="990"/>
      <c r="J599" s="990"/>
      <c r="K599" s="990"/>
      <c r="L599" s="991"/>
      <c r="M599" s="991"/>
      <c r="N599" s="991"/>
      <c r="O599" s="991"/>
      <c r="P599" s="991"/>
      <c r="Q599" s="991"/>
      <c r="R599" s="991"/>
      <c r="S599" s="991"/>
      <c r="T599" s="991"/>
      <c r="U599" s="991"/>
      <c r="V599" s="991"/>
      <c r="W599" s="991"/>
    </row>
    <row r="600" spans="2:23" ht="15.75" hidden="1" customHeight="1">
      <c r="B600" s="990"/>
      <c r="C600" s="990"/>
      <c r="D600" s="990"/>
      <c r="E600" s="990"/>
      <c r="F600" s="990"/>
      <c r="G600" s="990"/>
      <c r="H600" s="990"/>
      <c r="I600" s="990"/>
      <c r="J600" s="990"/>
      <c r="K600" s="990"/>
      <c r="L600" s="991"/>
      <c r="M600" s="991"/>
      <c r="N600" s="991"/>
      <c r="O600" s="991"/>
      <c r="P600" s="991"/>
      <c r="Q600" s="991"/>
      <c r="R600" s="991"/>
      <c r="S600" s="991"/>
      <c r="T600" s="991"/>
      <c r="U600" s="991"/>
      <c r="V600" s="991"/>
      <c r="W600" s="991"/>
    </row>
    <row r="601" spans="2:23" ht="15.75" hidden="1" customHeight="1">
      <c r="B601" s="990"/>
      <c r="C601" s="990"/>
      <c r="D601" s="990"/>
      <c r="E601" s="990"/>
      <c r="F601" s="990"/>
      <c r="G601" s="990"/>
      <c r="H601" s="990"/>
      <c r="I601" s="990"/>
      <c r="J601" s="990"/>
      <c r="K601" s="990"/>
      <c r="L601" s="991"/>
      <c r="M601" s="991"/>
      <c r="N601" s="991"/>
      <c r="O601" s="991"/>
      <c r="P601" s="991"/>
      <c r="Q601" s="991"/>
      <c r="R601" s="991"/>
      <c r="S601" s="991"/>
      <c r="T601" s="991"/>
      <c r="U601" s="991"/>
      <c r="V601" s="991"/>
      <c r="W601" s="991"/>
    </row>
    <row r="602" spans="2:23" ht="15.75" hidden="1" customHeight="1">
      <c r="B602" s="990"/>
      <c r="C602" s="990"/>
      <c r="D602" s="990"/>
      <c r="E602" s="990"/>
      <c r="F602" s="990"/>
      <c r="G602" s="990"/>
      <c r="H602" s="990"/>
      <c r="I602" s="990"/>
      <c r="J602" s="990"/>
      <c r="K602" s="990"/>
      <c r="L602" s="991"/>
      <c r="M602" s="991"/>
      <c r="N602" s="991"/>
      <c r="O602" s="991"/>
      <c r="P602" s="991"/>
      <c r="Q602" s="991"/>
      <c r="R602" s="991"/>
      <c r="S602" s="991"/>
      <c r="T602" s="991"/>
      <c r="U602" s="991"/>
      <c r="V602" s="991"/>
      <c r="W602" s="991"/>
    </row>
    <row r="603" spans="2:23" ht="15.75" hidden="1" customHeight="1">
      <c r="B603" s="990"/>
      <c r="C603" s="990"/>
      <c r="D603" s="990"/>
      <c r="E603" s="990"/>
      <c r="F603" s="990"/>
      <c r="G603" s="990"/>
      <c r="H603" s="990"/>
      <c r="I603" s="990"/>
      <c r="J603" s="990"/>
      <c r="K603" s="990"/>
      <c r="L603" s="991"/>
      <c r="M603" s="991"/>
      <c r="N603" s="991"/>
      <c r="O603" s="991"/>
      <c r="P603" s="991"/>
      <c r="Q603" s="991"/>
      <c r="R603" s="991"/>
      <c r="S603" s="991"/>
      <c r="T603" s="991"/>
      <c r="U603" s="991"/>
      <c r="V603" s="991"/>
      <c r="W603" s="991"/>
    </row>
    <row r="604" spans="2:23" ht="15.75" hidden="1" customHeight="1">
      <c r="B604" s="990"/>
      <c r="C604" s="990"/>
      <c r="D604" s="990"/>
      <c r="E604" s="990"/>
      <c r="F604" s="990"/>
      <c r="G604" s="990"/>
      <c r="H604" s="990"/>
      <c r="I604" s="990"/>
      <c r="J604" s="990"/>
      <c r="K604" s="990"/>
      <c r="L604" s="991"/>
      <c r="M604" s="991"/>
      <c r="N604" s="991"/>
      <c r="O604" s="991"/>
      <c r="P604" s="991"/>
      <c r="Q604" s="991"/>
      <c r="R604" s="991"/>
      <c r="S604" s="991"/>
      <c r="T604" s="991"/>
      <c r="U604" s="991"/>
      <c r="V604" s="991"/>
      <c r="W604" s="991"/>
    </row>
    <row r="605" spans="2:23" ht="15.75" hidden="1" customHeight="1">
      <c r="B605" s="990"/>
      <c r="C605" s="990"/>
      <c r="D605" s="990"/>
      <c r="E605" s="990"/>
      <c r="F605" s="990"/>
      <c r="G605" s="990"/>
      <c r="H605" s="990"/>
      <c r="I605" s="990"/>
      <c r="J605" s="990"/>
      <c r="K605" s="990"/>
      <c r="L605" s="991"/>
      <c r="M605" s="991"/>
      <c r="N605" s="991"/>
      <c r="O605" s="991"/>
      <c r="P605" s="991"/>
      <c r="Q605" s="991"/>
      <c r="R605" s="991"/>
      <c r="S605" s="991"/>
      <c r="T605" s="991"/>
      <c r="U605" s="991"/>
      <c r="V605" s="991"/>
      <c r="W605" s="991"/>
    </row>
    <row r="606" spans="2:23" ht="15.75" hidden="1" customHeight="1">
      <c r="B606" s="990"/>
      <c r="C606" s="990"/>
      <c r="D606" s="990"/>
      <c r="E606" s="990"/>
      <c r="F606" s="990"/>
      <c r="G606" s="990"/>
      <c r="H606" s="990"/>
      <c r="I606" s="990"/>
      <c r="J606" s="990"/>
      <c r="K606" s="990"/>
      <c r="L606" s="991"/>
      <c r="M606" s="991"/>
      <c r="N606" s="991"/>
      <c r="O606" s="991"/>
      <c r="P606" s="991"/>
      <c r="Q606" s="991"/>
      <c r="R606" s="991"/>
      <c r="S606" s="991"/>
      <c r="T606" s="991"/>
      <c r="U606" s="991"/>
      <c r="V606" s="991"/>
      <c r="W606" s="991"/>
    </row>
    <row r="607" spans="2:23" ht="15.75" hidden="1" customHeight="1">
      <c r="B607" s="990"/>
      <c r="C607" s="990"/>
      <c r="D607" s="990"/>
      <c r="E607" s="990"/>
      <c r="F607" s="990"/>
      <c r="G607" s="990"/>
      <c r="H607" s="990"/>
      <c r="I607" s="990"/>
      <c r="J607" s="990"/>
      <c r="K607" s="990"/>
      <c r="L607" s="991"/>
      <c r="M607" s="991"/>
      <c r="N607" s="991"/>
      <c r="O607" s="991"/>
      <c r="P607" s="991"/>
      <c r="Q607" s="991"/>
      <c r="R607" s="991"/>
      <c r="S607" s="991"/>
      <c r="T607" s="991"/>
      <c r="U607" s="991"/>
      <c r="V607" s="991"/>
      <c r="W607" s="991"/>
    </row>
    <row r="608" spans="2:23" ht="15.75" hidden="1" customHeight="1">
      <c r="B608" s="990"/>
      <c r="C608" s="990"/>
      <c r="D608" s="990"/>
      <c r="E608" s="990"/>
      <c r="F608" s="990"/>
      <c r="G608" s="990"/>
      <c r="H608" s="990"/>
      <c r="I608" s="990"/>
      <c r="J608" s="990"/>
      <c r="K608" s="990"/>
      <c r="L608" s="991"/>
      <c r="M608" s="991"/>
      <c r="N608" s="991"/>
      <c r="O608" s="991"/>
      <c r="P608" s="991"/>
      <c r="Q608" s="991"/>
      <c r="R608" s="991"/>
      <c r="S608" s="991"/>
      <c r="T608" s="991"/>
      <c r="U608" s="991"/>
      <c r="V608" s="991"/>
      <c r="W608" s="991"/>
    </row>
    <row r="609" spans="2:23" ht="15.75" hidden="1" customHeight="1">
      <c r="B609" s="990"/>
      <c r="C609" s="990"/>
      <c r="D609" s="990"/>
      <c r="E609" s="990"/>
      <c r="F609" s="990"/>
      <c r="G609" s="990"/>
      <c r="H609" s="990"/>
      <c r="I609" s="990"/>
      <c r="J609" s="990"/>
      <c r="K609" s="990"/>
      <c r="L609" s="991"/>
      <c r="M609" s="991"/>
      <c r="N609" s="991"/>
      <c r="O609" s="991"/>
      <c r="P609" s="991"/>
      <c r="Q609" s="991"/>
      <c r="R609" s="991"/>
      <c r="S609" s="991"/>
      <c r="T609" s="991"/>
      <c r="U609" s="991"/>
      <c r="V609" s="991"/>
      <c r="W609" s="991"/>
    </row>
    <row r="610" spans="2:23" ht="15.75" hidden="1" customHeight="1">
      <c r="B610" s="990"/>
      <c r="C610" s="990"/>
      <c r="D610" s="990"/>
      <c r="E610" s="990"/>
      <c r="F610" s="990"/>
      <c r="G610" s="990"/>
      <c r="H610" s="990"/>
      <c r="I610" s="990"/>
      <c r="J610" s="990"/>
      <c r="K610" s="990"/>
      <c r="L610" s="991"/>
      <c r="M610" s="991"/>
      <c r="N610" s="991"/>
      <c r="O610" s="991"/>
      <c r="P610" s="991"/>
      <c r="Q610" s="991"/>
      <c r="R610" s="991"/>
      <c r="S610" s="991"/>
      <c r="T610" s="991"/>
      <c r="U610" s="991"/>
      <c r="V610" s="991"/>
      <c r="W610" s="991"/>
    </row>
    <row r="611" spans="2:23" ht="15.75" hidden="1" customHeight="1">
      <c r="B611" s="990"/>
      <c r="C611" s="990"/>
      <c r="D611" s="990"/>
      <c r="E611" s="990"/>
      <c r="F611" s="990"/>
      <c r="G611" s="990"/>
      <c r="H611" s="990"/>
      <c r="I611" s="990"/>
      <c r="J611" s="990"/>
      <c r="K611" s="990"/>
      <c r="L611" s="991"/>
      <c r="M611" s="991"/>
      <c r="N611" s="991"/>
      <c r="O611" s="991"/>
      <c r="P611" s="991"/>
      <c r="Q611" s="991"/>
      <c r="R611" s="991"/>
      <c r="S611" s="991"/>
      <c r="T611" s="991"/>
      <c r="U611" s="991"/>
      <c r="V611" s="991"/>
      <c r="W611" s="991"/>
    </row>
    <row r="612" spans="2:23" ht="15.75" hidden="1" customHeight="1">
      <c r="B612" s="990"/>
      <c r="C612" s="990"/>
      <c r="D612" s="990"/>
      <c r="E612" s="990"/>
      <c r="F612" s="990"/>
      <c r="G612" s="990"/>
      <c r="H612" s="990"/>
      <c r="I612" s="990"/>
      <c r="J612" s="990"/>
      <c r="K612" s="990"/>
      <c r="L612" s="991"/>
      <c r="M612" s="991"/>
      <c r="N612" s="991"/>
      <c r="O612" s="991"/>
      <c r="P612" s="991"/>
      <c r="Q612" s="991"/>
      <c r="R612" s="991"/>
      <c r="S612" s="991"/>
      <c r="T612" s="991"/>
      <c r="U612" s="991"/>
      <c r="V612" s="991"/>
      <c r="W612" s="991"/>
    </row>
    <row r="613" spans="2:23" ht="15.75" hidden="1" customHeight="1">
      <c r="B613" s="990"/>
      <c r="C613" s="990"/>
      <c r="D613" s="990"/>
      <c r="E613" s="990"/>
      <c r="F613" s="990"/>
      <c r="G613" s="990"/>
      <c r="H613" s="990"/>
      <c r="I613" s="990"/>
      <c r="J613" s="990"/>
      <c r="K613" s="990"/>
      <c r="L613" s="991"/>
      <c r="M613" s="991"/>
      <c r="N613" s="991"/>
      <c r="O613" s="991"/>
      <c r="P613" s="991"/>
      <c r="Q613" s="991"/>
      <c r="R613" s="991"/>
      <c r="S613" s="991"/>
      <c r="T613" s="991"/>
      <c r="U613" s="991"/>
      <c r="V613" s="991"/>
      <c r="W613" s="991"/>
    </row>
    <row r="614" spans="2:23" ht="15.75" hidden="1" customHeight="1">
      <c r="B614" s="990"/>
      <c r="C614" s="990"/>
      <c r="D614" s="990"/>
      <c r="E614" s="990"/>
      <c r="F614" s="990"/>
      <c r="G614" s="990"/>
      <c r="H614" s="990"/>
      <c r="I614" s="990"/>
      <c r="J614" s="990"/>
      <c r="K614" s="990"/>
      <c r="L614" s="991"/>
      <c r="M614" s="991"/>
      <c r="N614" s="991"/>
      <c r="O614" s="991"/>
      <c r="P614" s="991"/>
      <c r="Q614" s="991"/>
      <c r="R614" s="991"/>
      <c r="S614" s="991"/>
      <c r="T614" s="991"/>
      <c r="U614" s="991"/>
      <c r="V614" s="991"/>
      <c r="W614" s="991"/>
    </row>
    <row r="615" spans="2:23" ht="15.75" hidden="1" customHeight="1">
      <c r="B615" s="990"/>
      <c r="C615" s="990"/>
      <c r="D615" s="990"/>
      <c r="E615" s="990"/>
      <c r="F615" s="990"/>
      <c r="G615" s="990"/>
      <c r="H615" s="990"/>
      <c r="I615" s="990"/>
      <c r="J615" s="990"/>
      <c r="K615" s="990"/>
      <c r="L615" s="991"/>
      <c r="M615" s="991"/>
      <c r="N615" s="991"/>
      <c r="O615" s="991"/>
      <c r="P615" s="991"/>
      <c r="Q615" s="991"/>
      <c r="R615" s="991"/>
      <c r="S615" s="991"/>
      <c r="T615" s="991"/>
      <c r="U615" s="991"/>
      <c r="V615" s="991"/>
      <c r="W615" s="991"/>
    </row>
    <row r="616" spans="2:23" ht="15.75" hidden="1" customHeight="1">
      <c r="B616" s="990"/>
      <c r="C616" s="990"/>
      <c r="D616" s="990"/>
      <c r="E616" s="990"/>
      <c r="F616" s="990"/>
      <c r="G616" s="990"/>
      <c r="H616" s="990"/>
      <c r="I616" s="990"/>
      <c r="J616" s="990"/>
      <c r="K616" s="990"/>
      <c r="L616" s="991"/>
      <c r="M616" s="991"/>
      <c r="N616" s="991"/>
      <c r="O616" s="991"/>
      <c r="P616" s="991"/>
      <c r="Q616" s="991"/>
      <c r="R616" s="991"/>
      <c r="S616" s="991"/>
      <c r="T616" s="991"/>
      <c r="U616" s="991"/>
      <c r="V616" s="991"/>
      <c r="W616" s="991"/>
    </row>
    <row r="617" spans="2:23" ht="15.75" hidden="1" customHeight="1">
      <c r="B617" s="990"/>
      <c r="C617" s="990"/>
      <c r="D617" s="990"/>
      <c r="E617" s="990"/>
      <c r="F617" s="990"/>
      <c r="G617" s="990"/>
      <c r="H617" s="990"/>
      <c r="I617" s="990"/>
      <c r="J617" s="990"/>
      <c r="K617" s="990"/>
      <c r="L617" s="991"/>
      <c r="M617" s="991"/>
      <c r="N617" s="991"/>
      <c r="O617" s="991"/>
      <c r="P617" s="991"/>
      <c r="Q617" s="991"/>
      <c r="R617" s="991"/>
      <c r="S617" s="991"/>
      <c r="T617" s="991"/>
      <c r="U617" s="991"/>
      <c r="V617" s="991"/>
      <c r="W617" s="991"/>
    </row>
    <row r="618" spans="2:23" ht="15.75" hidden="1" customHeight="1">
      <c r="B618" s="990"/>
      <c r="C618" s="990"/>
      <c r="D618" s="990"/>
      <c r="E618" s="990"/>
      <c r="F618" s="990"/>
      <c r="G618" s="990"/>
      <c r="H618" s="990"/>
      <c r="I618" s="990"/>
      <c r="J618" s="990"/>
      <c r="K618" s="990"/>
      <c r="L618" s="991"/>
      <c r="M618" s="991"/>
      <c r="N618" s="991"/>
      <c r="O618" s="991"/>
      <c r="P618" s="991"/>
      <c r="Q618" s="991"/>
      <c r="R618" s="991"/>
      <c r="S618" s="991"/>
      <c r="T618" s="991"/>
      <c r="U618" s="991"/>
      <c r="V618" s="991"/>
      <c r="W618" s="991"/>
    </row>
    <row r="619" spans="2:23" ht="15.75" hidden="1" customHeight="1">
      <c r="B619" s="990"/>
      <c r="C619" s="990"/>
      <c r="D619" s="990"/>
      <c r="E619" s="990"/>
      <c r="F619" s="990"/>
      <c r="G619" s="990"/>
      <c r="H619" s="990"/>
      <c r="I619" s="990"/>
      <c r="J619" s="990"/>
      <c r="K619" s="990"/>
      <c r="L619" s="991"/>
      <c r="M619" s="991"/>
      <c r="N619" s="991"/>
      <c r="O619" s="991"/>
      <c r="P619" s="991"/>
      <c r="Q619" s="991"/>
      <c r="R619" s="991"/>
      <c r="S619" s="991"/>
      <c r="T619" s="991"/>
      <c r="U619" s="991"/>
      <c r="V619" s="991"/>
      <c r="W619" s="991"/>
    </row>
    <row r="620" spans="2:23" ht="15.75" hidden="1" customHeight="1">
      <c r="B620" s="990"/>
      <c r="C620" s="990"/>
      <c r="D620" s="990"/>
      <c r="E620" s="990"/>
      <c r="F620" s="990"/>
      <c r="G620" s="990"/>
      <c r="H620" s="990"/>
      <c r="I620" s="990"/>
      <c r="J620" s="990"/>
      <c r="K620" s="990"/>
      <c r="L620" s="991"/>
      <c r="M620" s="991"/>
      <c r="N620" s="991"/>
      <c r="O620" s="991"/>
      <c r="P620" s="991"/>
      <c r="Q620" s="991"/>
      <c r="R620" s="991"/>
      <c r="S620" s="991"/>
      <c r="T620" s="991"/>
      <c r="U620" s="991"/>
      <c r="V620" s="991"/>
      <c r="W620" s="991"/>
    </row>
    <row r="621" spans="2:23" ht="15.75" hidden="1" customHeight="1">
      <c r="B621" s="990"/>
      <c r="C621" s="990"/>
      <c r="D621" s="990"/>
      <c r="E621" s="990"/>
      <c r="F621" s="990"/>
      <c r="G621" s="990"/>
      <c r="H621" s="990"/>
      <c r="I621" s="990"/>
      <c r="J621" s="990"/>
      <c r="K621" s="990"/>
      <c r="L621" s="991"/>
      <c r="M621" s="991"/>
      <c r="N621" s="991"/>
      <c r="O621" s="991"/>
      <c r="P621" s="991"/>
      <c r="Q621" s="991"/>
      <c r="R621" s="991"/>
      <c r="S621" s="991"/>
      <c r="T621" s="991"/>
      <c r="U621" s="991"/>
      <c r="V621" s="991"/>
      <c r="W621" s="991"/>
    </row>
    <row r="622" spans="2:23" ht="15.75" hidden="1" customHeight="1">
      <c r="B622" s="990"/>
      <c r="C622" s="990"/>
      <c r="D622" s="990"/>
      <c r="E622" s="990"/>
      <c r="F622" s="990"/>
      <c r="G622" s="990"/>
      <c r="H622" s="990"/>
      <c r="I622" s="990"/>
      <c r="J622" s="990"/>
      <c r="K622" s="990"/>
      <c r="L622" s="991"/>
      <c r="M622" s="991"/>
      <c r="N622" s="991"/>
      <c r="O622" s="991"/>
      <c r="P622" s="991"/>
      <c r="Q622" s="991"/>
      <c r="R622" s="991"/>
      <c r="S622" s="991"/>
      <c r="T622" s="991"/>
      <c r="U622" s="991"/>
      <c r="V622" s="991"/>
      <c r="W622" s="991"/>
    </row>
    <row r="623" spans="2:23" ht="15.75" hidden="1" customHeight="1">
      <c r="B623" s="990"/>
      <c r="C623" s="990"/>
      <c r="D623" s="990"/>
      <c r="E623" s="990"/>
      <c r="F623" s="990"/>
      <c r="G623" s="990"/>
      <c r="H623" s="990"/>
      <c r="I623" s="990"/>
      <c r="J623" s="990"/>
      <c r="K623" s="990"/>
      <c r="L623" s="991"/>
      <c r="M623" s="991"/>
      <c r="N623" s="991"/>
      <c r="O623" s="991"/>
      <c r="P623" s="991"/>
      <c r="Q623" s="991"/>
      <c r="R623" s="991"/>
      <c r="S623" s="991"/>
      <c r="T623" s="991"/>
      <c r="U623" s="991"/>
      <c r="V623" s="991"/>
      <c r="W623" s="991"/>
    </row>
    <row r="624" spans="2:23" ht="15.75" hidden="1" customHeight="1">
      <c r="B624" s="990"/>
      <c r="C624" s="990"/>
      <c r="D624" s="990"/>
      <c r="E624" s="990"/>
      <c r="F624" s="990"/>
      <c r="G624" s="990"/>
      <c r="H624" s="990"/>
      <c r="I624" s="990"/>
      <c r="J624" s="990"/>
      <c r="K624" s="990"/>
      <c r="L624" s="991"/>
      <c r="M624" s="991"/>
      <c r="N624" s="991"/>
      <c r="O624" s="991"/>
      <c r="P624" s="991"/>
      <c r="Q624" s="991"/>
      <c r="R624" s="991"/>
      <c r="S624" s="991"/>
      <c r="T624" s="991"/>
      <c r="U624" s="991"/>
      <c r="V624" s="991"/>
      <c r="W624" s="991"/>
    </row>
    <row r="625" spans="2:23" ht="15.75" hidden="1" customHeight="1">
      <c r="B625" s="990"/>
      <c r="C625" s="990"/>
      <c r="D625" s="990"/>
      <c r="E625" s="990"/>
      <c r="F625" s="990"/>
      <c r="G625" s="990"/>
      <c r="H625" s="990"/>
      <c r="I625" s="990"/>
      <c r="J625" s="990"/>
      <c r="K625" s="990"/>
      <c r="L625" s="991"/>
      <c r="M625" s="991"/>
      <c r="N625" s="991"/>
      <c r="O625" s="991"/>
      <c r="P625" s="991"/>
      <c r="Q625" s="991"/>
      <c r="R625" s="991"/>
      <c r="S625" s="991"/>
      <c r="T625" s="991"/>
      <c r="U625" s="991"/>
      <c r="V625" s="991"/>
      <c r="W625" s="991"/>
    </row>
    <row r="626" spans="2:23" ht="15.75" hidden="1" customHeight="1">
      <c r="B626" s="990"/>
      <c r="C626" s="990"/>
      <c r="D626" s="990"/>
      <c r="E626" s="990"/>
      <c r="F626" s="990"/>
      <c r="G626" s="990"/>
      <c r="H626" s="990"/>
      <c r="I626" s="990"/>
      <c r="J626" s="990"/>
      <c r="K626" s="990"/>
      <c r="L626" s="991"/>
      <c r="M626" s="991"/>
      <c r="N626" s="991"/>
      <c r="O626" s="991"/>
      <c r="P626" s="991"/>
      <c r="Q626" s="991"/>
      <c r="R626" s="991"/>
      <c r="S626" s="991"/>
      <c r="T626" s="991"/>
      <c r="U626" s="991"/>
      <c r="V626" s="991"/>
      <c r="W626" s="991"/>
    </row>
    <row r="627" spans="2:23" ht="15.75" hidden="1" customHeight="1">
      <c r="B627" s="990"/>
      <c r="C627" s="990"/>
      <c r="D627" s="990"/>
      <c r="E627" s="990"/>
      <c r="F627" s="990"/>
      <c r="G627" s="990"/>
      <c r="H627" s="990"/>
      <c r="I627" s="990"/>
      <c r="J627" s="990"/>
      <c r="K627" s="990"/>
      <c r="L627" s="991"/>
      <c r="M627" s="991"/>
      <c r="N627" s="991"/>
      <c r="O627" s="991"/>
      <c r="P627" s="991"/>
      <c r="Q627" s="991"/>
      <c r="R627" s="991"/>
      <c r="S627" s="991"/>
      <c r="T627" s="991"/>
      <c r="U627" s="991"/>
      <c r="V627" s="991"/>
      <c r="W627" s="991"/>
    </row>
    <row r="628" spans="2:23" ht="15.75" hidden="1" customHeight="1">
      <c r="B628" s="990"/>
      <c r="C628" s="990"/>
      <c r="D628" s="990"/>
      <c r="E628" s="990"/>
      <c r="F628" s="990"/>
      <c r="G628" s="990"/>
      <c r="H628" s="990"/>
      <c r="I628" s="990"/>
      <c r="J628" s="990"/>
      <c r="K628" s="990"/>
      <c r="L628" s="991"/>
      <c r="M628" s="991"/>
      <c r="N628" s="991"/>
      <c r="O628" s="991"/>
      <c r="P628" s="991"/>
      <c r="Q628" s="991"/>
      <c r="R628" s="991"/>
      <c r="S628" s="991"/>
      <c r="T628" s="991"/>
      <c r="U628" s="991"/>
      <c r="V628" s="991"/>
      <c r="W628" s="991"/>
    </row>
    <row r="629" spans="2:23" ht="15.75" hidden="1" customHeight="1">
      <c r="B629" s="990"/>
      <c r="C629" s="990"/>
      <c r="D629" s="990"/>
      <c r="E629" s="990"/>
      <c r="F629" s="990"/>
      <c r="G629" s="990"/>
      <c r="H629" s="990"/>
      <c r="I629" s="990"/>
      <c r="J629" s="990"/>
      <c r="K629" s="990"/>
      <c r="L629" s="991"/>
      <c r="M629" s="991"/>
      <c r="N629" s="991"/>
      <c r="O629" s="991"/>
      <c r="P629" s="991"/>
      <c r="Q629" s="991"/>
      <c r="R629" s="991"/>
      <c r="S629" s="991"/>
      <c r="T629" s="991"/>
      <c r="U629" s="991"/>
      <c r="V629" s="991"/>
      <c r="W629" s="991"/>
    </row>
    <row r="630" spans="2:23" ht="15.75" hidden="1" customHeight="1">
      <c r="B630" s="990"/>
      <c r="C630" s="990"/>
      <c r="D630" s="990"/>
      <c r="E630" s="990"/>
      <c r="F630" s="990"/>
      <c r="G630" s="990"/>
      <c r="H630" s="990"/>
      <c r="I630" s="990"/>
      <c r="J630" s="990"/>
      <c r="K630" s="990"/>
      <c r="L630" s="991"/>
      <c r="M630" s="991"/>
      <c r="N630" s="991"/>
      <c r="O630" s="991"/>
      <c r="P630" s="991"/>
      <c r="Q630" s="991"/>
      <c r="R630" s="991"/>
      <c r="S630" s="991"/>
      <c r="T630" s="991"/>
      <c r="U630" s="991"/>
      <c r="V630" s="991"/>
      <c r="W630" s="991"/>
    </row>
    <row r="631" spans="2:23" ht="15.75" hidden="1" customHeight="1">
      <c r="B631" s="990"/>
      <c r="C631" s="990"/>
      <c r="D631" s="990"/>
      <c r="E631" s="990"/>
      <c r="F631" s="990"/>
      <c r="G631" s="990"/>
      <c r="H631" s="990"/>
      <c r="I631" s="990"/>
      <c r="J631" s="990"/>
      <c r="K631" s="990"/>
      <c r="L631" s="991"/>
      <c r="M631" s="991"/>
      <c r="N631" s="991"/>
      <c r="O631" s="991"/>
      <c r="P631" s="991"/>
      <c r="Q631" s="991"/>
      <c r="R631" s="991"/>
      <c r="S631" s="991"/>
      <c r="T631" s="991"/>
      <c r="U631" s="991"/>
      <c r="V631" s="991"/>
      <c r="W631" s="991"/>
    </row>
    <row r="632" spans="2:23" ht="15.75" hidden="1" customHeight="1">
      <c r="B632" s="990"/>
      <c r="C632" s="990"/>
      <c r="D632" s="990"/>
      <c r="E632" s="990"/>
      <c r="F632" s="990"/>
      <c r="G632" s="990"/>
      <c r="H632" s="990"/>
      <c r="I632" s="990"/>
      <c r="J632" s="990"/>
      <c r="K632" s="990"/>
      <c r="L632" s="991"/>
      <c r="M632" s="991"/>
      <c r="N632" s="991"/>
      <c r="O632" s="991"/>
      <c r="P632" s="991"/>
      <c r="Q632" s="991"/>
      <c r="R632" s="991"/>
      <c r="S632" s="991"/>
      <c r="T632" s="991"/>
      <c r="U632" s="991"/>
      <c r="V632" s="991"/>
      <c r="W632" s="991"/>
    </row>
    <row r="633" spans="2:23" ht="15.75" hidden="1" customHeight="1">
      <c r="B633" s="990"/>
      <c r="C633" s="990"/>
      <c r="D633" s="990"/>
      <c r="E633" s="990"/>
      <c r="F633" s="990"/>
      <c r="G633" s="990"/>
      <c r="H633" s="990"/>
      <c r="I633" s="990"/>
      <c r="J633" s="990"/>
      <c r="K633" s="990"/>
      <c r="L633" s="991"/>
      <c r="M633" s="991"/>
      <c r="N633" s="991"/>
      <c r="O633" s="991"/>
      <c r="P633" s="991"/>
      <c r="Q633" s="991"/>
      <c r="R633" s="991"/>
      <c r="S633" s="991"/>
      <c r="T633" s="991"/>
      <c r="U633" s="991"/>
      <c r="V633" s="991"/>
      <c r="W633" s="991"/>
    </row>
    <row r="634" spans="2:23" ht="15.75" hidden="1" customHeight="1">
      <c r="B634" s="990"/>
      <c r="C634" s="990"/>
      <c r="D634" s="990"/>
      <c r="E634" s="990"/>
      <c r="F634" s="990"/>
      <c r="G634" s="990"/>
      <c r="H634" s="990"/>
      <c r="I634" s="990"/>
      <c r="J634" s="990"/>
      <c r="K634" s="990"/>
      <c r="L634" s="991"/>
      <c r="M634" s="991"/>
      <c r="N634" s="991"/>
      <c r="O634" s="991"/>
      <c r="P634" s="991"/>
      <c r="Q634" s="991"/>
      <c r="R634" s="991"/>
      <c r="S634" s="991"/>
      <c r="T634" s="991"/>
      <c r="U634" s="991"/>
      <c r="V634" s="991"/>
      <c r="W634" s="991"/>
    </row>
    <row r="635" spans="2:23" ht="15.75" hidden="1" customHeight="1">
      <c r="B635" s="990"/>
      <c r="C635" s="990"/>
      <c r="D635" s="990"/>
      <c r="E635" s="990"/>
      <c r="F635" s="990"/>
      <c r="G635" s="990"/>
      <c r="H635" s="990"/>
      <c r="I635" s="990"/>
      <c r="J635" s="990"/>
      <c r="K635" s="990"/>
      <c r="L635" s="991"/>
      <c r="M635" s="991"/>
      <c r="N635" s="991"/>
      <c r="O635" s="991"/>
      <c r="P635" s="991"/>
      <c r="Q635" s="991"/>
      <c r="R635" s="991"/>
      <c r="S635" s="991"/>
      <c r="T635" s="991"/>
      <c r="U635" s="991"/>
      <c r="V635" s="991"/>
      <c r="W635" s="991"/>
    </row>
    <row r="636" spans="2:23" ht="15.75" hidden="1" customHeight="1">
      <c r="B636" s="990"/>
      <c r="C636" s="990"/>
      <c r="D636" s="990"/>
      <c r="E636" s="990"/>
      <c r="F636" s="990"/>
      <c r="G636" s="990"/>
      <c r="H636" s="990"/>
      <c r="I636" s="990"/>
      <c r="J636" s="990"/>
      <c r="K636" s="990"/>
      <c r="L636" s="991"/>
      <c r="M636" s="991"/>
      <c r="N636" s="991"/>
      <c r="O636" s="991"/>
      <c r="P636" s="991"/>
      <c r="Q636" s="991"/>
      <c r="R636" s="991"/>
      <c r="S636" s="991"/>
      <c r="T636" s="991"/>
      <c r="U636" s="991"/>
      <c r="V636" s="991"/>
      <c r="W636" s="991"/>
    </row>
    <row r="637" spans="2:23" ht="15.75" hidden="1" customHeight="1">
      <c r="B637" s="990"/>
      <c r="C637" s="990"/>
      <c r="D637" s="990"/>
      <c r="E637" s="990"/>
      <c r="F637" s="990"/>
      <c r="G637" s="990"/>
      <c r="H637" s="990"/>
      <c r="I637" s="990"/>
      <c r="J637" s="990"/>
      <c r="K637" s="990"/>
      <c r="L637" s="991"/>
      <c r="M637" s="991"/>
      <c r="N637" s="991"/>
      <c r="O637" s="991"/>
      <c r="P637" s="991"/>
      <c r="Q637" s="991"/>
      <c r="R637" s="991"/>
      <c r="S637" s="991"/>
      <c r="T637" s="991"/>
      <c r="U637" s="991"/>
      <c r="V637" s="991"/>
      <c r="W637" s="991"/>
    </row>
    <row r="638" spans="2:23" ht="15.75" hidden="1" customHeight="1">
      <c r="B638" s="990"/>
      <c r="C638" s="990"/>
      <c r="D638" s="990"/>
      <c r="E638" s="990"/>
      <c r="F638" s="990"/>
      <c r="G638" s="990"/>
      <c r="H638" s="990"/>
      <c r="I638" s="990"/>
      <c r="J638" s="990"/>
      <c r="K638" s="990"/>
      <c r="L638" s="991"/>
      <c r="M638" s="991"/>
      <c r="N638" s="991"/>
      <c r="O638" s="991"/>
      <c r="P638" s="991"/>
      <c r="Q638" s="991"/>
      <c r="R638" s="991"/>
      <c r="S638" s="991"/>
      <c r="T638" s="991"/>
      <c r="U638" s="991"/>
      <c r="V638" s="991"/>
      <c r="W638" s="991"/>
    </row>
    <row r="639" spans="2:23" ht="15.75" hidden="1" customHeight="1">
      <c r="B639" s="990"/>
      <c r="C639" s="990"/>
      <c r="D639" s="990"/>
      <c r="E639" s="990"/>
      <c r="F639" s="990"/>
      <c r="G639" s="990"/>
      <c r="H639" s="990"/>
      <c r="I639" s="990"/>
      <c r="J639" s="990"/>
      <c r="K639" s="990"/>
      <c r="L639" s="991"/>
      <c r="M639" s="991"/>
      <c r="N639" s="991"/>
      <c r="O639" s="991"/>
      <c r="P639" s="991"/>
      <c r="Q639" s="991"/>
      <c r="R639" s="991"/>
      <c r="S639" s="991"/>
      <c r="T639" s="991"/>
      <c r="U639" s="991"/>
      <c r="V639" s="991"/>
      <c r="W639" s="991"/>
    </row>
    <row r="640" spans="2:23" ht="15.75" hidden="1" customHeight="1">
      <c r="B640" s="990"/>
      <c r="C640" s="990"/>
      <c r="D640" s="990"/>
      <c r="E640" s="990"/>
      <c r="F640" s="990"/>
      <c r="G640" s="990"/>
      <c r="H640" s="990"/>
      <c r="I640" s="990"/>
      <c r="J640" s="990"/>
      <c r="K640" s="990"/>
      <c r="L640" s="991"/>
      <c r="M640" s="991"/>
      <c r="N640" s="991"/>
      <c r="O640" s="991"/>
      <c r="P640" s="991"/>
      <c r="Q640" s="991"/>
      <c r="R640" s="991"/>
      <c r="S640" s="991"/>
      <c r="T640" s="991"/>
      <c r="U640" s="991"/>
      <c r="V640" s="991"/>
      <c r="W640" s="991"/>
    </row>
    <row r="641" spans="2:23" ht="15.75" hidden="1" customHeight="1">
      <c r="B641" s="990"/>
      <c r="C641" s="990"/>
      <c r="D641" s="990"/>
      <c r="E641" s="990"/>
      <c r="F641" s="990"/>
      <c r="G641" s="990"/>
      <c r="H641" s="990"/>
      <c r="I641" s="990"/>
      <c r="J641" s="990"/>
      <c r="K641" s="990"/>
      <c r="L641" s="991"/>
      <c r="M641" s="991"/>
      <c r="N641" s="991"/>
      <c r="O641" s="991"/>
      <c r="P641" s="991"/>
      <c r="Q641" s="991"/>
      <c r="R641" s="991"/>
      <c r="S641" s="991"/>
      <c r="T641" s="991"/>
      <c r="U641" s="991"/>
      <c r="V641" s="991"/>
      <c r="W641" s="991"/>
    </row>
    <row r="642" spans="2:23" ht="15.75" hidden="1" customHeight="1">
      <c r="B642" s="990"/>
      <c r="C642" s="990"/>
      <c r="D642" s="990"/>
      <c r="E642" s="990"/>
      <c r="F642" s="990"/>
      <c r="G642" s="990"/>
      <c r="H642" s="990"/>
      <c r="I642" s="990"/>
      <c r="J642" s="990"/>
      <c r="K642" s="990"/>
      <c r="L642" s="991"/>
      <c r="M642" s="991"/>
      <c r="N642" s="991"/>
      <c r="O642" s="991"/>
      <c r="P642" s="991"/>
      <c r="Q642" s="991"/>
      <c r="R642" s="991"/>
      <c r="S642" s="991"/>
      <c r="T642" s="991"/>
      <c r="U642" s="991"/>
      <c r="V642" s="991"/>
      <c r="W642" s="991"/>
    </row>
    <row r="643" spans="2:23" ht="15.75" hidden="1" customHeight="1">
      <c r="B643" s="990"/>
      <c r="C643" s="990"/>
      <c r="D643" s="990"/>
      <c r="E643" s="990"/>
      <c r="F643" s="990"/>
      <c r="G643" s="990"/>
      <c r="H643" s="990"/>
      <c r="I643" s="990"/>
      <c r="J643" s="990"/>
      <c r="K643" s="990"/>
      <c r="L643" s="991"/>
      <c r="M643" s="991"/>
      <c r="N643" s="991"/>
      <c r="O643" s="991"/>
      <c r="P643" s="991"/>
      <c r="Q643" s="991"/>
      <c r="R643" s="991"/>
      <c r="S643" s="991"/>
      <c r="T643" s="991"/>
      <c r="U643" s="991"/>
      <c r="V643" s="991"/>
      <c r="W643" s="991"/>
    </row>
    <row r="644" spans="2:23" ht="15.75" hidden="1" customHeight="1">
      <c r="B644" s="990"/>
      <c r="C644" s="990"/>
      <c r="D644" s="990"/>
      <c r="E644" s="990"/>
      <c r="F644" s="990"/>
      <c r="G644" s="990"/>
      <c r="H644" s="990"/>
      <c r="I644" s="990"/>
      <c r="J644" s="990"/>
      <c r="K644" s="990"/>
      <c r="L644" s="991"/>
      <c r="M644" s="991"/>
      <c r="N644" s="991"/>
      <c r="O644" s="991"/>
      <c r="P644" s="991"/>
      <c r="Q644" s="991"/>
      <c r="R644" s="991"/>
      <c r="S644" s="991"/>
      <c r="T644" s="991"/>
      <c r="U644" s="991"/>
      <c r="V644" s="991"/>
      <c r="W644" s="991"/>
    </row>
    <row r="645" spans="2:23" ht="15.75" hidden="1" customHeight="1">
      <c r="B645" s="990"/>
      <c r="C645" s="990"/>
      <c r="D645" s="990"/>
      <c r="E645" s="990"/>
      <c r="F645" s="990"/>
      <c r="G645" s="990"/>
      <c r="H645" s="990"/>
      <c r="I645" s="990"/>
      <c r="J645" s="990"/>
      <c r="K645" s="990"/>
      <c r="L645" s="991"/>
      <c r="M645" s="991"/>
      <c r="N645" s="991"/>
      <c r="O645" s="991"/>
      <c r="P645" s="991"/>
      <c r="Q645" s="991"/>
      <c r="R645" s="991"/>
      <c r="S645" s="991"/>
      <c r="T645" s="991"/>
      <c r="U645" s="991"/>
      <c r="V645" s="991"/>
      <c r="W645" s="991"/>
    </row>
    <row r="646" spans="2:23" ht="15.75" hidden="1" customHeight="1">
      <c r="B646" s="990"/>
      <c r="C646" s="990"/>
      <c r="D646" s="990"/>
      <c r="E646" s="990"/>
      <c r="F646" s="990"/>
      <c r="G646" s="990"/>
      <c r="H646" s="990"/>
      <c r="I646" s="990"/>
      <c r="J646" s="990"/>
      <c r="K646" s="990"/>
      <c r="L646" s="991"/>
      <c r="M646" s="991"/>
      <c r="N646" s="991"/>
      <c r="O646" s="991"/>
      <c r="P646" s="991"/>
      <c r="Q646" s="991"/>
      <c r="R646" s="991"/>
      <c r="S646" s="991"/>
      <c r="T646" s="991"/>
      <c r="U646" s="991"/>
      <c r="V646" s="991"/>
      <c r="W646" s="991"/>
    </row>
    <row r="647" spans="2:23" ht="15.75" hidden="1" customHeight="1">
      <c r="B647" s="990"/>
      <c r="C647" s="990"/>
      <c r="D647" s="990"/>
      <c r="E647" s="990"/>
      <c r="F647" s="990"/>
      <c r="G647" s="990"/>
      <c r="H647" s="990"/>
      <c r="I647" s="990"/>
      <c r="J647" s="990"/>
      <c r="K647" s="990"/>
      <c r="L647" s="991"/>
      <c r="M647" s="991"/>
      <c r="N647" s="991"/>
      <c r="O647" s="991"/>
      <c r="P647" s="991"/>
      <c r="Q647" s="991"/>
      <c r="R647" s="991"/>
      <c r="S647" s="991"/>
      <c r="T647" s="991"/>
      <c r="U647" s="991"/>
      <c r="V647" s="991"/>
      <c r="W647" s="991"/>
    </row>
    <row r="648" spans="2:23" ht="15.75" hidden="1" customHeight="1">
      <c r="B648" s="990"/>
      <c r="C648" s="990"/>
      <c r="D648" s="990"/>
      <c r="E648" s="990"/>
      <c r="F648" s="990"/>
      <c r="G648" s="990"/>
      <c r="H648" s="990"/>
      <c r="I648" s="990"/>
      <c r="J648" s="990"/>
      <c r="K648" s="990"/>
      <c r="L648" s="991"/>
      <c r="M648" s="991"/>
      <c r="N648" s="991"/>
      <c r="O648" s="991"/>
      <c r="P648" s="991"/>
      <c r="Q648" s="991"/>
      <c r="R648" s="991"/>
      <c r="S648" s="991"/>
      <c r="T648" s="991"/>
      <c r="U648" s="991"/>
      <c r="V648" s="991"/>
      <c r="W648" s="991"/>
    </row>
    <row r="649" spans="2:23" ht="15.75" hidden="1" customHeight="1">
      <c r="B649" s="990"/>
      <c r="C649" s="990"/>
      <c r="D649" s="990"/>
      <c r="E649" s="990"/>
      <c r="F649" s="990"/>
      <c r="G649" s="990"/>
      <c r="H649" s="990"/>
      <c r="I649" s="990"/>
      <c r="J649" s="990"/>
      <c r="K649" s="990"/>
      <c r="L649" s="991"/>
      <c r="M649" s="991"/>
      <c r="N649" s="991"/>
      <c r="O649" s="991"/>
      <c r="P649" s="991"/>
      <c r="Q649" s="991"/>
      <c r="R649" s="991"/>
      <c r="S649" s="991"/>
      <c r="T649" s="991"/>
      <c r="U649" s="991"/>
      <c r="V649" s="991"/>
      <c r="W649" s="991"/>
    </row>
    <row r="650" spans="2:23" ht="15.75" hidden="1" customHeight="1">
      <c r="B650" s="990"/>
      <c r="C650" s="990"/>
      <c r="D650" s="990"/>
      <c r="E650" s="990"/>
      <c r="F650" s="990"/>
      <c r="G650" s="990"/>
      <c r="H650" s="990"/>
      <c r="I650" s="990"/>
      <c r="J650" s="990"/>
      <c r="K650" s="990"/>
      <c r="L650" s="991"/>
      <c r="M650" s="991"/>
      <c r="N650" s="991"/>
      <c r="O650" s="991"/>
      <c r="P650" s="991"/>
      <c r="Q650" s="991"/>
      <c r="R650" s="991"/>
      <c r="S650" s="991"/>
      <c r="T650" s="991"/>
      <c r="U650" s="991"/>
      <c r="V650" s="991"/>
      <c r="W650" s="991"/>
    </row>
    <row r="651" spans="2:23" ht="15.75" hidden="1" customHeight="1">
      <c r="B651" s="990"/>
      <c r="C651" s="990"/>
      <c r="D651" s="990"/>
      <c r="E651" s="990"/>
      <c r="F651" s="990"/>
      <c r="G651" s="990"/>
      <c r="H651" s="990"/>
      <c r="I651" s="990"/>
      <c r="J651" s="990"/>
      <c r="K651" s="990"/>
      <c r="L651" s="991"/>
      <c r="M651" s="991"/>
      <c r="N651" s="991"/>
      <c r="O651" s="991"/>
      <c r="P651" s="991"/>
      <c r="Q651" s="991"/>
      <c r="R651" s="991"/>
      <c r="S651" s="991"/>
      <c r="T651" s="991"/>
      <c r="U651" s="991"/>
      <c r="V651" s="991"/>
      <c r="W651" s="991"/>
    </row>
    <row r="652" spans="2:23" ht="15.75" hidden="1" customHeight="1">
      <c r="B652" s="990"/>
      <c r="C652" s="990"/>
      <c r="D652" s="990"/>
      <c r="E652" s="990"/>
      <c r="F652" s="990"/>
      <c r="G652" s="990"/>
      <c r="H652" s="990"/>
      <c r="I652" s="990"/>
      <c r="J652" s="990"/>
      <c r="K652" s="990"/>
      <c r="L652" s="991"/>
      <c r="M652" s="991"/>
      <c r="N652" s="991"/>
      <c r="O652" s="991"/>
      <c r="P652" s="991"/>
      <c r="Q652" s="991"/>
      <c r="R652" s="991"/>
      <c r="S652" s="991"/>
      <c r="T652" s="991"/>
      <c r="U652" s="991"/>
      <c r="V652" s="991"/>
      <c r="W652" s="991"/>
    </row>
    <row r="653" spans="2:23" ht="15.75" hidden="1" customHeight="1">
      <c r="B653" s="990"/>
      <c r="C653" s="990"/>
      <c r="D653" s="990"/>
      <c r="E653" s="990"/>
      <c r="F653" s="990"/>
      <c r="G653" s="990"/>
      <c r="H653" s="990"/>
      <c r="I653" s="990"/>
      <c r="J653" s="990"/>
      <c r="K653" s="990"/>
      <c r="L653" s="991"/>
      <c r="M653" s="991"/>
      <c r="N653" s="991"/>
      <c r="O653" s="991"/>
      <c r="P653" s="991"/>
      <c r="Q653" s="991"/>
      <c r="R653" s="991"/>
      <c r="S653" s="991"/>
      <c r="T653" s="991"/>
      <c r="U653" s="991"/>
      <c r="V653" s="991"/>
      <c r="W653" s="991"/>
    </row>
    <row r="654" spans="2:23" ht="15.75" hidden="1" customHeight="1">
      <c r="B654" s="990"/>
      <c r="C654" s="990"/>
      <c r="D654" s="990"/>
      <c r="E654" s="990"/>
      <c r="F654" s="990"/>
      <c r="G654" s="990"/>
      <c r="H654" s="990"/>
      <c r="I654" s="990"/>
      <c r="J654" s="990"/>
      <c r="K654" s="990"/>
      <c r="L654" s="991"/>
      <c r="M654" s="991"/>
      <c r="N654" s="991"/>
      <c r="O654" s="991"/>
      <c r="P654" s="991"/>
      <c r="Q654" s="991"/>
      <c r="R654" s="991"/>
      <c r="S654" s="991"/>
      <c r="T654" s="991"/>
      <c r="U654" s="991"/>
      <c r="V654" s="991"/>
      <c r="W654" s="991"/>
    </row>
    <row r="655" spans="2:23" ht="15.75" hidden="1" customHeight="1">
      <c r="B655" s="990"/>
      <c r="C655" s="990"/>
      <c r="D655" s="990"/>
      <c r="E655" s="990"/>
      <c r="F655" s="990"/>
      <c r="G655" s="990"/>
      <c r="H655" s="990"/>
      <c r="I655" s="990"/>
      <c r="J655" s="990"/>
      <c r="K655" s="990"/>
      <c r="L655" s="991"/>
      <c r="M655" s="991"/>
      <c r="N655" s="991"/>
      <c r="O655" s="991"/>
      <c r="P655" s="991"/>
      <c r="Q655" s="991"/>
      <c r="R655" s="991"/>
      <c r="S655" s="991"/>
      <c r="T655" s="991"/>
      <c r="U655" s="991"/>
      <c r="V655" s="991"/>
      <c r="W655" s="991"/>
    </row>
    <row r="656" spans="2:23" ht="15.75" hidden="1" customHeight="1">
      <c r="B656" s="990"/>
      <c r="C656" s="990"/>
      <c r="D656" s="990"/>
      <c r="E656" s="990"/>
      <c r="F656" s="990"/>
      <c r="G656" s="990"/>
      <c r="H656" s="990"/>
      <c r="I656" s="990"/>
      <c r="J656" s="990"/>
      <c r="K656" s="990"/>
      <c r="L656" s="991"/>
      <c r="M656" s="991"/>
      <c r="N656" s="991"/>
      <c r="O656" s="991"/>
      <c r="P656" s="991"/>
      <c r="Q656" s="991"/>
      <c r="R656" s="991"/>
      <c r="S656" s="991"/>
      <c r="T656" s="991"/>
      <c r="U656" s="991"/>
      <c r="V656" s="991"/>
      <c r="W656" s="991"/>
    </row>
    <row r="657" spans="2:23" ht="15.75" hidden="1" customHeight="1">
      <c r="B657" s="990"/>
      <c r="C657" s="990"/>
      <c r="D657" s="990"/>
      <c r="E657" s="990"/>
      <c r="F657" s="990"/>
      <c r="G657" s="990"/>
      <c r="H657" s="990"/>
      <c r="I657" s="990"/>
      <c r="J657" s="990"/>
      <c r="K657" s="990"/>
      <c r="L657" s="991"/>
      <c r="M657" s="991"/>
      <c r="N657" s="991"/>
      <c r="O657" s="991"/>
      <c r="P657" s="991"/>
      <c r="Q657" s="991"/>
      <c r="R657" s="991"/>
      <c r="S657" s="991"/>
      <c r="T657" s="991"/>
      <c r="U657" s="991"/>
      <c r="V657" s="991"/>
      <c r="W657" s="991"/>
    </row>
    <row r="658" spans="2:23" ht="15.75" hidden="1" customHeight="1">
      <c r="B658" s="990"/>
      <c r="C658" s="990"/>
      <c r="D658" s="990"/>
      <c r="E658" s="990"/>
      <c r="F658" s="990"/>
      <c r="G658" s="990"/>
      <c r="H658" s="990"/>
      <c r="I658" s="990"/>
      <c r="J658" s="990"/>
      <c r="K658" s="990"/>
      <c r="L658" s="991"/>
      <c r="M658" s="991"/>
      <c r="N658" s="991"/>
      <c r="O658" s="991"/>
      <c r="P658" s="991"/>
      <c r="Q658" s="991"/>
      <c r="R658" s="991"/>
      <c r="S658" s="991"/>
      <c r="T658" s="991"/>
      <c r="U658" s="991"/>
      <c r="V658" s="991"/>
      <c r="W658" s="991"/>
    </row>
    <row r="659" spans="2:23" ht="15.75" hidden="1" customHeight="1">
      <c r="B659" s="990"/>
      <c r="C659" s="990"/>
      <c r="D659" s="990"/>
      <c r="E659" s="990"/>
      <c r="F659" s="990"/>
      <c r="G659" s="990"/>
      <c r="H659" s="990"/>
      <c r="I659" s="990"/>
      <c r="J659" s="990"/>
      <c r="K659" s="990"/>
      <c r="L659" s="991"/>
      <c r="M659" s="991"/>
      <c r="N659" s="991"/>
      <c r="O659" s="991"/>
      <c r="P659" s="991"/>
      <c r="Q659" s="991"/>
      <c r="R659" s="991"/>
      <c r="S659" s="991"/>
      <c r="T659" s="991"/>
      <c r="U659" s="991"/>
      <c r="V659" s="991"/>
      <c r="W659" s="991"/>
    </row>
    <row r="660" spans="2:23" ht="15.75" hidden="1" customHeight="1">
      <c r="B660" s="990"/>
      <c r="C660" s="990"/>
      <c r="D660" s="990"/>
      <c r="E660" s="990"/>
      <c r="F660" s="990"/>
      <c r="G660" s="990"/>
      <c r="H660" s="990"/>
      <c r="I660" s="990"/>
      <c r="J660" s="990"/>
      <c r="K660" s="990"/>
      <c r="L660" s="991"/>
      <c r="M660" s="991"/>
      <c r="N660" s="991"/>
      <c r="O660" s="991"/>
      <c r="P660" s="991"/>
      <c r="Q660" s="991"/>
      <c r="R660" s="991"/>
      <c r="S660" s="991"/>
      <c r="T660" s="991"/>
      <c r="U660" s="991"/>
      <c r="V660" s="991"/>
      <c r="W660" s="991"/>
    </row>
    <row r="661" spans="2:23" ht="15.75" hidden="1" customHeight="1">
      <c r="B661" s="990"/>
      <c r="C661" s="990"/>
      <c r="D661" s="990"/>
      <c r="E661" s="990"/>
      <c r="F661" s="990"/>
      <c r="G661" s="990"/>
      <c r="H661" s="990"/>
      <c r="I661" s="990"/>
      <c r="J661" s="990"/>
      <c r="K661" s="990"/>
      <c r="L661" s="991"/>
      <c r="M661" s="991"/>
      <c r="N661" s="991"/>
      <c r="O661" s="991"/>
      <c r="P661" s="991"/>
      <c r="Q661" s="991"/>
      <c r="R661" s="991"/>
      <c r="S661" s="991"/>
      <c r="T661" s="991"/>
      <c r="U661" s="991"/>
      <c r="V661" s="991"/>
      <c r="W661" s="991"/>
    </row>
    <row r="662" spans="2:23" ht="15.75" hidden="1" customHeight="1">
      <c r="B662" s="990"/>
      <c r="C662" s="990"/>
      <c r="D662" s="990"/>
      <c r="E662" s="990"/>
      <c r="F662" s="990"/>
      <c r="G662" s="990"/>
      <c r="H662" s="990"/>
      <c r="I662" s="990"/>
      <c r="J662" s="990"/>
      <c r="K662" s="990"/>
      <c r="L662" s="991"/>
      <c r="M662" s="991"/>
      <c r="N662" s="991"/>
      <c r="O662" s="991"/>
      <c r="P662" s="991"/>
      <c r="Q662" s="991"/>
      <c r="R662" s="991"/>
      <c r="S662" s="991"/>
      <c r="T662" s="991"/>
      <c r="U662" s="991"/>
      <c r="V662" s="991"/>
      <c r="W662" s="991"/>
    </row>
    <row r="663" spans="2:23" ht="15.75" hidden="1" customHeight="1">
      <c r="B663" s="990"/>
      <c r="C663" s="990"/>
      <c r="D663" s="990"/>
      <c r="E663" s="990"/>
      <c r="F663" s="990"/>
      <c r="G663" s="990"/>
      <c r="H663" s="990"/>
      <c r="I663" s="990"/>
      <c r="J663" s="990"/>
      <c r="K663" s="990"/>
      <c r="L663" s="991"/>
      <c r="M663" s="991"/>
      <c r="N663" s="991"/>
      <c r="O663" s="991"/>
      <c r="P663" s="991"/>
      <c r="Q663" s="991"/>
      <c r="R663" s="991"/>
      <c r="S663" s="991"/>
      <c r="T663" s="991"/>
      <c r="U663" s="991"/>
      <c r="V663" s="991"/>
      <c r="W663" s="991"/>
    </row>
    <row r="664" spans="2:23" ht="15.75" hidden="1" customHeight="1">
      <c r="B664" s="990"/>
      <c r="C664" s="990"/>
      <c r="D664" s="990"/>
      <c r="E664" s="990"/>
      <c r="F664" s="990"/>
      <c r="G664" s="990"/>
      <c r="H664" s="990"/>
      <c r="I664" s="990"/>
      <c r="J664" s="990"/>
      <c r="K664" s="990"/>
      <c r="L664" s="991"/>
      <c r="M664" s="991"/>
      <c r="N664" s="991"/>
      <c r="O664" s="991"/>
      <c r="P664" s="991"/>
      <c r="Q664" s="991"/>
      <c r="R664" s="991"/>
      <c r="S664" s="991"/>
      <c r="T664" s="991"/>
      <c r="U664" s="991"/>
      <c r="V664" s="991"/>
      <c r="W664" s="991"/>
    </row>
    <row r="665" spans="2:23" ht="15.75" hidden="1" customHeight="1">
      <c r="B665" s="990"/>
      <c r="C665" s="990"/>
      <c r="D665" s="990"/>
      <c r="E665" s="990"/>
      <c r="F665" s="990"/>
      <c r="G665" s="990"/>
      <c r="H665" s="990"/>
      <c r="I665" s="990"/>
      <c r="J665" s="990"/>
      <c r="K665" s="990"/>
      <c r="L665" s="991"/>
      <c r="M665" s="991"/>
      <c r="N665" s="991"/>
      <c r="O665" s="991"/>
      <c r="P665" s="991"/>
      <c r="Q665" s="991"/>
      <c r="R665" s="991"/>
      <c r="S665" s="991"/>
      <c r="T665" s="991"/>
      <c r="U665" s="991"/>
      <c r="V665" s="991"/>
      <c r="W665" s="991"/>
    </row>
    <row r="666" spans="2:23" ht="15.75" hidden="1" customHeight="1">
      <c r="B666" s="990"/>
      <c r="C666" s="990"/>
      <c r="D666" s="990"/>
      <c r="E666" s="990"/>
      <c r="F666" s="990"/>
      <c r="G666" s="990"/>
      <c r="H666" s="990"/>
      <c r="I666" s="990"/>
      <c r="J666" s="990"/>
      <c r="K666" s="990"/>
      <c r="L666" s="991"/>
      <c r="M666" s="991"/>
      <c r="N666" s="991"/>
      <c r="O666" s="991"/>
      <c r="P666" s="991"/>
      <c r="Q666" s="991"/>
      <c r="R666" s="991"/>
      <c r="S666" s="991"/>
      <c r="T666" s="991"/>
      <c r="U666" s="991"/>
      <c r="V666" s="991"/>
      <c r="W666" s="991"/>
    </row>
    <row r="667" spans="2:23" ht="15.75" hidden="1" customHeight="1">
      <c r="B667" s="990"/>
      <c r="C667" s="990"/>
      <c r="D667" s="990"/>
      <c r="E667" s="990"/>
      <c r="F667" s="990"/>
      <c r="G667" s="990"/>
      <c r="H667" s="990"/>
      <c r="I667" s="990"/>
      <c r="J667" s="990"/>
      <c r="K667" s="990"/>
      <c r="L667" s="991"/>
      <c r="M667" s="991"/>
      <c r="N667" s="991"/>
      <c r="O667" s="991"/>
      <c r="P667" s="991"/>
      <c r="Q667" s="991"/>
      <c r="R667" s="991"/>
      <c r="S667" s="991"/>
      <c r="T667" s="991"/>
      <c r="U667" s="991"/>
      <c r="V667" s="991"/>
      <c r="W667" s="991"/>
    </row>
    <row r="668" spans="2:23" ht="15.75" hidden="1" customHeight="1">
      <c r="B668" s="990"/>
      <c r="C668" s="990"/>
      <c r="D668" s="990"/>
      <c r="E668" s="990"/>
      <c r="F668" s="990"/>
      <c r="G668" s="990"/>
      <c r="H668" s="990"/>
      <c r="I668" s="990"/>
      <c r="J668" s="990"/>
      <c r="K668" s="990"/>
      <c r="L668" s="991"/>
      <c r="M668" s="991"/>
      <c r="N668" s="991"/>
      <c r="O668" s="991"/>
      <c r="P668" s="991"/>
      <c r="Q668" s="991"/>
      <c r="R668" s="991"/>
      <c r="S668" s="991"/>
      <c r="T668" s="991"/>
      <c r="U668" s="991"/>
      <c r="V668" s="991"/>
      <c r="W668" s="991"/>
    </row>
    <row r="669" spans="2:23" ht="15.75" hidden="1" customHeight="1">
      <c r="B669" s="990"/>
      <c r="C669" s="990"/>
      <c r="D669" s="990"/>
      <c r="E669" s="990"/>
      <c r="F669" s="990"/>
      <c r="G669" s="990"/>
      <c r="H669" s="990"/>
      <c r="I669" s="990"/>
      <c r="J669" s="990"/>
      <c r="K669" s="990"/>
      <c r="L669" s="991"/>
      <c r="M669" s="991"/>
      <c r="N669" s="991"/>
      <c r="O669" s="991"/>
      <c r="P669" s="991"/>
      <c r="Q669" s="991"/>
      <c r="R669" s="991"/>
      <c r="S669" s="991"/>
      <c r="T669" s="991"/>
      <c r="U669" s="991"/>
      <c r="V669" s="991"/>
      <c r="W669" s="991"/>
    </row>
    <row r="670" spans="2:23" ht="15.75" hidden="1" customHeight="1">
      <c r="B670" s="990"/>
      <c r="C670" s="990"/>
      <c r="D670" s="990"/>
      <c r="E670" s="990"/>
      <c r="F670" s="990"/>
      <c r="G670" s="990"/>
      <c r="H670" s="990"/>
      <c r="I670" s="990"/>
      <c r="J670" s="990"/>
      <c r="K670" s="990"/>
      <c r="L670" s="991"/>
      <c r="M670" s="991"/>
      <c r="N670" s="991"/>
      <c r="O670" s="991"/>
      <c r="P670" s="991"/>
      <c r="Q670" s="991"/>
      <c r="R670" s="991"/>
      <c r="S670" s="991"/>
      <c r="T670" s="991"/>
      <c r="U670" s="991"/>
      <c r="V670" s="991"/>
      <c r="W670" s="991"/>
    </row>
    <row r="671" spans="2:23" ht="15.75" hidden="1" customHeight="1">
      <c r="B671" s="990"/>
      <c r="C671" s="990"/>
      <c r="D671" s="990"/>
      <c r="E671" s="990"/>
      <c r="F671" s="990"/>
      <c r="G671" s="990"/>
      <c r="H671" s="990"/>
      <c r="I671" s="990"/>
      <c r="J671" s="990"/>
      <c r="K671" s="990"/>
      <c r="L671" s="991"/>
      <c r="M671" s="991"/>
      <c r="N671" s="991"/>
      <c r="O671" s="991"/>
      <c r="P671" s="991"/>
      <c r="Q671" s="991"/>
      <c r="R671" s="991"/>
      <c r="S671" s="991"/>
      <c r="T671" s="991"/>
      <c r="U671" s="991"/>
      <c r="V671" s="991"/>
      <c r="W671" s="991"/>
    </row>
    <row r="672" spans="2:23" ht="15.75" hidden="1" customHeight="1">
      <c r="B672" s="990"/>
      <c r="C672" s="990"/>
      <c r="D672" s="990"/>
      <c r="E672" s="990"/>
      <c r="F672" s="990"/>
      <c r="G672" s="990"/>
      <c r="H672" s="990"/>
      <c r="I672" s="990"/>
      <c r="J672" s="990"/>
      <c r="K672" s="990"/>
      <c r="L672" s="991"/>
      <c r="M672" s="991"/>
      <c r="N672" s="991"/>
      <c r="O672" s="991"/>
      <c r="P672" s="991"/>
      <c r="Q672" s="991"/>
      <c r="R672" s="991"/>
      <c r="S672" s="991"/>
      <c r="T672" s="991"/>
      <c r="U672" s="991"/>
      <c r="V672" s="991"/>
      <c r="W672" s="991"/>
    </row>
    <row r="673" spans="2:23" ht="15.75" hidden="1" customHeight="1">
      <c r="B673" s="990"/>
      <c r="C673" s="990"/>
      <c r="D673" s="990"/>
      <c r="E673" s="990"/>
      <c r="F673" s="990"/>
      <c r="G673" s="990"/>
      <c r="H673" s="990"/>
      <c r="I673" s="990"/>
      <c r="J673" s="990"/>
      <c r="K673" s="990"/>
      <c r="L673" s="991"/>
      <c r="M673" s="991"/>
      <c r="N673" s="991"/>
      <c r="O673" s="991"/>
      <c r="P673" s="991"/>
      <c r="Q673" s="991"/>
      <c r="R673" s="991"/>
      <c r="S673" s="991"/>
      <c r="T673" s="991"/>
      <c r="U673" s="991"/>
      <c r="V673" s="991"/>
      <c r="W673" s="991"/>
    </row>
    <row r="674" spans="2:23" ht="15.75" hidden="1" customHeight="1">
      <c r="B674" s="990"/>
      <c r="C674" s="990"/>
      <c r="D674" s="990"/>
      <c r="E674" s="990"/>
      <c r="F674" s="990"/>
      <c r="G674" s="990"/>
      <c r="H674" s="990"/>
      <c r="I674" s="990"/>
      <c r="J674" s="990"/>
      <c r="K674" s="990"/>
      <c r="L674" s="991"/>
      <c r="M674" s="991"/>
      <c r="N674" s="991"/>
      <c r="O674" s="991"/>
      <c r="P674" s="991"/>
      <c r="Q674" s="991"/>
      <c r="R674" s="991"/>
      <c r="S674" s="991"/>
      <c r="T674" s="991"/>
      <c r="U674" s="991"/>
      <c r="V674" s="991"/>
      <c r="W674" s="991"/>
    </row>
    <row r="675" spans="2:23" ht="15.75" hidden="1" customHeight="1">
      <c r="B675" s="990"/>
      <c r="C675" s="990"/>
      <c r="D675" s="990"/>
      <c r="E675" s="990"/>
      <c r="F675" s="990"/>
      <c r="G675" s="990"/>
      <c r="H675" s="990"/>
      <c r="I675" s="990"/>
      <c r="J675" s="990"/>
      <c r="K675" s="990"/>
      <c r="L675" s="991"/>
      <c r="M675" s="991"/>
      <c r="N675" s="991"/>
      <c r="O675" s="991"/>
      <c r="P675" s="991"/>
      <c r="Q675" s="991"/>
      <c r="R675" s="991"/>
      <c r="S675" s="991"/>
      <c r="T675" s="991"/>
      <c r="U675" s="991"/>
      <c r="V675" s="991"/>
      <c r="W675" s="991"/>
    </row>
    <row r="676" spans="2:23" ht="15.75" hidden="1" customHeight="1">
      <c r="B676" s="990"/>
      <c r="C676" s="990"/>
      <c r="D676" s="990"/>
      <c r="E676" s="990"/>
      <c r="F676" s="990"/>
      <c r="G676" s="990"/>
      <c r="H676" s="990"/>
      <c r="I676" s="990"/>
      <c r="J676" s="990"/>
      <c r="K676" s="990"/>
      <c r="L676" s="991"/>
      <c r="M676" s="991"/>
      <c r="N676" s="991"/>
      <c r="O676" s="991"/>
      <c r="P676" s="991"/>
      <c r="Q676" s="991"/>
      <c r="R676" s="991"/>
      <c r="S676" s="991"/>
      <c r="T676" s="991"/>
      <c r="U676" s="991"/>
      <c r="V676" s="991"/>
      <c r="W676" s="991"/>
    </row>
    <row r="677" spans="2:23" ht="15.75" hidden="1" customHeight="1">
      <c r="B677" s="990"/>
      <c r="C677" s="990"/>
      <c r="D677" s="990"/>
      <c r="E677" s="990"/>
      <c r="F677" s="990"/>
      <c r="G677" s="990"/>
      <c r="H677" s="990"/>
      <c r="I677" s="990"/>
      <c r="J677" s="990"/>
      <c r="K677" s="990"/>
      <c r="L677" s="991"/>
      <c r="M677" s="991"/>
      <c r="N677" s="991"/>
      <c r="O677" s="991"/>
      <c r="P677" s="991"/>
      <c r="Q677" s="991"/>
      <c r="R677" s="991"/>
      <c r="S677" s="991"/>
      <c r="T677" s="991"/>
      <c r="U677" s="991"/>
      <c r="V677" s="991"/>
      <c r="W677" s="991"/>
    </row>
    <row r="678" spans="2:23" ht="15.75" hidden="1" customHeight="1">
      <c r="B678" s="990"/>
      <c r="C678" s="990"/>
      <c r="D678" s="990"/>
      <c r="E678" s="990"/>
      <c r="F678" s="990"/>
      <c r="G678" s="990"/>
      <c r="H678" s="990"/>
      <c r="I678" s="990"/>
      <c r="J678" s="990"/>
      <c r="K678" s="990"/>
      <c r="L678" s="991"/>
      <c r="M678" s="991"/>
      <c r="N678" s="991"/>
      <c r="O678" s="991"/>
      <c r="P678" s="991"/>
      <c r="Q678" s="991"/>
      <c r="R678" s="991"/>
      <c r="S678" s="991"/>
      <c r="T678" s="991"/>
      <c r="U678" s="991"/>
      <c r="V678" s="991"/>
      <c r="W678" s="991"/>
    </row>
    <row r="679" spans="2:23" ht="15.75" hidden="1" customHeight="1">
      <c r="B679" s="990"/>
      <c r="C679" s="990"/>
      <c r="D679" s="990"/>
      <c r="E679" s="990"/>
      <c r="F679" s="990"/>
      <c r="G679" s="990"/>
      <c r="H679" s="990"/>
      <c r="I679" s="990"/>
      <c r="J679" s="990"/>
      <c r="K679" s="990"/>
      <c r="L679" s="991"/>
      <c r="M679" s="991"/>
      <c r="N679" s="991"/>
      <c r="O679" s="991"/>
      <c r="P679" s="991"/>
      <c r="Q679" s="991"/>
      <c r="R679" s="991"/>
      <c r="S679" s="991"/>
      <c r="T679" s="991"/>
      <c r="U679" s="991"/>
      <c r="V679" s="991"/>
      <c r="W679" s="991"/>
    </row>
    <row r="680" spans="2:23" ht="15.75" hidden="1" customHeight="1">
      <c r="B680" s="990"/>
      <c r="C680" s="990"/>
      <c r="D680" s="990"/>
      <c r="E680" s="990"/>
      <c r="F680" s="990"/>
      <c r="G680" s="990"/>
      <c r="H680" s="990"/>
      <c r="I680" s="990"/>
      <c r="J680" s="990"/>
      <c r="K680" s="990"/>
      <c r="L680" s="991"/>
      <c r="M680" s="991"/>
      <c r="N680" s="991"/>
      <c r="O680" s="991"/>
      <c r="P680" s="991"/>
      <c r="Q680" s="991"/>
      <c r="R680" s="991"/>
      <c r="S680" s="991"/>
      <c r="T680" s="991"/>
      <c r="U680" s="991"/>
      <c r="V680" s="991"/>
      <c r="W680" s="991"/>
    </row>
    <row r="681" spans="2:23" ht="15.75" hidden="1" customHeight="1">
      <c r="B681" s="990"/>
      <c r="C681" s="990"/>
      <c r="D681" s="990"/>
      <c r="E681" s="990"/>
      <c r="F681" s="990"/>
      <c r="G681" s="990"/>
      <c r="H681" s="990"/>
      <c r="I681" s="990"/>
      <c r="J681" s="990"/>
      <c r="K681" s="990"/>
      <c r="L681" s="991"/>
      <c r="M681" s="991"/>
      <c r="N681" s="991"/>
      <c r="O681" s="991"/>
      <c r="P681" s="991"/>
      <c r="Q681" s="991"/>
      <c r="R681" s="991"/>
      <c r="S681" s="991"/>
      <c r="T681" s="991"/>
      <c r="U681" s="991"/>
      <c r="V681" s="991"/>
      <c r="W681" s="991"/>
    </row>
    <row r="682" spans="2:23" ht="15.75" hidden="1" customHeight="1">
      <c r="B682" s="990"/>
      <c r="C682" s="990"/>
      <c r="D682" s="990"/>
      <c r="E682" s="990"/>
      <c r="F682" s="990"/>
      <c r="G682" s="990"/>
      <c r="H682" s="990"/>
      <c r="I682" s="990"/>
      <c r="J682" s="990"/>
      <c r="K682" s="990"/>
      <c r="L682" s="991"/>
      <c r="M682" s="991"/>
      <c r="N682" s="991"/>
      <c r="O682" s="991"/>
      <c r="P682" s="991"/>
      <c r="Q682" s="991"/>
      <c r="R682" s="991"/>
      <c r="S682" s="991"/>
      <c r="T682" s="991"/>
      <c r="U682" s="991"/>
      <c r="V682" s="991"/>
      <c r="W682" s="991"/>
    </row>
    <row r="683" spans="2:23" ht="15.75" hidden="1" customHeight="1">
      <c r="B683" s="990"/>
      <c r="C683" s="990"/>
      <c r="D683" s="990"/>
      <c r="E683" s="990"/>
      <c r="F683" s="990"/>
      <c r="G683" s="990"/>
      <c r="H683" s="990"/>
      <c r="I683" s="990"/>
      <c r="J683" s="990"/>
      <c r="K683" s="990"/>
      <c r="L683" s="991"/>
      <c r="M683" s="991"/>
      <c r="N683" s="991"/>
      <c r="O683" s="991"/>
      <c r="P683" s="991"/>
      <c r="Q683" s="991"/>
      <c r="R683" s="991"/>
      <c r="S683" s="991"/>
      <c r="T683" s="991"/>
      <c r="U683" s="991"/>
      <c r="V683" s="991"/>
      <c r="W683" s="991"/>
    </row>
    <row r="684" spans="2:23" ht="15.75" hidden="1" customHeight="1">
      <c r="B684" s="990"/>
      <c r="C684" s="990"/>
      <c r="D684" s="990"/>
      <c r="E684" s="990"/>
      <c r="F684" s="990"/>
      <c r="G684" s="990"/>
      <c r="H684" s="990"/>
      <c r="I684" s="990"/>
      <c r="J684" s="990"/>
      <c r="K684" s="990"/>
      <c r="L684" s="991"/>
      <c r="M684" s="991"/>
      <c r="N684" s="991"/>
      <c r="O684" s="991"/>
      <c r="P684" s="991"/>
      <c r="Q684" s="991"/>
      <c r="R684" s="991"/>
      <c r="S684" s="991"/>
      <c r="T684" s="991"/>
      <c r="U684" s="991"/>
      <c r="V684" s="991"/>
      <c r="W684" s="991"/>
    </row>
    <row r="685" spans="2:23" ht="15.75" hidden="1" customHeight="1">
      <c r="B685" s="990"/>
      <c r="C685" s="990"/>
      <c r="D685" s="990"/>
      <c r="E685" s="990"/>
      <c r="F685" s="990"/>
      <c r="G685" s="990"/>
      <c r="H685" s="990"/>
      <c r="I685" s="990"/>
      <c r="J685" s="990"/>
      <c r="K685" s="990"/>
      <c r="L685" s="991"/>
      <c r="M685" s="991"/>
      <c r="N685" s="991"/>
      <c r="O685" s="991"/>
      <c r="P685" s="991"/>
      <c r="Q685" s="991"/>
      <c r="R685" s="991"/>
      <c r="S685" s="991"/>
      <c r="T685" s="991"/>
      <c r="U685" s="991"/>
      <c r="V685" s="991"/>
      <c r="W685" s="991"/>
    </row>
    <row r="686" spans="2:23" ht="15.75" hidden="1" customHeight="1">
      <c r="B686" s="990"/>
      <c r="C686" s="990"/>
      <c r="D686" s="990"/>
      <c r="E686" s="990"/>
      <c r="F686" s="990"/>
      <c r="G686" s="990"/>
      <c r="H686" s="990"/>
      <c r="I686" s="990"/>
      <c r="J686" s="990"/>
      <c r="K686" s="990"/>
      <c r="L686" s="991"/>
      <c r="M686" s="991"/>
      <c r="N686" s="991"/>
      <c r="O686" s="991"/>
      <c r="P686" s="991"/>
      <c r="Q686" s="991"/>
      <c r="R686" s="991"/>
      <c r="S686" s="991"/>
      <c r="T686" s="991"/>
      <c r="U686" s="991"/>
      <c r="V686" s="991"/>
      <c r="W686" s="991"/>
    </row>
    <row r="687" spans="2:23" ht="15.75" hidden="1" customHeight="1">
      <c r="B687" s="990"/>
      <c r="C687" s="990"/>
      <c r="D687" s="990"/>
      <c r="E687" s="990"/>
      <c r="F687" s="990"/>
      <c r="G687" s="990"/>
      <c r="H687" s="990"/>
      <c r="I687" s="990"/>
      <c r="J687" s="990"/>
      <c r="K687" s="990"/>
      <c r="L687" s="991"/>
      <c r="M687" s="991"/>
      <c r="N687" s="991"/>
      <c r="O687" s="991"/>
      <c r="P687" s="991"/>
      <c r="Q687" s="991"/>
      <c r="R687" s="991"/>
      <c r="S687" s="991"/>
      <c r="T687" s="991"/>
      <c r="U687" s="991"/>
      <c r="V687" s="991"/>
      <c r="W687" s="991"/>
    </row>
    <row r="688" spans="2:23" ht="15.75" hidden="1" customHeight="1">
      <c r="B688" s="990"/>
      <c r="C688" s="990"/>
      <c r="D688" s="990"/>
      <c r="E688" s="990"/>
      <c r="F688" s="990"/>
      <c r="G688" s="990"/>
      <c r="H688" s="990"/>
      <c r="I688" s="990"/>
      <c r="J688" s="990"/>
      <c r="K688" s="990"/>
      <c r="L688" s="991"/>
      <c r="M688" s="991"/>
      <c r="N688" s="991"/>
      <c r="O688" s="991"/>
      <c r="P688" s="991"/>
      <c r="Q688" s="991"/>
      <c r="R688" s="991"/>
      <c r="S688" s="991"/>
      <c r="T688" s="991"/>
      <c r="U688" s="991"/>
      <c r="V688" s="991"/>
      <c r="W688" s="991"/>
    </row>
    <row r="689" spans="2:23" ht="15.75" hidden="1" customHeight="1">
      <c r="B689" s="990"/>
      <c r="C689" s="990"/>
      <c r="D689" s="990"/>
      <c r="E689" s="990"/>
      <c r="F689" s="990"/>
      <c r="G689" s="990"/>
      <c r="H689" s="990"/>
      <c r="I689" s="990"/>
      <c r="J689" s="990"/>
      <c r="K689" s="990"/>
      <c r="L689" s="991"/>
      <c r="M689" s="991"/>
      <c r="N689" s="991"/>
      <c r="O689" s="991"/>
      <c r="P689" s="991"/>
      <c r="Q689" s="991"/>
      <c r="R689" s="991"/>
      <c r="S689" s="991"/>
      <c r="T689" s="991"/>
      <c r="U689" s="991"/>
      <c r="V689" s="991"/>
      <c r="W689" s="991"/>
    </row>
    <row r="690" spans="2:23" ht="15.75" hidden="1" customHeight="1">
      <c r="B690" s="990"/>
      <c r="C690" s="990"/>
      <c r="D690" s="990"/>
      <c r="E690" s="990"/>
      <c r="F690" s="990"/>
      <c r="G690" s="990"/>
      <c r="H690" s="990"/>
      <c r="I690" s="990"/>
      <c r="J690" s="990"/>
      <c r="K690" s="990"/>
      <c r="L690" s="991"/>
      <c r="M690" s="991"/>
      <c r="N690" s="991"/>
      <c r="O690" s="991"/>
      <c r="P690" s="991"/>
      <c r="Q690" s="991"/>
      <c r="R690" s="991"/>
      <c r="S690" s="991"/>
      <c r="T690" s="991"/>
      <c r="U690" s="991"/>
      <c r="V690" s="991"/>
      <c r="W690" s="991"/>
    </row>
    <row r="691" spans="2:23" ht="15.75" hidden="1" customHeight="1">
      <c r="B691" s="990"/>
      <c r="C691" s="990"/>
      <c r="D691" s="990"/>
      <c r="E691" s="990"/>
      <c r="F691" s="990"/>
      <c r="G691" s="990"/>
      <c r="H691" s="990"/>
      <c r="I691" s="990"/>
      <c r="J691" s="990"/>
      <c r="K691" s="990"/>
      <c r="L691" s="991"/>
      <c r="M691" s="991"/>
      <c r="N691" s="991"/>
      <c r="O691" s="991"/>
      <c r="P691" s="991"/>
      <c r="Q691" s="991"/>
      <c r="R691" s="991"/>
      <c r="S691" s="991"/>
      <c r="T691" s="991"/>
      <c r="U691" s="991"/>
      <c r="V691" s="991"/>
      <c r="W691" s="991"/>
    </row>
    <row r="692" spans="2:23" ht="15.75" hidden="1" customHeight="1">
      <c r="B692" s="990"/>
      <c r="C692" s="990"/>
      <c r="D692" s="990"/>
      <c r="E692" s="990"/>
      <c r="F692" s="990"/>
      <c r="G692" s="990"/>
      <c r="H692" s="990"/>
      <c r="I692" s="990"/>
      <c r="J692" s="990"/>
      <c r="K692" s="990"/>
      <c r="L692" s="991"/>
      <c r="M692" s="991"/>
      <c r="N692" s="991"/>
      <c r="O692" s="991"/>
      <c r="P692" s="991"/>
      <c r="Q692" s="991"/>
      <c r="R692" s="991"/>
      <c r="S692" s="991"/>
      <c r="T692" s="991"/>
      <c r="U692" s="991"/>
      <c r="V692" s="991"/>
      <c r="W692" s="991"/>
    </row>
    <row r="693" spans="2:23" ht="15.75" hidden="1" customHeight="1">
      <c r="B693" s="990"/>
      <c r="C693" s="990"/>
      <c r="D693" s="990"/>
      <c r="E693" s="990"/>
      <c r="F693" s="990"/>
      <c r="G693" s="990"/>
      <c r="H693" s="990"/>
      <c r="I693" s="990"/>
      <c r="J693" s="990"/>
      <c r="K693" s="990"/>
      <c r="L693" s="991"/>
      <c r="M693" s="991"/>
      <c r="N693" s="991"/>
      <c r="O693" s="991"/>
      <c r="P693" s="991"/>
      <c r="Q693" s="991"/>
      <c r="R693" s="991"/>
      <c r="S693" s="991"/>
      <c r="T693" s="991"/>
      <c r="U693" s="991"/>
      <c r="V693" s="991"/>
      <c r="W693" s="991"/>
    </row>
    <row r="694" spans="2:23" ht="15.75" hidden="1" customHeight="1">
      <c r="B694" s="990"/>
      <c r="C694" s="990"/>
      <c r="D694" s="990"/>
      <c r="E694" s="990"/>
      <c r="F694" s="990"/>
      <c r="G694" s="990"/>
      <c r="H694" s="990"/>
      <c r="I694" s="990"/>
      <c r="J694" s="990"/>
      <c r="K694" s="990"/>
      <c r="L694" s="991"/>
      <c r="M694" s="991"/>
      <c r="N694" s="991"/>
      <c r="O694" s="991"/>
      <c r="P694" s="991"/>
      <c r="Q694" s="991"/>
      <c r="R694" s="991"/>
      <c r="S694" s="991"/>
      <c r="T694" s="991"/>
      <c r="U694" s="991"/>
      <c r="V694" s="991"/>
      <c r="W694" s="991"/>
    </row>
    <row r="695" spans="2:23" ht="15.75" hidden="1" customHeight="1">
      <c r="B695" s="990"/>
      <c r="C695" s="990"/>
      <c r="D695" s="990"/>
      <c r="E695" s="990"/>
      <c r="F695" s="990"/>
      <c r="G695" s="990"/>
      <c r="H695" s="990"/>
      <c r="I695" s="990"/>
      <c r="J695" s="990"/>
      <c r="K695" s="990"/>
      <c r="L695" s="991"/>
      <c r="M695" s="991"/>
      <c r="N695" s="991"/>
      <c r="O695" s="991"/>
      <c r="P695" s="991"/>
      <c r="Q695" s="991"/>
      <c r="R695" s="991"/>
      <c r="S695" s="991"/>
      <c r="T695" s="991"/>
      <c r="U695" s="991"/>
      <c r="V695" s="991"/>
      <c r="W695" s="991"/>
    </row>
    <row r="696" spans="2:23" ht="15.75" hidden="1" customHeight="1">
      <c r="B696" s="990"/>
      <c r="C696" s="990"/>
      <c r="D696" s="990"/>
      <c r="E696" s="990"/>
      <c r="F696" s="990"/>
      <c r="G696" s="990"/>
      <c r="H696" s="990"/>
      <c r="I696" s="990"/>
      <c r="J696" s="990"/>
      <c r="K696" s="990"/>
      <c r="L696" s="991"/>
      <c r="M696" s="991"/>
      <c r="N696" s="991"/>
      <c r="O696" s="991"/>
      <c r="P696" s="991"/>
      <c r="Q696" s="991"/>
      <c r="R696" s="991"/>
      <c r="S696" s="991"/>
      <c r="T696" s="991"/>
      <c r="U696" s="991"/>
      <c r="V696" s="991"/>
      <c r="W696" s="991"/>
    </row>
    <row r="697" spans="2:23" ht="15.75" hidden="1" customHeight="1">
      <c r="B697" s="990"/>
      <c r="C697" s="990"/>
      <c r="D697" s="990"/>
      <c r="E697" s="990"/>
      <c r="F697" s="990"/>
      <c r="G697" s="990"/>
      <c r="H697" s="990"/>
      <c r="I697" s="990"/>
      <c r="J697" s="990"/>
      <c r="K697" s="990"/>
      <c r="L697" s="991"/>
      <c r="M697" s="991"/>
      <c r="N697" s="991"/>
      <c r="O697" s="991"/>
      <c r="P697" s="991"/>
      <c r="Q697" s="991"/>
      <c r="R697" s="991"/>
      <c r="S697" s="991"/>
      <c r="T697" s="991"/>
      <c r="U697" s="991"/>
      <c r="V697" s="991"/>
      <c r="W697" s="991"/>
    </row>
    <row r="698" spans="2:23" ht="15.75" hidden="1" customHeight="1">
      <c r="B698" s="990"/>
      <c r="C698" s="990"/>
      <c r="D698" s="990"/>
      <c r="E698" s="990"/>
      <c r="F698" s="990"/>
      <c r="G698" s="990"/>
      <c r="H698" s="990"/>
      <c r="I698" s="990"/>
      <c r="J698" s="990"/>
      <c r="K698" s="990"/>
      <c r="L698" s="991"/>
      <c r="M698" s="991"/>
      <c r="N698" s="991"/>
      <c r="O698" s="991"/>
      <c r="P698" s="991"/>
      <c r="Q698" s="991"/>
      <c r="R698" s="991"/>
      <c r="S698" s="991"/>
      <c r="T698" s="991"/>
      <c r="U698" s="991"/>
      <c r="V698" s="991"/>
      <c r="W698" s="991"/>
    </row>
    <row r="699" spans="2:23" ht="15.75" hidden="1" customHeight="1">
      <c r="B699" s="990"/>
      <c r="C699" s="990"/>
      <c r="D699" s="990"/>
      <c r="E699" s="990"/>
      <c r="F699" s="990"/>
      <c r="G699" s="990"/>
      <c r="H699" s="990"/>
      <c r="I699" s="990"/>
      <c r="J699" s="990"/>
      <c r="K699" s="990"/>
      <c r="L699" s="991"/>
      <c r="M699" s="991"/>
      <c r="N699" s="991"/>
      <c r="O699" s="991"/>
      <c r="P699" s="991"/>
      <c r="Q699" s="991"/>
      <c r="R699" s="991"/>
      <c r="S699" s="991"/>
      <c r="T699" s="991"/>
      <c r="U699" s="991"/>
      <c r="V699" s="991"/>
      <c r="W699" s="991"/>
    </row>
    <row r="700" spans="2:23" ht="15.75" hidden="1" customHeight="1">
      <c r="B700" s="990"/>
      <c r="C700" s="990"/>
      <c r="D700" s="990"/>
      <c r="E700" s="990"/>
      <c r="F700" s="990"/>
      <c r="G700" s="990"/>
      <c r="H700" s="990"/>
      <c r="I700" s="990"/>
      <c r="J700" s="990"/>
      <c r="K700" s="990"/>
      <c r="L700" s="991"/>
      <c r="M700" s="991"/>
      <c r="N700" s="991"/>
      <c r="O700" s="991"/>
      <c r="P700" s="991"/>
      <c r="Q700" s="991"/>
      <c r="R700" s="991"/>
      <c r="S700" s="991"/>
      <c r="T700" s="991"/>
      <c r="U700" s="991"/>
      <c r="V700" s="991"/>
      <c r="W700" s="991"/>
    </row>
    <row r="701" spans="2:23" ht="15.75" hidden="1" customHeight="1">
      <c r="B701" s="990"/>
      <c r="C701" s="990"/>
      <c r="D701" s="990"/>
      <c r="E701" s="990"/>
      <c r="F701" s="990"/>
      <c r="G701" s="990"/>
      <c r="H701" s="990"/>
      <c r="I701" s="990"/>
      <c r="J701" s="990"/>
      <c r="K701" s="990"/>
      <c r="L701" s="991"/>
      <c r="M701" s="991"/>
      <c r="N701" s="991"/>
      <c r="O701" s="991"/>
      <c r="P701" s="991"/>
      <c r="Q701" s="991"/>
      <c r="R701" s="991"/>
      <c r="S701" s="991"/>
      <c r="T701" s="991"/>
      <c r="U701" s="991"/>
      <c r="V701" s="991"/>
      <c r="W701" s="991"/>
    </row>
    <row r="702" spans="2:23" ht="15.75" hidden="1" customHeight="1">
      <c r="B702" s="990"/>
      <c r="C702" s="990"/>
      <c r="D702" s="990"/>
      <c r="E702" s="990"/>
      <c r="F702" s="990"/>
      <c r="G702" s="990"/>
      <c r="H702" s="990"/>
      <c r="I702" s="990"/>
      <c r="J702" s="990"/>
      <c r="K702" s="990"/>
      <c r="L702" s="991"/>
      <c r="M702" s="991"/>
      <c r="N702" s="991"/>
      <c r="O702" s="991"/>
      <c r="P702" s="991"/>
      <c r="Q702" s="991"/>
      <c r="R702" s="991"/>
      <c r="S702" s="991"/>
      <c r="T702" s="991"/>
      <c r="U702" s="991"/>
      <c r="V702" s="991"/>
      <c r="W702" s="991"/>
    </row>
    <row r="703" spans="2:23" ht="15.75" hidden="1" customHeight="1">
      <c r="B703" s="990"/>
      <c r="C703" s="990"/>
      <c r="D703" s="990"/>
      <c r="E703" s="990"/>
      <c r="F703" s="990"/>
      <c r="G703" s="990"/>
      <c r="H703" s="990"/>
      <c r="I703" s="990"/>
      <c r="J703" s="990"/>
      <c r="K703" s="990"/>
      <c r="L703" s="991"/>
      <c r="M703" s="991"/>
      <c r="N703" s="991"/>
      <c r="O703" s="991"/>
      <c r="P703" s="991"/>
      <c r="Q703" s="991"/>
      <c r="R703" s="991"/>
      <c r="S703" s="991"/>
      <c r="T703" s="991"/>
      <c r="U703" s="991"/>
      <c r="V703" s="991"/>
      <c r="W703" s="991"/>
    </row>
    <row r="704" spans="2:23" ht="15.75" hidden="1" customHeight="1">
      <c r="B704" s="990"/>
      <c r="C704" s="990"/>
      <c r="D704" s="990"/>
      <c r="E704" s="990"/>
      <c r="F704" s="990"/>
      <c r="G704" s="990"/>
      <c r="H704" s="990"/>
      <c r="I704" s="990"/>
      <c r="J704" s="990"/>
      <c r="K704" s="990"/>
      <c r="L704" s="991"/>
      <c r="M704" s="991"/>
      <c r="N704" s="991"/>
      <c r="O704" s="991"/>
      <c r="P704" s="991"/>
      <c r="Q704" s="991"/>
      <c r="R704" s="991"/>
      <c r="S704" s="991"/>
      <c r="T704" s="991"/>
      <c r="U704" s="991"/>
      <c r="V704" s="991"/>
      <c r="W704" s="991"/>
    </row>
    <row r="705" spans="2:23" ht="15.75" hidden="1" customHeight="1">
      <c r="B705" s="990"/>
      <c r="C705" s="990"/>
      <c r="D705" s="990"/>
      <c r="E705" s="990"/>
      <c r="F705" s="990"/>
      <c r="G705" s="990"/>
      <c r="H705" s="990"/>
      <c r="I705" s="990"/>
      <c r="J705" s="990"/>
      <c r="K705" s="990"/>
      <c r="L705" s="991"/>
      <c r="M705" s="991"/>
      <c r="N705" s="991"/>
      <c r="O705" s="991"/>
      <c r="P705" s="991"/>
      <c r="Q705" s="991"/>
      <c r="R705" s="991"/>
      <c r="S705" s="991"/>
      <c r="T705" s="991"/>
      <c r="U705" s="991"/>
      <c r="V705" s="991"/>
      <c r="W705" s="991"/>
    </row>
    <row r="706" spans="2:23" ht="15.75" hidden="1" customHeight="1">
      <c r="B706" s="990"/>
      <c r="C706" s="990"/>
      <c r="D706" s="990"/>
      <c r="E706" s="990"/>
      <c r="F706" s="990"/>
      <c r="G706" s="990"/>
      <c r="H706" s="990"/>
      <c r="I706" s="990"/>
      <c r="J706" s="990"/>
      <c r="K706" s="990"/>
      <c r="L706" s="991"/>
      <c r="M706" s="991"/>
      <c r="N706" s="991"/>
      <c r="O706" s="991"/>
      <c r="P706" s="991"/>
      <c r="Q706" s="991"/>
      <c r="R706" s="991"/>
      <c r="S706" s="991"/>
      <c r="T706" s="991"/>
      <c r="U706" s="991"/>
      <c r="V706" s="991"/>
      <c r="W706" s="991"/>
    </row>
    <row r="707" spans="2:23" ht="15.75" hidden="1" customHeight="1">
      <c r="B707" s="990"/>
      <c r="C707" s="990"/>
      <c r="D707" s="990"/>
      <c r="E707" s="990"/>
      <c r="F707" s="990"/>
      <c r="G707" s="990"/>
      <c r="H707" s="990"/>
      <c r="I707" s="990"/>
      <c r="J707" s="990"/>
      <c r="K707" s="990"/>
      <c r="L707" s="991"/>
      <c r="M707" s="991"/>
      <c r="N707" s="991"/>
      <c r="O707" s="991"/>
      <c r="P707" s="991"/>
      <c r="Q707" s="991"/>
      <c r="R707" s="991"/>
      <c r="S707" s="991"/>
      <c r="T707" s="991"/>
      <c r="U707" s="991"/>
      <c r="V707" s="991"/>
      <c r="W707" s="991"/>
    </row>
    <row r="708" spans="2:23" ht="15.75" hidden="1" customHeight="1">
      <c r="B708" s="990"/>
      <c r="C708" s="990"/>
      <c r="D708" s="990"/>
      <c r="E708" s="990"/>
      <c r="F708" s="990"/>
      <c r="G708" s="990"/>
      <c r="H708" s="990"/>
      <c r="I708" s="990"/>
      <c r="J708" s="990"/>
      <c r="K708" s="990"/>
      <c r="L708" s="991"/>
      <c r="M708" s="991"/>
      <c r="N708" s="991"/>
      <c r="O708" s="991"/>
      <c r="P708" s="991"/>
      <c r="Q708" s="991"/>
      <c r="R708" s="991"/>
      <c r="S708" s="991"/>
      <c r="T708" s="991"/>
      <c r="U708" s="991"/>
      <c r="V708" s="991"/>
      <c r="W708" s="991"/>
    </row>
    <row r="709" spans="2:23" ht="15.75" hidden="1" customHeight="1">
      <c r="B709" s="990"/>
      <c r="C709" s="990"/>
      <c r="D709" s="990"/>
      <c r="E709" s="990"/>
      <c r="F709" s="990"/>
      <c r="G709" s="990"/>
      <c r="H709" s="990"/>
      <c r="I709" s="990"/>
      <c r="J709" s="990"/>
      <c r="K709" s="990"/>
      <c r="L709" s="991"/>
      <c r="M709" s="991"/>
      <c r="N709" s="991"/>
      <c r="O709" s="991"/>
      <c r="P709" s="991"/>
      <c r="Q709" s="991"/>
      <c r="R709" s="991"/>
      <c r="S709" s="991"/>
      <c r="T709" s="991"/>
      <c r="U709" s="991"/>
      <c r="V709" s="991"/>
      <c r="W709" s="991"/>
    </row>
    <row r="710" spans="2:23" ht="15.75" hidden="1" customHeight="1">
      <c r="B710" s="990"/>
      <c r="C710" s="990"/>
      <c r="D710" s="990"/>
      <c r="E710" s="990"/>
      <c r="F710" s="990"/>
      <c r="G710" s="990"/>
      <c r="H710" s="990"/>
      <c r="I710" s="990"/>
      <c r="J710" s="990"/>
      <c r="K710" s="990"/>
      <c r="L710" s="991"/>
      <c r="M710" s="991"/>
      <c r="N710" s="991"/>
      <c r="O710" s="991"/>
      <c r="P710" s="991"/>
      <c r="Q710" s="991"/>
      <c r="R710" s="991"/>
      <c r="S710" s="991"/>
      <c r="T710" s="991"/>
      <c r="U710" s="991"/>
      <c r="V710" s="991"/>
      <c r="W710" s="991"/>
    </row>
    <row r="711" spans="2:23" ht="15.75" hidden="1" customHeight="1">
      <c r="B711" s="990"/>
      <c r="C711" s="990"/>
      <c r="D711" s="990"/>
      <c r="E711" s="990"/>
      <c r="F711" s="990"/>
      <c r="G711" s="990"/>
      <c r="H711" s="990"/>
      <c r="I711" s="990"/>
      <c r="J711" s="990"/>
      <c r="K711" s="990"/>
      <c r="L711" s="991"/>
      <c r="M711" s="991"/>
      <c r="N711" s="991"/>
      <c r="O711" s="991"/>
      <c r="P711" s="991"/>
      <c r="Q711" s="991"/>
      <c r="R711" s="991"/>
      <c r="S711" s="991"/>
      <c r="T711" s="991"/>
      <c r="U711" s="991"/>
      <c r="V711" s="991"/>
      <c r="W711" s="991"/>
    </row>
    <row r="712" spans="2:23" ht="15.75" hidden="1" customHeight="1">
      <c r="B712" s="990"/>
      <c r="C712" s="990"/>
      <c r="D712" s="990"/>
      <c r="E712" s="990"/>
      <c r="F712" s="990"/>
      <c r="G712" s="990"/>
      <c r="H712" s="990"/>
      <c r="I712" s="990"/>
      <c r="J712" s="990"/>
      <c r="K712" s="990"/>
      <c r="L712" s="991"/>
      <c r="M712" s="991"/>
      <c r="N712" s="991"/>
      <c r="O712" s="991"/>
      <c r="P712" s="991"/>
      <c r="Q712" s="991"/>
      <c r="R712" s="991"/>
      <c r="S712" s="991"/>
      <c r="T712" s="991"/>
      <c r="U712" s="991"/>
      <c r="V712" s="991"/>
      <c r="W712" s="991"/>
    </row>
    <row r="713" spans="2:23" ht="15.75" hidden="1" customHeight="1">
      <c r="B713" s="990"/>
      <c r="C713" s="990"/>
      <c r="D713" s="990"/>
      <c r="E713" s="990"/>
      <c r="F713" s="990"/>
      <c r="G713" s="990"/>
      <c r="H713" s="990"/>
      <c r="I713" s="990"/>
      <c r="J713" s="990"/>
      <c r="K713" s="990"/>
      <c r="L713" s="991"/>
      <c r="M713" s="991"/>
      <c r="N713" s="991"/>
      <c r="O713" s="991"/>
      <c r="P713" s="991"/>
      <c r="Q713" s="991"/>
      <c r="R713" s="991"/>
      <c r="S713" s="991"/>
      <c r="T713" s="991"/>
      <c r="U713" s="991"/>
      <c r="V713" s="991"/>
      <c r="W713" s="991"/>
    </row>
    <row r="714" spans="2:23" ht="15.75" hidden="1" customHeight="1">
      <c r="B714" s="990"/>
      <c r="C714" s="990"/>
      <c r="D714" s="990"/>
      <c r="E714" s="990"/>
      <c r="F714" s="990"/>
      <c r="G714" s="990"/>
      <c r="H714" s="990"/>
      <c r="I714" s="990"/>
      <c r="J714" s="990"/>
      <c r="K714" s="990"/>
      <c r="L714" s="991"/>
      <c r="M714" s="991"/>
      <c r="N714" s="991"/>
      <c r="O714" s="991"/>
      <c r="P714" s="991"/>
      <c r="Q714" s="991"/>
      <c r="R714" s="991"/>
      <c r="S714" s="991"/>
      <c r="T714" s="991"/>
      <c r="U714" s="991"/>
      <c r="V714" s="991"/>
      <c r="W714" s="991"/>
    </row>
    <row r="715" spans="2:23" ht="15.75" hidden="1" customHeight="1">
      <c r="B715" s="990"/>
      <c r="C715" s="990"/>
      <c r="D715" s="990"/>
      <c r="E715" s="990"/>
      <c r="F715" s="990"/>
      <c r="G715" s="990"/>
      <c r="H715" s="990"/>
      <c r="I715" s="990"/>
      <c r="J715" s="990"/>
      <c r="K715" s="990"/>
      <c r="L715" s="991"/>
      <c r="M715" s="991"/>
      <c r="N715" s="991"/>
      <c r="O715" s="991"/>
      <c r="P715" s="991"/>
      <c r="Q715" s="991"/>
      <c r="R715" s="991"/>
      <c r="S715" s="991"/>
      <c r="T715" s="991"/>
      <c r="U715" s="991"/>
      <c r="V715" s="991"/>
      <c r="W715" s="991"/>
    </row>
    <row r="716" spans="2:23" ht="15.75" hidden="1" customHeight="1">
      <c r="B716" s="990"/>
      <c r="C716" s="990"/>
      <c r="D716" s="990"/>
      <c r="E716" s="990"/>
      <c r="F716" s="990"/>
      <c r="G716" s="990"/>
      <c r="H716" s="990"/>
      <c r="I716" s="990"/>
      <c r="J716" s="990"/>
      <c r="K716" s="990"/>
      <c r="L716" s="991"/>
      <c r="M716" s="991"/>
      <c r="N716" s="991"/>
      <c r="O716" s="991"/>
      <c r="P716" s="991"/>
      <c r="Q716" s="991"/>
      <c r="R716" s="991"/>
      <c r="S716" s="991"/>
      <c r="T716" s="991"/>
      <c r="U716" s="991"/>
      <c r="V716" s="991"/>
      <c r="W716" s="991"/>
    </row>
    <row r="717" spans="2:23" ht="15.75" hidden="1" customHeight="1">
      <c r="B717" s="990"/>
      <c r="C717" s="990"/>
      <c r="D717" s="990"/>
      <c r="E717" s="990"/>
      <c r="F717" s="990"/>
      <c r="G717" s="990"/>
      <c r="H717" s="990"/>
      <c r="I717" s="990"/>
      <c r="J717" s="990"/>
      <c r="K717" s="990"/>
      <c r="L717" s="991"/>
      <c r="M717" s="991"/>
      <c r="N717" s="991"/>
      <c r="O717" s="991"/>
      <c r="P717" s="991"/>
      <c r="Q717" s="991"/>
      <c r="R717" s="991"/>
      <c r="S717" s="991"/>
      <c r="T717" s="991"/>
      <c r="U717" s="991"/>
      <c r="V717" s="991"/>
      <c r="W717" s="991"/>
    </row>
    <row r="718" spans="2:23" ht="15.75" hidden="1" customHeight="1">
      <c r="B718" s="990"/>
      <c r="C718" s="990"/>
      <c r="D718" s="990"/>
      <c r="E718" s="990"/>
      <c r="F718" s="990"/>
      <c r="G718" s="990"/>
      <c r="H718" s="990"/>
      <c r="I718" s="990"/>
      <c r="J718" s="990"/>
      <c r="K718" s="990"/>
      <c r="L718" s="991"/>
      <c r="M718" s="991"/>
      <c r="N718" s="991"/>
      <c r="O718" s="991"/>
      <c r="P718" s="991"/>
      <c r="Q718" s="991"/>
      <c r="R718" s="991"/>
      <c r="S718" s="991"/>
      <c r="T718" s="991"/>
      <c r="U718" s="991"/>
      <c r="V718" s="991"/>
      <c r="W718" s="991"/>
    </row>
    <row r="719" spans="2:23" ht="15.75" hidden="1" customHeight="1">
      <c r="B719" s="990"/>
      <c r="C719" s="990"/>
      <c r="D719" s="990"/>
      <c r="E719" s="990"/>
      <c r="F719" s="990"/>
      <c r="G719" s="990"/>
      <c r="H719" s="990"/>
      <c r="I719" s="990"/>
      <c r="J719" s="990"/>
      <c r="K719" s="990"/>
      <c r="L719" s="991"/>
      <c r="M719" s="991"/>
      <c r="N719" s="991"/>
      <c r="O719" s="991"/>
      <c r="P719" s="991"/>
      <c r="Q719" s="991"/>
      <c r="R719" s="991"/>
      <c r="S719" s="991"/>
      <c r="T719" s="991"/>
      <c r="U719" s="991"/>
      <c r="V719" s="991"/>
      <c r="W719" s="991"/>
    </row>
    <row r="720" spans="2:23" ht="15.75" hidden="1" customHeight="1">
      <c r="B720" s="990"/>
      <c r="C720" s="990"/>
      <c r="D720" s="990"/>
      <c r="E720" s="990"/>
      <c r="F720" s="990"/>
      <c r="G720" s="990"/>
      <c r="H720" s="990"/>
      <c r="I720" s="990"/>
      <c r="J720" s="990"/>
      <c r="K720" s="990"/>
      <c r="L720" s="991"/>
      <c r="M720" s="991"/>
      <c r="N720" s="991"/>
      <c r="O720" s="991"/>
      <c r="P720" s="991"/>
      <c r="Q720" s="991"/>
      <c r="R720" s="991"/>
      <c r="S720" s="991"/>
      <c r="T720" s="991"/>
      <c r="U720" s="991"/>
      <c r="V720" s="991"/>
      <c r="W720" s="991"/>
    </row>
    <row r="721" spans="2:23" ht="15.75" hidden="1" customHeight="1">
      <c r="B721" s="990"/>
      <c r="C721" s="990"/>
      <c r="D721" s="990"/>
      <c r="E721" s="990"/>
      <c r="F721" s="990"/>
      <c r="G721" s="990"/>
      <c r="H721" s="990"/>
      <c r="I721" s="990"/>
      <c r="J721" s="990"/>
      <c r="K721" s="990"/>
      <c r="L721" s="991"/>
      <c r="M721" s="991"/>
      <c r="N721" s="991"/>
      <c r="O721" s="991"/>
      <c r="P721" s="991"/>
      <c r="Q721" s="991"/>
      <c r="R721" s="991"/>
      <c r="S721" s="991"/>
      <c r="T721" s="991"/>
      <c r="U721" s="991"/>
      <c r="V721" s="991"/>
      <c r="W721" s="991"/>
    </row>
    <row r="722" spans="2:23" ht="15.75" hidden="1" customHeight="1">
      <c r="B722" s="990"/>
      <c r="C722" s="990"/>
      <c r="D722" s="990"/>
      <c r="E722" s="990"/>
      <c r="F722" s="990"/>
      <c r="G722" s="990"/>
      <c r="H722" s="990"/>
      <c r="I722" s="990"/>
      <c r="J722" s="990"/>
      <c r="K722" s="990"/>
      <c r="L722" s="991"/>
      <c r="M722" s="991"/>
      <c r="N722" s="991"/>
      <c r="O722" s="991"/>
      <c r="P722" s="991"/>
      <c r="Q722" s="991"/>
      <c r="R722" s="991"/>
      <c r="S722" s="991"/>
      <c r="T722" s="991"/>
      <c r="U722" s="991"/>
      <c r="V722" s="991"/>
      <c r="W722" s="991"/>
    </row>
    <row r="723" spans="2:23" ht="15.75" hidden="1" customHeight="1">
      <c r="B723" s="990"/>
      <c r="C723" s="990"/>
      <c r="D723" s="990"/>
      <c r="E723" s="990"/>
      <c r="F723" s="990"/>
      <c r="G723" s="990"/>
      <c r="H723" s="990"/>
      <c r="I723" s="990"/>
      <c r="J723" s="990"/>
      <c r="K723" s="990"/>
      <c r="L723" s="991"/>
      <c r="M723" s="991"/>
      <c r="N723" s="991"/>
      <c r="O723" s="991"/>
      <c r="P723" s="991"/>
      <c r="Q723" s="991"/>
      <c r="R723" s="991"/>
      <c r="S723" s="991"/>
      <c r="T723" s="991"/>
      <c r="U723" s="991"/>
      <c r="V723" s="991"/>
      <c r="W723" s="991"/>
    </row>
    <row r="724" spans="2:23" ht="15.75" hidden="1" customHeight="1">
      <c r="B724" s="990"/>
      <c r="C724" s="990"/>
      <c r="D724" s="990"/>
      <c r="E724" s="990"/>
      <c r="F724" s="990"/>
      <c r="G724" s="990"/>
      <c r="H724" s="990"/>
      <c r="I724" s="990"/>
      <c r="J724" s="990"/>
      <c r="K724" s="990"/>
      <c r="L724" s="991"/>
      <c r="M724" s="991"/>
      <c r="N724" s="991"/>
      <c r="O724" s="991"/>
      <c r="P724" s="991"/>
      <c r="Q724" s="991"/>
      <c r="R724" s="991"/>
      <c r="S724" s="991"/>
      <c r="T724" s="991"/>
      <c r="U724" s="991"/>
      <c r="V724" s="991"/>
      <c r="W724" s="991"/>
    </row>
    <row r="725" spans="2:23" ht="15.75" hidden="1" customHeight="1">
      <c r="B725" s="990"/>
      <c r="C725" s="990"/>
      <c r="D725" s="990"/>
      <c r="E725" s="990"/>
      <c r="F725" s="990"/>
      <c r="G725" s="990"/>
      <c r="H725" s="990"/>
      <c r="I725" s="990"/>
      <c r="J725" s="990"/>
      <c r="K725" s="990"/>
      <c r="L725" s="991"/>
      <c r="M725" s="991"/>
      <c r="N725" s="991"/>
      <c r="O725" s="991"/>
      <c r="P725" s="991"/>
      <c r="Q725" s="991"/>
      <c r="R725" s="991"/>
      <c r="S725" s="991"/>
      <c r="T725" s="991"/>
      <c r="U725" s="991"/>
      <c r="V725" s="991"/>
      <c r="W725" s="991"/>
    </row>
    <row r="726" spans="2:23" ht="15.75" hidden="1" customHeight="1">
      <c r="B726" s="990"/>
      <c r="C726" s="990"/>
      <c r="D726" s="990"/>
      <c r="E726" s="990"/>
      <c r="F726" s="990"/>
      <c r="G726" s="990"/>
      <c r="H726" s="990"/>
      <c r="I726" s="990"/>
      <c r="J726" s="990"/>
      <c r="K726" s="990"/>
      <c r="L726" s="991"/>
      <c r="M726" s="991"/>
      <c r="N726" s="991"/>
      <c r="O726" s="991"/>
      <c r="P726" s="991"/>
      <c r="Q726" s="991"/>
      <c r="R726" s="991"/>
      <c r="S726" s="991"/>
      <c r="T726" s="991"/>
      <c r="U726" s="991"/>
      <c r="V726" s="991"/>
      <c r="W726" s="991"/>
    </row>
    <row r="727" spans="2:23" ht="15.75" hidden="1" customHeight="1">
      <c r="B727" s="990"/>
      <c r="C727" s="990"/>
      <c r="D727" s="990"/>
      <c r="E727" s="990"/>
      <c r="F727" s="990"/>
      <c r="G727" s="990"/>
      <c r="H727" s="990"/>
      <c r="I727" s="990"/>
      <c r="J727" s="990"/>
      <c r="K727" s="990"/>
      <c r="L727" s="991"/>
      <c r="M727" s="991"/>
      <c r="N727" s="991"/>
      <c r="O727" s="991"/>
      <c r="P727" s="991"/>
      <c r="Q727" s="991"/>
      <c r="R727" s="991"/>
      <c r="S727" s="991"/>
      <c r="T727" s="991"/>
      <c r="U727" s="991"/>
      <c r="V727" s="991"/>
      <c r="W727" s="991"/>
    </row>
    <row r="728" spans="2:23" ht="15.75" hidden="1" customHeight="1">
      <c r="B728" s="990"/>
      <c r="C728" s="990"/>
      <c r="D728" s="990"/>
      <c r="E728" s="990"/>
      <c r="F728" s="990"/>
      <c r="G728" s="990"/>
      <c r="H728" s="990"/>
      <c r="I728" s="990"/>
      <c r="J728" s="990"/>
      <c r="K728" s="990"/>
      <c r="L728" s="991"/>
      <c r="M728" s="991"/>
      <c r="N728" s="991"/>
      <c r="O728" s="991"/>
      <c r="P728" s="991"/>
      <c r="Q728" s="991"/>
      <c r="R728" s="991"/>
      <c r="S728" s="991"/>
      <c r="T728" s="991"/>
      <c r="U728" s="991"/>
      <c r="V728" s="991"/>
      <c r="W728" s="991"/>
    </row>
    <row r="729" spans="2:23" ht="15.75" hidden="1" customHeight="1">
      <c r="B729" s="990"/>
      <c r="C729" s="990"/>
      <c r="D729" s="990"/>
      <c r="E729" s="990"/>
      <c r="F729" s="990"/>
      <c r="G729" s="990"/>
      <c r="H729" s="990"/>
      <c r="I729" s="990"/>
      <c r="J729" s="990"/>
      <c r="K729" s="990"/>
      <c r="L729" s="991"/>
      <c r="M729" s="991"/>
      <c r="N729" s="991"/>
      <c r="O729" s="991"/>
      <c r="P729" s="991"/>
      <c r="Q729" s="991"/>
      <c r="R729" s="991"/>
      <c r="S729" s="991"/>
      <c r="T729" s="991"/>
      <c r="U729" s="991"/>
      <c r="V729" s="991"/>
      <c r="W729" s="991"/>
    </row>
    <row r="730" spans="2:23" ht="15.75" hidden="1" customHeight="1">
      <c r="B730" s="990"/>
      <c r="C730" s="990"/>
      <c r="D730" s="990"/>
      <c r="E730" s="990"/>
      <c r="F730" s="990"/>
      <c r="G730" s="990"/>
      <c r="H730" s="990"/>
      <c r="I730" s="990"/>
      <c r="J730" s="990"/>
      <c r="K730" s="990"/>
      <c r="L730" s="991"/>
      <c r="M730" s="991"/>
      <c r="N730" s="991"/>
      <c r="O730" s="991"/>
      <c r="P730" s="991"/>
      <c r="Q730" s="991"/>
      <c r="R730" s="991"/>
      <c r="S730" s="991"/>
      <c r="T730" s="991"/>
      <c r="U730" s="991"/>
      <c r="V730" s="991"/>
      <c r="W730" s="991"/>
    </row>
    <row r="731" spans="2:23" ht="15.75" hidden="1" customHeight="1">
      <c r="B731" s="990"/>
      <c r="C731" s="990"/>
      <c r="D731" s="990"/>
      <c r="E731" s="990"/>
      <c r="F731" s="990"/>
      <c r="G731" s="990"/>
      <c r="H731" s="990"/>
      <c r="I731" s="990"/>
      <c r="J731" s="990"/>
      <c r="K731" s="990"/>
      <c r="L731" s="991"/>
      <c r="M731" s="991"/>
      <c r="N731" s="991"/>
      <c r="O731" s="991"/>
      <c r="P731" s="991"/>
      <c r="Q731" s="991"/>
      <c r="R731" s="991"/>
      <c r="S731" s="991"/>
      <c r="T731" s="991"/>
      <c r="U731" s="991"/>
      <c r="V731" s="991"/>
      <c r="W731" s="991"/>
    </row>
    <row r="732" spans="2:23" ht="15.75" hidden="1" customHeight="1">
      <c r="B732" s="990"/>
      <c r="C732" s="990"/>
      <c r="D732" s="990"/>
      <c r="E732" s="990"/>
      <c r="F732" s="990"/>
      <c r="G732" s="990"/>
      <c r="H732" s="990"/>
      <c r="I732" s="990"/>
      <c r="J732" s="990"/>
      <c r="K732" s="990"/>
      <c r="L732" s="991"/>
      <c r="M732" s="991"/>
      <c r="N732" s="991"/>
      <c r="O732" s="991"/>
      <c r="P732" s="991"/>
      <c r="Q732" s="991"/>
      <c r="R732" s="991"/>
      <c r="S732" s="991"/>
      <c r="T732" s="991"/>
      <c r="U732" s="991"/>
      <c r="V732" s="991"/>
      <c r="W732" s="991"/>
    </row>
    <row r="733" spans="2:23" ht="15.75" hidden="1" customHeight="1">
      <c r="B733" s="990"/>
      <c r="C733" s="990"/>
      <c r="D733" s="990"/>
      <c r="E733" s="990"/>
      <c r="F733" s="990"/>
      <c r="G733" s="990"/>
      <c r="H733" s="990"/>
      <c r="I733" s="990"/>
      <c r="J733" s="990"/>
      <c r="K733" s="990"/>
      <c r="L733" s="991"/>
      <c r="M733" s="991"/>
      <c r="N733" s="991"/>
      <c r="O733" s="991"/>
      <c r="P733" s="991"/>
      <c r="Q733" s="991"/>
      <c r="R733" s="991"/>
      <c r="S733" s="991"/>
      <c r="T733" s="991"/>
      <c r="U733" s="991"/>
      <c r="V733" s="991"/>
      <c r="W733" s="991"/>
    </row>
    <row r="734" spans="2:23" ht="15.75" hidden="1" customHeight="1">
      <c r="B734" s="990"/>
      <c r="C734" s="990"/>
      <c r="D734" s="990"/>
      <c r="E734" s="990"/>
      <c r="F734" s="990"/>
      <c r="G734" s="990"/>
      <c r="H734" s="990"/>
      <c r="I734" s="990"/>
      <c r="J734" s="990"/>
      <c r="K734" s="990"/>
      <c r="L734" s="991"/>
      <c r="M734" s="991"/>
      <c r="N734" s="991"/>
      <c r="O734" s="991"/>
      <c r="P734" s="991"/>
      <c r="Q734" s="991"/>
      <c r="R734" s="991"/>
      <c r="S734" s="991"/>
      <c r="T734" s="991"/>
      <c r="U734" s="991"/>
      <c r="V734" s="991"/>
      <c r="W734" s="991"/>
    </row>
    <row r="735" spans="2:23" ht="15.75" hidden="1" customHeight="1">
      <c r="B735" s="990"/>
      <c r="C735" s="990"/>
      <c r="D735" s="990"/>
      <c r="E735" s="990"/>
      <c r="F735" s="990"/>
      <c r="G735" s="990"/>
      <c r="H735" s="990"/>
      <c r="I735" s="990"/>
      <c r="J735" s="990"/>
      <c r="K735" s="990"/>
      <c r="L735" s="991"/>
      <c r="M735" s="991"/>
      <c r="N735" s="991"/>
      <c r="O735" s="991"/>
      <c r="P735" s="991"/>
      <c r="Q735" s="991"/>
      <c r="R735" s="991"/>
      <c r="S735" s="991"/>
      <c r="T735" s="991"/>
      <c r="U735" s="991"/>
      <c r="V735" s="991"/>
      <c r="W735" s="991"/>
    </row>
    <row r="736" spans="2:23" ht="15.75" hidden="1" customHeight="1">
      <c r="B736" s="990"/>
      <c r="C736" s="990"/>
      <c r="D736" s="990"/>
      <c r="E736" s="990"/>
      <c r="F736" s="990"/>
      <c r="G736" s="990"/>
      <c r="H736" s="990"/>
      <c r="I736" s="990"/>
      <c r="J736" s="990"/>
      <c r="K736" s="990"/>
      <c r="L736" s="991"/>
      <c r="M736" s="991"/>
      <c r="N736" s="991"/>
      <c r="O736" s="991"/>
      <c r="P736" s="991"/>
      <c r="Q736" s="991"/>
      <c r="R736" s="991"/>
      <c r="S736" s="991"/>
      <c r="T736" s="991"/>
      <c r="U736" s="991"/>
      <c r="V736" s="991"/>
      <c r="W736" s="991"/>
    </row>
    <row r="737" spans="2:23" ht="15.75" hidden="1" customHeight="1">
      <c r="B737" s="990"/>
      <c r="C737" s="990"/>
      <c r="D737" s="990"/>
      <c r="E737" s="990"/>
      <c r="F737" s="990"/>
      <c r="G737" s="990"/>
      <c r="H737" s="990"/>
      <c r="I737" s="990"/>
      <c r="J737" s="990"/>
      <c r="K737" s="990"/>
      <c r="L737" s="991"/>
      <c r="M737" s="991"/>
      <c r="N737" s="991"/>
      <c r="O737" s="991"/>
      <c r="P737" s="991"/>
      <c r="Q737" s="991"/>
      <c r="R737" s="991"/>
      <c r="S737" s="991"/>
      <c r="T737" s="991"/>
      <c r="U737" s="991"/>
      <c r="V737" s="991"/>
      <c r="W737" s="991"/>
    </row>
    <row r="738" spans="2:23" ht="15.75" hidden="1" customHeight="1">
      <c r="B738" s="990"/>
      <c r="C738" s="990"/>
      <c r="D738" s="990"/>
      <c r="E738" s="990"/>
      <c r="F738" s="990"/>
      <c r="G738" s="990"/>
      <c r="H738" s="990"/>
      <c r="I738" s="990"/>
      <c r="J738" s="990"/>
      <c r="K738" s="990"/>
      <c r="L738" s="991"/>
      <c r="M738" s="991"/>
      <c r="N738" s="991"/>
      <c r="O738" s="991"/>
      <c r="P738" s="991"/>
      <c r="Q738" s="991"/>
      <c r="R738" s="991"/>
      <c r="S738" s="991"/>
      <c r="T738" s="991"/>
      <c r="U738" s="991"/>
      <c r="V738" s="991"/>
      <c r="W738" s="991"/>
    </row>
    <row r="739" spans="2:23" ht="15.75" hidden="1" customHeight="1">
      <c r="B739" s="990"/>
      <c r="C739" s="990"/>
      <c r="D739" s="990"/>
      <c r="E739" s="990"/>
      <c r="F739" s="990"/>
      <c r="G739" s="990"/>
      <c r="H739" s="990"/>
      <c r="I739" s="990"/>
      <c r="J739" s="990"/>
      <c r="K739" s="990"/>
      <c r="L739" s="991"/>
      <c r="M739" s="991"/>
      <c r="N739" s="991"/>
      <c r="O739" s="991"/>
      <c r="P739" s="991"/>
      <c r="Q739" s="991"/>
      <c r="R739" s="991"/>
      <c r="S739" s="991"/>
      <c r="T739" s="991"/>
      <c r="U739" s="991"/>
      <c r="V739" s="991"/>
      <c r="W739" s="991"/>
    </row>
    <row r="740" spans="2:23" ht="15.75" hidden="1" customHeight="1">
      <c r="B740" s="990"/>
      <c r="C740" s="990"/>
      <c r="D740" s="990"/>
      <c r="E740" s="990"/>
      <c r="F740" s="990"/>
      <c r="G740" s="990"/>
      <c r="H740" s="990"/>
      <c r="I740" s="990"/>
      <c r="J740" s="990"/>
      <c r="K740" s="990"/>
      <c r="L740" s="991"/>
      <c r="M740" s="991"/>
      <c r="N740" s="991"/>
      <c r="O740" s="991"/>
      <c r="P740" s="991"/>
      <c r="Q740" s="991"/>
      <c r="R740" s="991"/>
      <c r="S740" s="991"/>
      <c r="T740" s="991"/>
      <c r="U740" s="991"/>
      <c r="V740" s="991"/>
      <c r="W740" s="991"/>
    </row>
    <row r="741" spans="2:23" ht="15.75" hidden="1" customHeight="1">
      <c r="B741" s="990"/>
      <c r="C741" s="990"/>
      <c r="D741" s="990"/>
      <c r="E741" s="990"/>
      <c r="F741" s="990"/>
      <c r="G741" s="990"/>
      <c r="H741" s="990"/>
      <c r="I741" s="990"/>
      <c r="J741" s="990"/>
      <c r="K741" s="990"/>
      <c r="L741" s="991"/>
      <c r="M741" s="991"/>
      <c r="N741" s="991"/>
      <c r="O741" s="991"/>
      <c r="P741" s="991"/>
      <c r="Q741" s="991"/>
      <c r="R741" s="991"/>
      <c r="S741" s="991"/>
      <c r="T741" s="991"/>
      <c r="U741" s="991"/>
      <c r="V741" s="991"/>
      <c r="W741" s="991"/>
    </row>
    <row r="742" spans="2:23" ht="15.75" hidden="1" customHeight="1">
      <c r="B742" s="990"/>
      <c r="C742" s="990"/>
      <c r="D742" s="990"/>
      <c r="E742" s="990"/>
      <c r="F742" s="990"/>
      <c r="G742" s="990"/>
      <c r="H742" s="990"/>
      <c r="I742" s="990"/>
      <c r="J742" s="990"/>
      <c r="K742" s="990"/>
      <c r="L742" s="991"/>
      <c r="M742" s="991"/>
      <c r="N742" s="991"/>
      <c r="O742" s="991"/>
      <c r="P742" s="991"/>
      <c r="Q742" s="991"/>
      <c r="R742" s="991"/>
      <c r="S742" s="991"/>
      <c r="T742" s="991"/>
      <c r="U742" s="991"/>
      <c r="V742" s="991"/>
      <c r="W742" s="991"/>
    </row>
    <row r="743" spans="2:23" ht="15.75" hidden="1" customHeight="1">
      <c r="B743" s="990"/>
      <c r="C743" s="990"/>
      <c r="D743" s="990"/>
      <c r="E743" s="990"/>
      <c r="F743" s="990"/>
      <c r="G743" s="990"/>
      <c r="H743" s="990"/>
      <c r="I743" s="990"/>
      <c r="J743" s="990"/>
      <c r="K743" s="990"/>
      <c r="L743" s="991"/>
      <c r="M743" s="991"/>
      <c r="N743" s="991"/>
      <c r="O743" s="991"/>
      <c r="P743" s="991"/>
      <c r="Q743" s="991"/>
      <c r="R743" s="991"/>
      <c r="S743" s="991"/>
      <c r="T743" s="991"/>
      <c r="U743" s="991"/>
      <c r="V743" s="991"/>
      <c r="W743" s="991"/>
    </row>
    <row r="744" spans="2:23" ht="15.75" hidden="1" customHeight="1">
      <c r="B744" s="990"/>
      <c r="C744" s="990"/>
      <c r="D744" s="990"/>
      <c r="E744" s="990"/>
      <c r="F744" s="990"/>
      <c r="G744" s="990"/>
      <c r="H744" s="990"/>
      <c r="I744" s="990"/>
      <c r="J744" s="990"/>
      <c r="K744" s="990"/>
      <c r="L744" s="991"/>
      <c r="M744" s="991"/>
      <c r="N744" s="991"/>
      <c r="O744" s="991"/>
      <c r="P744" s="991"/>
      <c r="Q744" s="991"/>
      <c r="R744" s="991"/>
      <c r="S744" s="991"/>
      <c r="T744" s="991"/>
      <c r="U744" s="991"/>
      <c r="V744" s="991"/>
      <c r="W744" s="991"/>
    </row>
    <row r="745" spans="2:23" ht="15.75" hidden="1" customHeight="1">
      <c r="B745" s="990"/>
      <c r="C745" s="990"/>
      <c r="D745" s="990"/>
      <c r="E745" s="990"/>
      <c r="F745" s="990"/>
      <c r="G745" s="990"/>
      <c r="H745" s="990"/>
      <c r="I745" s="990"/>
      <c r="J745" s="990"/>
      <c r="K745" s="990"/>
      <c r="L745" s="991"/>
      <c r="M745" s="991"/>
      <c r="N745" s="991"/>
      <c r="O745" s="991"/>
      <c r="P745" s="991"/>
      <c r="Q745" s="991"/>
      <c r="R745" s="991"/>
      <c r="S745" s="991"/>
      <c r="T745" s="991"/>
      <c r="U745" s="991"/>
      <c r="V745" s="991"/>
      <c r="W745" s="991"/>
    </row>
    <row r="746" spans="2:23" ht="15.75" hidden="1" customHeight="1">
      <c r="B746" s="990"/>
      <c r="C746" s="990"/>
      <c r="D746" s="990"/>
      <c r="E746" s="990"/>
      <c r="F746" s="990"/>
      <c r="G746" s="990"/>
      <c r="H746" s="990"/>
      <c r="I746" s="990"/>
      <c r="J746" s="990"/>
      <c r="K746" s="990"/>
      <c r="L746" s="991"/>
      <c r="M746" s="991"/>
      <c r="N746" s="991"/>
      <c r="O746" s="991"/>
      <c r="P746" s="991"/>
      <c r="Q746" s="991"/>
      <c r="R746" s="991"/>
      <c r="S746" s="991"/>
      <c r="T746" s="991"/>
      <c r="U746" s="991"/>
      <c r="V746" s="991"/>
      <c r="W746" s="991"/>
    </row>
    <row r="747" spans="2:23" ht="15.75" hidden="1" customHeight="1">
      <c r="B747" s="990"/>
      <c r="C747" s="990"/>
      <c r="D747" s="990"/>
      <c r="E747" s="990"/>
      <c r="F747" s="990"/>
      <c r="G747" s="990"/>
      <c r="H747" s="990"/>
      <c r="I747" s="990"/>
      <c r="J747" s="990"/>
      <c r="K747" s="990"/>
      <c r="L747" s="991"/>
      <c r="M747" s="991"/>
      <c r="N747" s="991"/>
      <c r="O747" s="991"/>
      <c r="P747" s="991"/>
      <c r="Q747" s="991"/>
      <c r="R747" s="991"/>
      <c r="S747" s="991"/>
      <c r="T747" s="991"/>
      <c r="U747" s="991"/>
      <c r="V747" s="991"/>
      <c r="W747" s="991"/>
    </row>
    <row r="748" spans="2:23" ht="15.75" hidden="1" customHeight="1">
      <c r="B748" s="990"/>
      <c r="C748" s="990"/>
      <c r="D748" s="990"/>
      <c r="E748" s="990"/>
      <c r="F748" s="990"/>
      <c r="G748" s="990"/>
      <c r="H748" s="990"/>
      <c r="I748" s="990"/>
      <c r="J748" s="990"/>
      <c r="K748" s="990"/>
      <c r="L748" s="991"/>
      <c r="M748" s="991"/>
      <c r="N748" s="991"/>
      <c r="O748" s="991"/>
      <c r="P748" s="991"/>
      <c r="Q748" s="991"/>
      <c r="R748" s="991"/>
      <c r="S748" s="991"/>
      <c r="T748" s="991"/>
      <c r="U748" s="991"/>
      <c r="V748" s="991"/>
      <c r="W748" s="991"/>
    </row>
    <row r="749" spans="2:23" ht="15.75" hidden="1" customHeight="1">
      <c r="B749" s="990"/>
      <c r="C749" s="990"/>
      <c r="D749" s="990"/>
      <c r="E749" s="990"/>
      <c r="F749" s="990"/>
      <c r="G749" s="990"/>
      <c r="H749" s="990"/>
      <c r="I749" s="990"/>
      <c r="J749" s="990"/>
      <c r="K749" s="990"/>
      <c r="L749" s="991"/>
      <c r="M749" s="991"/>
      <c r="N749" s="991"/>
      <c r="O749" s="991"/>
      <c r="P749" s="991"/>
      <c r="Q749" s="991"/>
      <c r="R749" s="991"/>
      <c r="S749" s="991"/>
      <c r="T749" s="991"/>
      <c r="U749" s="991"/>
      <c r="V749" s="991"/>
      <c r="W749" s="991"/>
    </row>
    <row r="750" spans="2:23" ht="15.75" hidden="1" customHeight="1">
      <c r="B750" s="990"/>
      <c r="C750" s="990"/>
      <c r="D750" s="990"/>
      <c r="E750" s="990"/>
      <c r="F750" s="990"/>
      <c r="G750" s="990"/>
      <c r="H750" s="990"/>
      <c r="I750" s="990"/>
      <c r="J750" s="990"/>
      <c r="K750" s="990"/>
      <c r="L750" s="991"/>
      <c r="M750" s="991"/>
      <c r="N750" s="991"/>
      <c r="O750" s="991"/>
      <c r="P750" s="991"/>
      <c r="Q750" s="991"/>
      <c r="R750" s="991"/>
      <c r="S750" s="991"/>
      <c r="T750" s="991"/>
      <c r="U750" s="991"/>
      <c r="V750" s="991"/>
      <c r="W750" s="991"/>
    </row>
    <row r="751" spans="2:23" ht="15.75" hidden="1" customHeight="1">
      <c r="B751" s="990"/>
      <c r="C751" s="990"/>
      <c r="D751" s="990"/>
      <c r="E751" s="990"/>
      <c r="F751" s="990"/>
      <c r="G751" s="990"/>
      <c r="H751" s="990"/>
      <c r="I751" s="990"/>
      <c r="J751" s="990"/>
      <c r="K751" s="990"/>
      <c r="L751" s="991"/>
      <c r="M751" s="991"/>
      <c r="N751" s="991"/>
      <c r="O751" s="991"/>
      <c r="P751" s="991"/>
      <c r="Q751" s="991"/>
      <c r="R751" s="991"/>
      <c r="S751" s="991"/>
      <c r="T751" s="991"/>
      <c r="U751" s="991"/>
      <c r="V751" s="991"/>
      <c r="W751" s="991"/>
    </row>
    <row r="752" spans="2:23" ht="15.75" hidden="1" customHeight="1">
      <c r="B752" s="990"/>
      <c r="C752" s="990"/>
      <c r="D752" s="990"/>
      <c r="E752" s="990"/>
      <c r="F752" s="990"/>
      <c r="G752" s="990"/>
      <c r="H752" s="990"/>
      <c r="I752" s="990"/>
      <c r="J752" s="990"/>
      <c r="K752" s="990"/>
      <c r="L752" s="991"/>
      <c r="M752" s="991"/>
      <c r="N752" s="991"/>
      <c r="O752" s="991"/>
      <c r="P752" s="991"/>
      <c r="Q752" s="991"/>
      <c r="R752" s="991"/>
      <c r="S752" s="991"/>
      <c r="T752" s="991"/>
      <c r="U752" s="991"/>
      <c r="V752" s="991"/>
      <c r="W752" s="991"/>
    </row>
    <row r="753" spans="2:23" ht="15.75" hidden="1" customHeight="1">
      <c r="B753" s="990"/>
      <c r="C753" s="990"/>
      <c r="D753" s="990"/>
      <c r="E753" s="990"/>
      <c r="F753" s="990"/>
      <c r="G753" s="990"/>
      <c r="H753" s="990"/>
      <c r="I753" s="990"/>
      <c r="J753" s="990"/>
      <c r="K753" s="990"/>
      <c r="L753" s="991"/>
      <c r="M753" s="991"/>
      <c r="N753" s="991"/>
      <c r="O753" s="991"/>
      <c r="P753" s="991"/>
      <c r="Q753" s="991"/>
      <c r="R753" s="991"/>
      <c r="S753" s="991"/>
      <c r="T753" s="991"/>
      <c r="U753" s="991"/>
      <c r="V753" s="991"/>
      <c r="W753" s="991"/>
    </row>
    <row r="754" spans="2:23" ht="15.75" hidden="1" customHeight="1">
      <c r="B754" s="990"/>
      <c r="C754" s="990"/>
      <c r="D754" s="990"/>
      <c r="E754" s="990"/>
      <c r="F754" s="990"/>
      <c r="G754" s="990"/>
      <c r="H754" s="990"/>
      <c r="I754" s="990"/>
      <c r="J754" s="990"/>
      <c r="K754" s="990"/>
      <c r="L754" s="991"/>
      <c r="M754" s="991"/>
      <c r="N754" s="991"/>
      <c r="O754" s="991"/>
      <c r="P754" s="991"/>
      <c r="Q754" s="991"/>
      <c r="R754" s="991"/>
      <c r="S754" s="991"/>
      <c r="T754" s="991"/>
      <c r="U754" s="991"/>
      <c r="V754" s="991"/>
      <c r="W754" s="991"/>
    </row>
    <row r="755" spans="2:23" ht="15.75" hidden="1" customHeight="1">
      <c r="B755" s="990"/>
      <c r="C755" s="990"/>
      <c r="D755" s="990"/>
      <c r="E755" s="990"/>
      <c r="F755" s="990"/>
      <c r="G755" s="990"/>
      <c r="H755" s="990"/>
      <c r="I755" s="990"/>
      <c r="J755" s="990"/>
      <c r="K755" s="990"/>
      <c r="L755" s="991"/>
      <c r="M755" s="991"/>
      <c r="N755" s="991"/>
      <c r="O755" s="991"/>
      <c r="P755" s="991"/>
      <c r="Q755" s="991"/>
      <c r="R755" s="991"/>
      <c r="S755" s="991"/>
      <c r="T755" s="991"/>
      <c r="U755" s="991"/>
      <c r="V755" s="991"/>
      <c r="W755" s="991"/>
    </row>
    <row r="756" spans="2:23" ht="15.75" hidden="1" customHeight="1">
      <c r="B756" s="990"/>
      <c r="C756" s="990"/>
      <c r="D756" s="990"/>
      <c r="E756" s="990"/>
      <c r="F756" s="990"/>
      <c r="G756" s="990"/>
      <c r="H756" s="990"/>
      <c r="I756" s="990"/>
      <c r="J756" s="990"/>
      <c r="K756" s="990"/>
      <c r="L756" s="991"/>
      <c r="M756" s="991"/>
      <c r="N756" s="991"/>
      <c r="O756" s="991"/>
      <c r="P756" s="991"/>
      <c r="Q756" s="991"/>
      <c r="R756" s="991"/>
      <c r="S756" s="991"/>
      <c r="T756" s="991"/>
      <c r="U756" s="991"/>
      <c r="V756" s="991"/>
      <c r="W756" s="991"/>
    </row>
    <row r="757" spans="2:23" ht="15.75" hidden="1" customHeight="1">
      <c r="B757" s="990"/>
      <c r="C757" s="990"/>
      <c r="D757" s="990"/>
      <c r="E757" s="990"/>
      <c r="F757" s="990"/>
      <c r="G757" s="990"/>
      <c r="H757" s="990"/>
      <c r="I757" s="990"/>
      <c r="J757" s="990"/>
      <c r="K757" s="990"/>
      <c r="L757" s="991"/>
      <c r="M757" s="991"/>
      <c r="N757" s="991"/>
      <c r="O757" s="991"/>
      <c r="P757" s="991"/>
      <c r="Q757" s="991"/>
      <c r="R757" s="991"/>
      <c r="S757" s="991"/>
      <c r="T757" s="991"/>
      <c r="U757" s="991"/>
      <c r="V757" s="991"/>
      <c r="W757" s="991"/>
    </row>
    <row r="758" spans="2:23" ht="15.75" hidden="1" customHeight="1">
      <c r="B758" s="990"/>
      <c r="C758" s="990"/>
      <c r="D758" s="990"/>
      <c r="E758" s="990"/>
      <c r="F758" s="990"/>
      <c r="G758" s="990"/>
      <c r="H758" s="990"/>
      <c r="I758" s="990"/>
      <c r="J758" s="990"/>
      <c r="K758" s="990"/>
      <c r="L758" s="991"/>
      <c r="M758" s="991"/>
      <c r="N758" s="991"/>
      <c r="O758" s="991"/>
      <c r="P758" s="991"/>
      <c r="Q758" s="991"/>
      <c r="R758" s="991"/>
      <c r="S758" s="991"/>
      <c r="T758" s="991"/>
      <c r="U758" s="991"/>
      <c r="V758" s="991"/>
      <c r="W758" s="991"/>
    </row>
    <row r="759" spans="2:23" ht="15.75" hidden="1" customHeight="1">
      <c r="B759" s="990"/>
      <c r="C759" s="990"/>
      <c r="D759" s="990"/>
      <c r="E759" s="990"/>
      <c r="F759" s="990"/>
      <c r="G759" s="990"/>
      <c r="H759" s="990"/>
      <c r="I759" s="990"/>
      <c r="J759" s="990"/>
      <c r="K759" s="990"/>
      <c r="L759" s="991"/>
      <c r="M759" s="991"/>
      <c r="N759" s="991"/>
      <c r="O759" s="991"/>
      <c r="P759" s="991"/>
      <c r="Q759" s="991"/>
      <c r="R759" s="991"/>
      <c r="S759" s="991"/>
      <c r="T759" s="991"/>
      <c r="U759" s="991"/>
      <c r="V759" s="991"/>
      <c r="W759" s="991"/>
    </row>
    <row r="760" spans="2:23" ht="15.75" hidden="1" customHeight="1">
      <c r="B760" s="990"/>
      <c r="C760" s="990"/>
      <c r="D760" s="990"/>
      <c r="E760" s="990"/>
      <c r="F760" s="990"/>
      <c r="G760" s="990"/>
      <c r="H760" s="990"/>
      <c r="I760" s="990"/>
      <c r="J760" s="990"/>
      <c r="K760" s="990"/>
      <c r="L760" s="991"/>
      <c r="M760" s="991"/>
      <c r="N760" s="991"/>
      <c r="O760" s="991"/>
      <c r="P760" s="991"/>
      <c r="Q760" s="991"/>
      <c r="R760" s="991"/>
      <c r="S760" s="991"/>
      <c r="T760" s="991"/>
      <c r="U760" s="991"/>
      <c r="V760" s="991"/>
      <c r="W760" s="991"/>
    </row>
    <row r="761" spans="2:23" ht="15.75" hidden="1" customHeight="1">
      <c r="B761" s="990"/>
      <c r="C761" s="990"/>
      <c r="D761" s="990"/>
      <c r="E761" s="990"/>
      <c r="F761" s="990"/>
      <c r="G761" s="990"/>
      <c r="H761" s="990"/>
      <c r="I761" s="990"/>
      <c r="J761" s="990"/>
      <c r="K761" s="990"/>
      <c r="L761" s="991"/>
      <c r="M761" s="991"/>
      <c r="N761" s="991"/>
      <c r="O761" s="991"/>
      <c r="P761" s="991"/>
      <c r="Q761" s="991"/>
      <c r="R761" s="991"/>
      <c r="S761" s="991"/>
      <c r="T761" s="991"/>
      <c r="U761" s="991"/>
      <c r="V761" s="991"/>
      <c r="W761" s="991"/>
    </row>
    <row r="762" spans="2:23" ht="15.75" hidden="1" customHeight="1">
      <c r="B762" s="990"/>
      <c r="C762" s="990"/>
      <c r="D762" s="990"/>
      <c r="E762" s="990"/>
      <c r="F762" s="990"/>
      <c r="G762" s="990"/>
      <c r="H762" s="990"/>
      <c r="I762" s="990"/>
      <c r="J762" s="990"/>
      <c r="K762" s="990"/>
      <c r="L762" s="991"/>
      <c r="M762" s="991"/>
      <c r="N762" s="991"/>
      <c r="O762" s="991"/>
      <c r="P762" s="991"/>
      <c r="Q762" s="991"/>
      <c r="R762" s="991"/>
      <c r="S762" s="991"/>
      <c r="T762" s="991"/>
      <c r="U762" s="991"/>
      <c r="V762" s="991"/>
      <c r="W762" s="991"/>
    </row>
    <row r="763" spans="2:23" ht="15.75" hidden="1" customHeight="1">
      <c r="B763" s="990"/>
      <c r="C763" s="990"/>
      <c r="D763" s="990"/>
      <c r="E763" s="990"/>
      <c r="F763" s="990"/>
      <c r="G763" s="990"/>
      <c r="H763" s="990"/>
      <c r="I763" s="990"/>
      <c r="J763" s="990"/>
      <c r="K763" s="990"/>
      <c r="L763" s="991"/>
      <c r="M763" s="991"/>
      <c r="N763" s="991"/>
      <c r="O763" s="991"/>
      <c r="P763" s="991"/>
      <c r="Q763" s="991"/>
      <c r="R763" s="991"/>
      <c r="S763" s="991"/>
      <c r="T763" s="991"/>
      <c r="U763" s="991"/>
      <c r="V763" s="991"/>
      <c r="W763" s="991"/>
    </row>
    <row r="764" spans="2:23" ht="15.75" hidden="1" customHeight="1">
      <c r="B764" s="990"/>
      <c r="C764" s="990"/>
      <c r="D764" s="990"/>
      <c r="E764" s="990"/>
      <c r="F764" s="990"/>
      <c r="G764" s="990"/>
      <c r="H764" s="990"/>
      <c r="I764" s="990"/>
      <c r="J764" s="990"/>
      <c r="K764" s="990"/>
      <c r="L764" s="991"/>
      <c r="M764" s="991"/>
      <c r="N764" s="991"/>
      <c r="O764" s="991"/>
      <c r="P764" s="991"/>
      <c r="Q764" s="991"/>
      <c r="R764" s="991"/>
      <c r="S764" s="991"/>
      <c r="T764" s="991"/>
      <c r="U764" s="991"/>
      <c r="V764" s="991"/>
      <c r="W764" s="991"/>
    </row>
    <row r="765" spans="2:23" ht="15.75" hidden="1" customHeight="1">
      <c r="B765" s="990"/>
      <c r="C765" s="990"/>
      <c r="D765" s="990"/>
      <c r="E765" s="990"/>
      <c r="F765" s="990"/>
      <c r="G765" s="990"/>
      <c r="H765" s="990"/>
      <c r="I765" s="990"/>
      <c r="J765" s="990"/>
      <c r="K765" s="990"/>
      <c r="L765" s="991"/>
      <c r="M765" s="991"/>
      <c r="N765" s="991"/>
      <c r="O765" s="991"/>
      <c r="P765" s="991"/>
      <c r="Q765" s="991"/>
      <c r="R765" s="991"/>
      <c r="S765" s="991"/>
      <c r="T765" s="991"/>
      <c r="U765" s="991"/>
      <c r="V765" s="991"/>
      <c r="W765" s="991"/>
    </row>
    <row r="766" spans="2:23" ht="15.75" hidden="1" customHeight="1">
      <c r="B766" s="990"/>
      <c r="C766" s="990"/>
      <c r="D766" s="990"/>
      <c r="E766" s="990"/>
      <c r="F766" s="990"/>
      <c r="G766" s="990"/>
      <c r="H766" s="990"/>
      <c r="I766" s="990"/>
      <c r="J766" s="990"/>
      <c r="K766" s="990"/>
      <c r="L766" s="991"/>
      <c r="M766" s="991"/>
      <c r="N766" s="991"/>
      <c r="O766" s="991"/>
      <c r="P766" s="991"/>
      <c r="Q766" s="991"/>
      <c r="R766" s="991"/>
      <c r="S766" s="991"/>
      <c r="T766" s="991"/>
      <c r="U766" s="991"/>
      <c r="V766" s="991"/>
      <c r="W766" s="991"/>
    </row>
    <row r="767" spans="2:23" ht="15.75" hidden="1" customHeight="1">
      <c r="B767" s="990"/>
      <c r="C767" s="990"/>
      <c r="D767" s="990"/>
      <c r="E767" s="990"/>
      <c r="F767" s="990"/>
      <c r="G767" s="990"/>
      <c r="H767" s="990"/>
      <c r="I767" s="990"/>
      <c r="J767" s="990"/>
      <c r="K767" s="990"/>
      <c r="L767" s="991"/>
      <c r="M767" s="991"/>
      <c r="N767" s="991"/>
      <c r="O767" s="991"/>
      <c r="P767" s="991"/>
      <c r="Q767" s="991"/>
      <c r="R767" s="991"/>
      <c r="S767" s="991"/>
      <c r="T767" s="991"/>
      <c r="U767" s="991"/>
      <c r="V767" s="991"/>
      <c r="W767" s="991"/>
    </row>
    <row r="768" spans="2:23" ht="15.75" hidden="1" customHeight="1">
      <c r="B768" s="990"/>
      <c r="C768" s="990"/>
      <c r="D768" s="990"/>
      <c r="E768" s="990"/>
      <c r="F768" s="990"/>
      <c r="G768" s="990"/>
      <c r="H768" s="990"/>
      <c r="I768" s="990"/>
      <c r="J768" s="990"/>
      <c r="K768" s="990"/>
      <c r="L768" s="991"/>
      <c r="M768" s="991"/>
      <c r="N768" s="991"/>
      <c r="O768" s="991"/>
      <c r="P768" s="991"/>
      <c r="Q768" s="991"/>
      <c r="R768" s="991"/>
      <c r="S768" s="991"/>
      <c r="T768" s="991"/>
      <c r="U768" s="991"/>
      <c r="V768" s="991"/>
      <c r="W768" s="991"/>
    </row>
    <row r="769" spans="2:23" ht="15.75" hidden="1" customHeight="1">
      <c r="B769" s="990"/>
      <c r="C769" s="990"/>
      <c r="D769" s="990"/>
      <c r="E769" s="990"/>
      <c r="F769" s="990"/>
      <c r="G769" s="990"/>
      <c r="H769" s="990"/>
      <c r="I769" s="990"/>
      <c r="J769" s="990"/>
      <c r="K769" s="990"/>
      <c r="L769" s="991"/>
      <c r="M769" s="991"/>
      <c r="N769" s="991"/>
      <c r="O769" s="991"/>
      <c r="P769" s="991"/>
      <c r="Q769" s="991"/>
      <c r="R769" s="991"/>
      <c r="S769" s="991"/>
      <c r="T769" s="991"/>
      <c r="U769" s="991"/>
      <c r="V769" s="991"/>
      <c r="W769" s="991"/>
    </row>
    <row r="770" spans="2:23" ht="15.75" hidden="1" customHeight="1">
      <c r="B770" s="990"/>
      <c r="C770" s="990"/>
      <c r="D770" s="990"/>
      <c r="E770" s="990"/>
      <c r="F770" s="990"/>
      <c r="G770" s="990"/>
      <c r="H770" s="990"/>
      <c r="I770" s="990"/>
      <c r="J770" s="990"/>
      <c r="K770" s="990"/>
      <c r="L770" s="991"/>
      <c r="M770" s="991"/>
      <c r="N770" s="991"/>
      <c r="O770" s="991"/>
      <c r="P770" s="991"/>
      <c r="Q770" s="991"/>
      <c r="R770" s="991"/>
      <c r="S770" s="991"/>
      <c r="T770" s="991"/>
      <c r="U770" s="991"/>
      <c r="V770" s="991"/>
      <c r="W770" s="991"/>
    </row>
    <row r="771" spans="2:23" ht="15.75" hidden="1" customHeight="1">
      <c r="B771" s="990"/>
      <c r="C771" s="990"/>
      <c r="D771" s="990"/>
      <c r="E771" s="990"/>
      <c r="F771" s="990"/>
      <c r="G771" s="990"/>
      <c r="H771" s="990"/>
      <c r="I771" s="990"/>
      <c r="J771" s="990"/>
      <c r="K771" s="990"/>
      <c r="L771" s="991"/>
      <c r="M771" s="991"/>
      <c r="N771" s="991"/>
      <c r="O771" s="991"/>
      <c r="P771" s="991"/>
      <c r="Q771" s="991"/>
      <c r="R771" s="991"/>
      <c r="S771" s="991"/>
      <c r="T771" s="991"/>
      <c r="U771" s="991"/>
      <c r="V771" s="991"/>
      <c r="W771" s="991"/>
    </row>
    <row r="772" spans="2:23" ht="15.75" hidden="1" customHeight="1">
      <c r="B772" s="990"/>
      <c r="C772" s="990"/>
      <c r="D772" s="990"/>
      <c r="E772" s="990"/>
      <c r="F772" s="990"/>
      <c r="G772" s="990"/>
      <c r="H772" s="990"/>
      <c r="I772" s="990"/>
      <c r="J772" s="990"/>
      <c r="K772" s="990"/>
      <c r="L772" s="991"/>
      <c r="M772" s="991"/>
      <c r="N772" s="991"/>
      <c r="O772" s="991"/>
      <c r="P772" s="991"/>
      <c r="Q772" s="991"/>
      <c r="R772" s="991"/>
      <c r="S772" s="991"/>
      <c r="T772" s="991"/>
      <c r="U772" s="991"/>
      <c r="V772" s="991"/>
      <c r="W772" s="991"/>
    </row>
    <row r="773" spans="2:23" ht="15.75" hidden="1" customHeight="1">
      <c r="B773" s="990"/>
      <c r="C773" s="990"/>
      <c r="D773" s="990"/>
      <c r="E773" s="990"/>
      <c r="F773" s="990"/>
      <c r="G773" s="990"/>
      <c r="H773" s="990"/>
      <c r="I773" s="990"/>
      <c r="J773" s="990"/>
      <c r="K773" s="990"/>
      <c r="L773" s="991"/>
      <c r="M773" s="991"/>
      <c r="N773" s="991"/>
      <c r="O773" s="991"/>
      <c r="P773" s="991"/>
      <c r="Q773" s="991"/>
      <c r="R773" s="991"/>
      <c r="S773" s="991"/>
      <c r="T773" s="991"/>
      <c r="U773" s="991"/>
      <c r="V773" s="991"/>
      <c r="W773" s="991"/>
    </row>
    <row r="774" spans="2:23" ht="15.75" hidden="1" customHeight="1">
      <c r="B774" s="990"/>
      <c r="C774" s="990"/>
      <c r="D774" s="990"/>
      <c r="E774" s="990"/>
      <c r="F774" s="990"/>
      <c r="G774" s="990"/>
      <c r="H774" s="990"/>
      <c r="I774" s="990"/>
      <c r="J774" s="990"/>
      <c r="K774" s="990"/>
      <c r="L774" s="991"/>
      <c r="M774" s="991"/>
      <c r="N774" s="991"/>
      <c r="O774" s="991"/>
      <c r="P774" s="991"/>
      <c r="Q774" s="991"/>
      <c r="R774" s="991"/>
      <c r="S774" s="991"/>
      <c r="T774" s="991"/>
      <c r="U774" s="991"/>
      <c r="V774" s="991"/>
      <c r="W774" s="991"/>
    </row>
    <row r="775" spans="2:23" ht="15.75" hidden="1" customHeight="1">
      <c r="B775" s="990"/>
      <c r="C775" s="990"/>
      <c r="D775" s="990"/>
      <c r="E775" s="990"/>
      <c r="F775" s="990"/>
      <c r="G775" s="990"/>
      <c r="H775" s="990"/>
      <c r="I775" s="990"/>
      <c r="J775" s="990"/>
      <c r="K775" s="990"/>
      <c r="L775" s="991"/>
      <c r="M775" s="991"/>
      <c r="N775" s="991"/>
      <c r="O775" s="991"/>
      <c r="P775" s="991"/>
      <c r="Q775" s="991"/>
      <c r="R775" s="991"/>
      <c r="S775" s="991"/>
      <c r="T775" s="991"/>
      <c r="U775" s="991"/>
      <c r="V775" s="991"/>
      <c r="W775" s="991"/>
    </row>
    <row r="776" spans="2:23" ht="15.75" hidden="1" customHeight="1">
      <c r="B776" s="990"/>
      <c r="C776" s="990"/>
      <c r="D776" s="990"/>
      <c r="E776" s="990"/>
      <c r="F776" s="990"/>
      <c r="G776" s="990"/>
      <c r="H776" s="990"/>
      <c r="I776" s="990"/>
      <c r="J776" s="990"/>
      <c r="K776" s="990"/>
      <c r="L776" s="991"/>
      <c r="M776" s="991"/>
      <c r="N776" s="991"/>
      <c r="O776" s="991"/>
      <c r="P776" s="991"/>
      <c r="Q776" s="991"/>
      <c r="R776" s="991"/>
      <c r="S776" s="991"/>
      <c r="T776" s="991"/>
      <c r="U776" s="991"/>
      <c r="V776" s="991"/>
      <c r="W776" s="991"/>
    </row>
    <row r="777" spans="2:23" ht="15.75" hidden="1" customHeight="1">
      <c r="B777" s="990"/>
      <c r="C777" s="990"/>
      <c r="D777" s="990"/>
      <c r="E777" s="990"/>
      <c r="F777" s="990"/>
      <c r="G777" s="990"/>
      <c r="H777" s="990"/>
      <c r="I777" s="990"/>
      <c r="J777" s="990"/>
      <c r="K777" s="990"/>
      <c r="L777" s="991"/>
      <c r="M777" s="991"/>
      <c r="N777" s="991"/>
      <c r="O777" s="991"/>
      <c r="P777" s="991"/>
      <c r="Q777" s="991"/>
      <c r="R777" s="991"/>
      <c r="S777" s="991"/>
      <c r="T777" s="991"/>
      <c r="U777" s="991"/>
      <c r="V777" s="991"/>
      <c r="W777" s="991"/>
    </row>
    <row r="778" spans="2:23" ht="15.75" hidden="1" customHeight="1">
      <c r="B778" s="990"/>
      <c r="C778" s="990"/>
      <c r="D778" s="990"/>
      <c r="E778" s="990"/>
      <c r="F778" s="990"/>
      <c r="G778" s="990"/>
      <c r="H778" s="990"/>
      <c r="I778" s="990"/>
      <c r="J778" s="990"/>
      <c r="K778" s="990"/>
      <c r="L778" s="991"/>
      <c r="M778" s="991"/>
      <c r="N778" s="991"/>
      <c r="O778" s="991"/>
      <c r="P778" s="991"/>
      <c r="Q778" s="991"/>
      <c r="R778" s="991"/>
      <c r="S778" s="991"/>
      <c r="T778" s="991"/>
      <c r="U778" s="991"/>
      <c r="V778" s="991"/>
      <c r="W778" s="991"/>
    </row>
    <row r="779" spans="2:23" ht="15.75" hidden="1" customHeight="1">
      <c r="B779" s="990"/>
      <c r="C779" s="990"/>
      <c r="D779" s="990"/>
      <c r="E779" s="990"/>
      <c r="F779" s="990"/>
      <c r="G779" s="990"/>
      <c r="H779" s="990"/>
      <c r="I779" s="990"/>
      <c r="J779" s="990"/>
      <c r="K779" s="990"/>
      <c r="L779" s="991"/>
      <c r="M779" s="991"/>
      <c r="N779" s="991"/>
      <c r="O779" s="991"/>
      <c r="P779" s="991"/>
      <c r="Q779" s="991"/>
      <c r="R779" s="991"/>
      <c r="S779" s="991"/>
      <c r="T779" s="991"/>
      <c r="U779" s="991"/>
      <c r="V779" s="991"/>
      <c r="W779" s="991"/>
    </row>
    <row r="780" spans="2:23" ht="15.75" hidden="1" customHeight="1">
      <c r="B780" s="990"/>
      <c r="C780" s="990"/>
      <c r="D780" s="990"/>
      <c r="E780" s="990"/>
      <c r="F780" s="990"/>
      <c r="G780" s="990"/>
      <c r="H780" s="990"/>
      <c r="I780" s="990"/>
      <c r="J780" s="990"/>
      <c r="K780" s="990"/>
      <c r="L780" s="991"/>
      <c r="M780" s="991"/>
      <c r="N780" s="991"/>
      <c r="O780" s="991"/>
      <c r="P780" s="991"/>
      <c r="Q780" s="991"/>
      <c r="R780" s="991"/>
      <c r="S780" s="991"/>
      <c r="T780" s="991"/>
      <c r="U780" s="991"/>
      <c r="V780" s="991"/>
      <c r="W780" s="991"/>
    </row>
    <row r="781" spans="2:23" ht="15.75" hidden="1" customHeight="1">
      <c r="B781" s="990"/>
      <c r="C781" s="990"/>
      <c r="D781" s="990"/>
      <c r="E781" s="990"/>
      <c r="F781" s="990"/>
      <c r="G781" s="990"/>
      <c r="H781" s="990"/>
      <c r="I781" s="990"/>
      <c r="J781" s="990"/>
      <c r="K781" s="990"/>
      <c r="L781" s="991"/>
      <c r="M781" s="991"/>
      <c r="N781" s="991"/>
      <c r="O781" s="991"/>
      <c r="P781" s="991"/>
      <c r="Q781" s="991"/>
      <c r="R781" s="991"/>
      <c r="S781" s="991"/>
      <c r="T781" s="991"/>
      <c r="U781" s="991"/>
      <c r="V781" s="991"/>
      <c r="W781" s="991"/>
    </row>
    <row r="782" spans="2:23" ht="15.75" hidden="1" customHeight="1">
      <c r="B782" s="990"/>
      <c r="C782" s="990"/>
      <c r="D782" s="990"/>
      <c r="E782" s="990"/>
      <c r="F782" s="990"/>
      <c r="G782" s="990"/>
      <c r="H782" s="990"/>
      <c r="I782" s="990"/>
      <c r="J782" s="990"/>
      <c r="K782" s="990"/>
      <c r="L782" s="991"/>
      <c r="M782" s="991"/>
      <c r="N782" s="991"/>
      <c r="O782" s="991"/>
      <c r="P782" s="991"/>
      <c r="Q782" s="991"/>
      <c r="R782" s="991"/>
      <c r="S782" s="991"/>
      <c r="T782" s="991"/>
      <c r="U782" s="991"/>
      <c r="V782" s="991"/>
      <c r="W782" s="991"/>
    </row>
    <row r="783" spans="2:23" ht="15.75" hidden="1" customHeight="1">
      <c r="B783" s="990"/>
      <c r="C783" s="990"/>
      <c r="D783" s="990"/>
      <c r="E783" s="990"/>
      <c r="F783" s="990"/>
      <c r="G783" s="990"/>
      <c r="H783" s="990"/>
      <c r="I783" s="990"/>
      <c r="J783" s="990"/>
      <c r="K783" s="990"/>
      <c r="L783" s="991"/>
      <c r="M783" s="991"/>
      <c r="N783" s="991"/>
      <c r="O783" s="991"/>
      <c r="P783" s="991"/>
      <c r="Q783" s="991"/>
      <c r="R783" s="991"/>
      <c r="S783" s="991"/>
      <c r="T783" s="991"/>
      <c r="U783" s="991"/>
      <c r="V783" s="991"/>
      <c r="W783" s="991"/>
    </row>
    <row r="784" spans="2:23" ht="15.75" hidden="1" customHeight="1">
      <c r="B784" s="990"/>
      <c r="C784" s="990"/>
      <c r="D784" s="990"/>
      <c r="E784" s="990"/>
      <c r="F784" s="990"/>
      <c r="G784" s="990"/>
      <c r="H784" s="990"/>
      <c r="I784" s="990"/>
      <c r="J784" s="990"/>
      <c r="K784" s="990"/>
      <c r="L784" s="991"/>
      <c r="M784" s="991"/>
      <c r="N784" s="991"/>
      <c r="O784" s="991"/>
      <c r="P784" s="991"/>
      <c r="Q784" s="991"/>
      <c r="R784" s="991"/>
      <c r="S784" s="991"/>
      <c r="T784" s="991"/>
      <c r="U784" s="991"/>
      <c r="V784" s="991"/>
      <c r="W784" s="991"/>
    </row>
    <row r="785" spans="2:23" ht="15.75" hidden="1" customHeight="1">
      <c r="B785" s="990"/>
      <c r="C785" s="990"/>
      <c r="D785" s="990"/>
      <c r="E785" s="990"/>
      <c r="F785" s="990"/>
      <c r="G785" s="990"/>
      <c r="H785" s="990"/>
      <c r="I785" s="990"/>
      <c r="J785" s="990"/>
      <c r="K785" s="990"/>
      <c r="L785" s="991"/>
      <c r="M785" s="991"/>
      <c r="N785" s="991"/>
      <c r="O785" s="991"/>
      <c r="P785" s="991"/>
      <c r="Q785" s="991"/>
      <c r="R785" s="991"/>
      <c r="S785" s="991"/>
      <c r="T785" s="991"/>
      <c r="U785" s="991"/>
      <c r="V785" s="991"/>
      <c r="W785" s="991"/>
    </row>
    <row r="786" spans="2:23" ht="15.75" hidden="1" customHeight="1">
      <c r="B786" s="990"/>
      <c r="C786" s="990"/>
      <c r="D786" s="990"/>
      <c r="E786" s="990"/>
      <c r="F786" s="990"/>
      <c r="G786" s="990"/>
      <c r="H786" s="990"/>
      <c r="I786" s="990"/>
      <c r="J786" s="990"/>
      <c r="K786" s="990"/>
      <c r="L786" s="991"/>
      <c r="M786" s="991"/>
      <c r="N786" s="991"/>
      <c r="O786" s="991"/>
      <c r="P786" s="991"/>
      <c r="Q786" s="991"/>
      <c r="R786" s="991"/>
      <c r="S786" s="991"/>
      <c r="T786" s="991"/>
      <c r="U786" s="991"/>
      <c r="V786" s="991"/>
      <c r="W786" s="991"/>
    </row>
    <row r="787" spans="2:23" ht="15.75" hidden="1" customHeight="1">
      <c r="B787" s="990"/>
      <c r="C787" s="990"/>
      <c r="D787" s="990"/>
      <c r="E787" s="990"/>
      <c r="F787" s="990"/>
      <c r="G787" s="990"/>
      <c r="H787" s="990"/>
      <c r="I787" s="990"/>
      <c r="J787" s="990"/>
      <c r="K787" s="990"/>
      <c r="L787" s="991"/>
      <c r="M787" s="991"/>
      <c r="N787" s="991"/>
      <c r="O787" s="991"/>
      <c r="P787" s="991"/>
      <c r="Q787" s="991"/>
      <c r="R787" s="991"/>
      <c r="S787" s="991"/>
      <c r="T787" s="991"/>
      <c r="U787" s="991"/>
      <c r="V787" s="991"/>
      <c r="W787" s="991"/>
    </row>
    <row r="788" spans="2:23" ht="15.75" hidden="1" customHeight="1">
      <c r="B788" s="990"/>
      <c r="C788" s="990"/>
      <c r="D788" s="990"/>
      <c r="E788" s="990"/>
      <c r="F788" s="990"/>
      <c r="G788" s="990"/>
      <c r="H788" s="990"/>
      <c r="I788" s="990"/>
      <c r="J788" s="990"/>
      <c r="K788" s="990"/>
      <c r="L788" s="991"/>
      <c r="M788" s="991"/>
      <c r="N788" s="991"/>
      <c r="O788" s="991"/>
      <c r="P788" s="991"/>
      <c r="Q788" s="991"/>
      <c r="R788" s="991"/>
      <c r="S788" s="991"/>
      <c r="T788" s="991"/>
      <c r="U788" s="991"/>
      <c r="V788" s="991"/>
      <c r="W788" s="991"/>
    </row>
    <row r="789" spans="2:23" ht="15.75" hidden="1" customHeight="1">
      <c r="B789" s="990"/>
      <c r="C789" s="990"/>
      <c r="D789" s="990"/>
      <c r="E789" s="990"/>
      <c r="F789" s="990"/>
      <c r="G789" s="990"/>
      <c r="H789" s="990"/>
      <c r="I789" s="990"/>
      <c r="J789" s="990"/>
      <c r="K789" s="990"/>
      <c r="L789" s="991"/>
      <c r="M789" s="991"/>
      <c r="N789" s="991"/>
      <c r="O789" s="991"/>
      <c r="P789" s="991"/>
      <c r="Q789" s="991"/>
      <c r="R789" s="991"/>
      <c r="S789" s="991"/>
      <c r="T789" s="991"/>
      <c r="U789" s="991"/>
      <c r="V789" s="991"/>
      <c r="W789" s="991"/>
    </row>
    <row r="790" spans="2:23" ht="15.75" hidden="1" customHeight="1">
      <c r="B790" s="990"/>
      <c r="C790" s="990"/>
      <c r="D790" s="990"/>
      <c r="E790" s="990"/>
      <c r="F790" s="990"/>
      <c r="G790" s="990"/>
      <c r="H790" s="990"/>
      <c r="I790" s="990"/>
      <c r="J790" s="990"/>
      <c r="K790" s="990"/>
      <c r="L790" s="991"/>
      <c r="M790" s="991"/>
      <c r="N790" s="991"/>
      <c r="O790" s="991"/>
      <c r="P790" s="991"/>
      <c r="Q790" s="991"/>
      <c r="R790" s="991"/>
      <c r="S790" s="991"/>
      <c r="T790" s="991"/>
      <c r="U790" s="991"/>
      <c r="V790" s="991"/>
      <c r="W790" s="991"/>
    </row>
    <row r="791" spans="2:23" ht="15.75" hidden="1" customHeight="1">
      <c r="B791" s="990"/>
      <c r="C791" s="990"/>
      <c r="D791" s="990"/>
      <c r="E791" s="990"/>
      <c r="F791" s="990"/>
      <c r="G791" s="990"/>
      <c r="H791" s="990"/>
      <c r="I791" s="990"/>
      <c r="J791" s="990"/>
      <c r="K791" s="990"/>
      <c r="L791" s="991"/>
      <c r="M791" s="991"/>
      <c r="N791" s="991"/>
      <c r="O791" s="991"/>
      <c r="P791" s="991"/>
      <c r="Q791" s="991"/>
      <c r="R791" s="991"/>
      <c r="S791" s="991"/>
      <c r="T791" s="991"/>
      <c r="U791" s="991"/>
      <c r="V791" s="991"/>
      <c r="W791" s="991"/>
    </row>
    <row r="792" spans="2:23" ht="15.75" hidden="1" customHeight="1">
      <c r="B792" s="990"/>
      <c r="C792" s="990"/>
      <c r="D792" s="990"/>
      <c r="E792" s="990"/>
      <c r="F792" s="990"/>
      <c r="G792" s="990"/>
      <c r="H792" s="990"/>
      <c r="I792" s="990"/>
      <c r="J792" s="990"/>
      <c r="K792" s="990"/>
      <c r="L792" s="991"/>
      <c r="M792" s="991"/>
      <c r="N792" s="991"/>
      <c r="O792" s="991"/>
      <c r="P792" s="991"/>
      <c r="Q792" s="991"/>
      <c r="R792" s="991"/>
      <c r="S792" s="991"/>
      <c r="T792" s="991"/>
      <c r="U792" s="991"/>
      <c r="V792" s="991"/>
      <c r="W792" s="991"/>
    </row>
    <row r="793" spans="2:23" ht="15.75" hidden="1" customHeight="1">
      <c r="B793" s="990"/>
      <c r="C793" s="990"/>
      <c r="D793" s="990"/>
      <c r="E793" s="990"/>
      <c r="F793" s="990"/>
      <c r="G793" s="990"/>
      <c r="H793" s="990"/>
      <c r="I793" s="990"/>
      <c r="J793" s="990"/>
      <c r="K793" s="990"/>
      <c r="L793" s="991"/>
      <c r="M793" s="991"/>
      <c r="N793" s="991"/>
      <c r="O793" s="991"/>
      <c r="P793" s="991"/>
      <c r="Q793" s="991"/>
      <c r="R793" s="991"/>
      <c r="S793" s="991"/>
      <c r="T793" s="991"/>
      <c r="U793" s="991"/>
      <c r="V793" s="991"/>
      <c r="W793" s="991"/>
    </row>
    <row r="794" spans="2:23" ht="15.75" hidden="1" customHeight="1">
      <c r="B794" s="990"/>
      <c r="C794" s="990"/>
      <c r="D794" s="990"/>
      <c r="E794" s="990"/>
      <c r="F794" s="990"/>
      <c r="G794" s="990"/>
      <c r="H794" s="990"/>
      <c r="I794" s="990"/>
      <c r="J794" s="990"/>
      <c r="K794" s="990"/>
      <c r="L794" s="991"/>
      <c r="M794" s="991"/>
      <c r="N794" s="991"/>
      <c r="O794" s="991"/>
      <c r="P794" s="991"/>
      <c r="Q794" s="991"/>
      <c r="R794" s="991"/>
      <c r="S794" s="991"/>
      <c r="T794" s="991"/>
      <c r="U794" s="991"/>
      <c r="V794" s="991"/>
      <c r="W794" s="991"/>
    </row>
    <row r="795" spans="2:23" ht="15.75" hidden="1" customHeight="1">
      <c r="B795" s="990"/>
      <c r="C795" s="990"/>
      <c r="D795" s="990"/>
      <c r="E795" s="990"/>
      <c r="F795" s="990"/>
      <c r="G795" s="990"/>
      <c r="H795" s="990"/>
      <c r="I795" s="990"/>
      <c r="J795" s="990"/>
      <c r="K795" s="990"/>
      <c r="L795" s="991"/>
      <c r="M795" s="991"/>
      <c r="N795" s="991"/>
      <c r="O795" s="991"/>
      <c r="P795" s="991"/>
      <c r="Q795" s="991"/>
      <c r="R795" s="991"/>
      <c r="S795" s="991"/>
      <c r="T795" s="991"/>
      <c r="U795" s="991"/>
      <c r="V795" s="991"/>
      <c r="W795" s="991"/>
    </row>
    <row r="796" spans="2:23" ht="15.75" hidden="1" customHeight="1">
      <c r="B796" s="990"/>
      <c r="C796" s="990"/>
      <c r="D796" s="990"/>
      <c r="E796" s="990"/>
      <c r="F796" s="990"/>
      <c r="G796" s="990"/>
      <c r="H796" s="990"/>
      <c r="I796" s="990"/>
      <c r="J796" s="990"/>
      <c r="K796" s="990"/>
      <c r="L796" s="991"/>
      <c r="M796" s="991"/>
      <c r="N796" s="991"/>
      <c r="O796" s="991"/>
      <c r="P796" s="991"/>
      <c r="Q796" s="991"/>
      <c r="R796" s="991"/>
      <c r="S796" s="991"/>
      <c r="T796" s="991"/>
      <c r="U796" s="991"/>
      <c r="V796" s="991"/>
      <c r="W796" s="991"/>
    </row>
    <row r="797" spans="2:23" ht="15.75" hidden="1" customHeight="1">
      <c r="B797" s="990"/>
      <c r="C797" s="990"/>
      <c r="D797" s="990"/>
      <c r="E797" s="990"/>
      <c r="F797" s="990"/>
      <c r="G797" s="990"/>
      <c r="H797" s="990"/>
      <c r="I797" s="990"/>
      <c r="J797" s="990"/>
      <c r="K797" s="990"/>
      <c r="L797" s="991"/>
      <c r="M797" s="991"/>
      <c r="N797" s="991"/>
      <c r="O797" s="991"/>
      <c r="P797" s="991"/>
      <c r="Q797" s="991"/>
      <c r="R797" s="991"/>
      <c r="S797" s="991"/>
      <c r="T797" s="991"/>
      <c r="U797" s="991"/>
      <c r="V797" s="991"/>
      <c r="W797" s="991"/>
    </row>
    <row r="798" spans="2:23" ht="15.75" hidden="1" customHeight="1">
      <c r="B798" s="990"/>
      <c r="C798" s="990"/>
      <c r="D798" s="990"/>
      <c r="E798" s="990"/>
      <c r="F798" s="990"/>
      <c r="G798" s="990"/>
      <c r="H798" s="990"/>
      <c r="I798" s="990"/>
      <c r="J798" s="990"/>
      <c r="K798" s="990"/>
      <c r="L798" s="991"/>
      <c r="M798" s="991"/>
      <c r="N798" s="991"/>
      <c r="O798" s="991"/>
      <c r="P798" s="991"/>
      <c r="Q798" s="991"/>
      <c r="R798" s="991"/>
      <c r="S798" s="991"/>
      <c r="T798" s="991"/>
      <c r="U798" s="991"/>
      <c r="V798" s="991"/>
      <c r="W798" s="991"/>
    </row>
    <row r="799" spans="2:23" ht="15.75" hidden="1" customHeight="1">
      <c r="B799" s="990"/>
      <c r="C799" s="990"/>
      <c r="D799" s="990"/>
      <c r="E799" s="990"/>
      <c r="F799" s="990"/>
      <c r="G799" s="990"/>
      <c r="H799" s="990"/>
      <c r="I799" s="990"/>
      <c r="J799" s="990"/>
      <c r="K799" s="990"/>
      <c r="L799" s="991"/>
      <c r="M799" s="991"/>
      <c r="N799" s="991"/>
      <c r="O799" s="991"/>
      <c r="P799" s="991"/>
      <c r="Q799" s="991"/>
      <c r="R799" s="991"/>
      <c r="S799" s="991"/>
      <c r="T799" s="991"/>
      <c r="U799" s="991"/>
      <c r="V799" s="991"/>
      <c r="W799" s="991"/>
    </row>
    <row r="800" spans="2:23" ht="15.75" hidden="1" customHeight="1">
      <c r="B800" s="990"/>
      <c r="C800" s="990"/>
      <c r="D800" s="990"/>
      <c r="E800" s="990"/>
      <c r="F800" s="990"/>
      <c r="G800" s="990"/>
      <c r="H800" s="990"/>
      <c r="I800" s="990"/>
      <c r="J800" s="990"/>
      <c r="K800" s="990"/>
      <c r="L800" s="991"/>
      <c r="M800" s="991"/>
      <c r="N800" s="991"/>
      <c r="O800" s="991"/>
      <c r="P800" s="991"/>
      <c r="Q800" s="991"/>
      <c r="R800" s="991"/>
      <c r="S800" s="991"/>
      <c r="T800" s="991"/>
      <c r="U800" s="991"/>
      <c r="V800" s="991"/>
      <c r="W800" s="991"/>
    </row>
    <row r="801" spans="2:23" ht="15.75" hidden="1" customHeight="1">
      <c r="B801" s="990"/>
      <c r="C801" s="990"/>
      <c r="D801" s="990"/>
      <c r="E801" s="990"/>
      <c r="F801" s="990"/>
      <c r="G801" s="990"/>
      <c r="H801" s="990"/>
      <c r="I801" s="990"/>
      <c r="J801" s="990"/>
      <c r="K801" s="990"/>
      <c r="L801" s="991"/>
      <c r="M801" s="991"/>
      <c r="N801" s="991"/>
      <c r="O801" s="991"/>
      <c r="P801" s="991"/>
      <c r="Q801" s="991"/>
      <c r="R801" s="991"/>
      <c r="S801" s="991"/>
      <c r="T801" s="991"/>
      <c r="U801" s="991"/>
      <c r="V801" s="991"/>
      <c r="W801" s="991"/>
    </row>
    <row r="802" spans="2:23" ht="15.75" hidden="1" customHeight="1">
      <c r="B802" s="990"/>
      <c r="C802" s="990"/>
      <c r="D802" s="990"/>
      <c r="E802" s="990"/>
      <c r="F802" s="990"/>
      <c r="G802" s="990"/>
      <c r="H802" s="990"/>
      <c r="I802" s="990"/>
      <c r="J802" s="990"/>
      <c r="K802" s="990"/>
      <c r="L802" s="991"/>
      <c r="M802" s="991"/>
      <c r="N802" s="991"/>
      <c r="O802" s="991"/>
      <c r="P802" s="991"/>
      <c r="Q802" s="991"/>
      <c r="R802" s="991"/>
      <c r="S802" s="991"/>
      <c r="T802" s="991"/>
      <c r="U802" s="991"/>
      <c r="V802" s="991"/>
      <c r="W802" s="991"/>
    </row>
    <row r="803" spans="2:23" ht="15.75" hidden="1" customHeight="1">
      <c r="B803" s="990"/>
      <c r="C803" s="990"/>
      <c r="D803" s="990"/>
      <c r="E803" s="990"/>
      <c r="F803" s="990"/>
      <c r="G803" s="990"/>
      <c r="H803" s="990"/>
      <c r="I803" s="990"/>
      <c r="J803" s="990"/>
      <c r="K803" s="990"/>
      <c r="L803" s="991"/>
      <c r="M803" s="991"/>
      <c r="N803" s="991"/>
      <c r="O803" s="991"/>
      <c r="P803" s="991"/>
      <c r="Q803" s="991"/>
      <c r="R803" s="991"/>
      <c r="S803" s="991"/>
      <c r="T803" s="991"/>
      <c r="U803" s="991"/>
      <c r="V803" s="991"/>
      <c r="W803" s="991"/>
    </row>
    <row r="804" spans="2:23" ht="15.75" hidden="1" customHeight="1">
      <c r="B804" s="990"/>
      <c r="C804" s="990"/>
      <c r="D804" s="990"/>
      <c r="E804" s="990"/>
      <c r="F804" s="990"/>
      <c r="G804" s="990"/>
      <c r="H804" s="990"/>
      <c r="I804" s="990"/>
      <c r="J804" s="990"/>
      <c r="K804" s="990"/>
      <c r="L804" s="991"/>
      <c r="M804" s="991"/>
      <c r="N804" s="991"/>
      <c r="O804" s="991"/>
      <c r="P804" s="991"/>
      <c r="Q804" s="991"/>
      <c r="R804" s="991"/>
      <c r="S804" s="991"/>
      <c r="T804" s="991"/>
      <c r="U804" s="991"/>
      <c r="V804" s="991"/>
      <c r="W804" s="991"/>
    </row>
    <row r="805" spans="2:23" ht="15.75" hidden="1" customHeight="1">
      <c r="B805" s="990"/>
      <c r="C805" s="990"/>
      <c r="D805" s="990"/>
      <c r="E805" s="990"/>
      <c r="F805" s="990"/>
      <c r="G805" s="990"/>
      <c r="H805" s="990"/>
      <c r="I805" s="990"/>
      <c r="J805" s="990"/>
      <c r="K805" s="990"/>
      <c r="L805" s="991"/>
      <c r="M805" s="991"/>
      <c r="N805" s="991"/>
      <c r="O805" s="991"/>
      <c r="P805" s="991"/>
      <c r="Q805" s="991"/>
      <c r="R805" s="991"/>
      <c r="S805" s="991"/>
      <c r="T805" s="991"/>
      <c r="U805" s="991"/>
      <c r="V805" s="991"/>
      <c r="W805" s="991"/>
    </row>
    <row r="806" spans="2:23" ht="15.75" hidden="1" customHeight="1">
      <c r="B806" s="990"/>
      <c r="C806" s="990"/>
      <c r="D806" s="990"/>
      <c r="E806" s="990"/>
      <c r="F806" s="990"/>
      <c r="G806" s="990"/>
      <c r="H806" s="990"/>
      <c r="I806" s="990"/>
      <c r="J806" s="990"/>
      <c r="K806" s="990"/>
      <c r="L806" s="991"/>
      <c r="M806" s="991"/>
      <c r="N806" s="991"/>
      <c r="O806" s="991"/>
      <c r="P806" s="991"/>
      <c r="Q806" s="991"/>
      <c r="R806" s="991"/>
      <c r="S806" s="991"/>
      <c r="T806" s="991"/>
      <c r="U806" s="991"/>
      <c r="V806" s="991"/>
      <c r="W806" s="991"/>
    </row>
    <row r="807" spans="2:23" ht="15.75" hidden="1" customHeight="1">
      <c r="B807" s="990"/>
      <c r="C807" s="990"/>
      <c r="D807" s="990"/>
      <c r="E807" s="990"/>
      <c r="F807" s="990"/>
      <c r="G807" s="990"/>
      <c r="H807" s="990"/>
      <c r="I807" s="990"/>
      <c r="J807" s="990"/>
      <c r="K807" s="990"/>
      <c r="L807" s="991"/>
      <c r="M807" s="991"/>
      <c r="N807" s="991"/>
      <c r="O807" s="991"/>
      <c r="P807" s="991"/>
      <c r="Q807" s="991"/>
      <c r="R807" s="991"/>
      <c r="S807" s="991"/>
      <c r="T807" s="991"/>
      <c r="U807" s="991"/>
      <c r="V807" s="991"/>
      <c r="W807" s="991"/>
    </row>
    <row r="808" spans="2:23" ht="15.75" hidden="1" customHeight="1">
      <c r="B808" s="990"/>
      <c r="C808" s="990"/>
      <c r="D808" s="990"/>
      <c r="E808" s="990"/>
      <c r="F808" s="990"/>
      <c r="G808" s="990"/>
      <c r="H808" s="990"/>
      <c r="I808" s="990"/>
      <c r="J808" s="990"/>
      <c r="K808" s="990"/>
      <c r="L808" s="991"/>
      <c r="M808" s="991"/>
      <c r="N808" s="991"/>
      <c r="O808" s="991"/>
      <c r="P808" s="991"/>
      <c r="Q808" s="991"/>
      <c r="R808" s="991"/>
      <c r="S808" s="991"/>
      <c r="T808" s="991"/>
      <c r="U808" s="991"/>
      <c r="V808" s="991"/>
      <c r="W808" s="991"/>
    </row>
    <row r="809" spans="2:23" ht="15.75" hidden="1" customHeight="1">
      <c r="B809" s="990"/>
      <c r="C809" s="990"/>
      <c r="D809" s="990"/>
      <c r="E809" s="990"/>
      <c r="F809" s="990"/>
      <c r="G809" s="990"/>
      <c r="H809" s="990"/>
      <c r="I809" s="990"/>
      <c r="J809" s="990"/>
      <c r="K809" s="990"/>
      <c r="L809" s="991"/>
      <c r="M809" s="991"/>
      <c r="N809" s="991"/>
      <c r="O809" s="991"/>
      <c r="P809" s="991"/>
      <c r="Q809" s="991"/>
      <c r="R809" s="991"/>
      <c r="S809" s="991"/>
      <c r="T809" s="991"/>
      <c r="U809" s="991"/>
      <c r="V809" s="991"/>
      <c r="W809" s="991"/>
    </row>
    <row r="810" spans="2:23" ht="15.75" hidden="1" customHeight="1">
      <c r="B810" s="990"/>
      <c r="C810" s="990"/>
      <c r="D810" s="990"/>
      <c r="E810" s="990"/>
      <c r="F810" s="990"/>
      <c r="G810" s="990"/>
      <c r="H810" s="990"/>
      <c r="I810" s="990"/>
      <c r="J810" s="990"/>
      <c r="K810" s="990"/>
      <c r="L810" s="991"/>
      <c r="M810" s="991"/>
      <c r="N810" s="991"/>
      <c r="O810" s="991"/>
      <c r="P810" s="991"/>
      <c r="Q810" s="991"/>
      <c r="R810" s="991"/>
      <c r="S810" s="991"/>
      <c r="T810" s="991"/>
      <c r="U810" s="991"/>
      <c r="V810" s="991"/>
      <c r="W810" s="991"/>
    </row>
    <row r="811" spans="2:23" ht="15.75" hidden="1" customHeight="1">
      <c r="B811" s="990"/>
      <c r="C811" s="990"/>
      <c r="D811" s="990"/>
      <c r="E811" s="990"/>
      <c r="F811" s="990"/>
      <c r="G811" s="990"/>
      <c r="H811" s="990"/>
      <c r="I811" s="990"/>
      <c r="J811" s="990"/>
      <c r="K811" s="990"/>
      <c r="L811" s="991"/>
      <c r="M811" s="991"/>
      <c r="N811" s="991"/>
      <c r="O811" s="991"/>
      <c r="P811" s="991"/>
      <c r="Q811" s="991"/>
      <c r="R811" s="991"/>
      <c r="S811" s="991"/>
      <c r="T811" s="991"/>
      <c r="U811" s="991"/>
      <c r="V811" s="991"/>
      <c r="W811" s="991"/>
    </row>
    <row r="812" spans="2:23" ht="15.75" hidden="1" customHeight="1">
      <c r="B812" s="990"/>
      <c r="C812" s="990"/>
      <c r="D812" s="990"/>
      <c r="E812" s="990"/>
      <c r="F812" s="990"/>
      <c r="G812" s="990"/>
      <c r="H812" s="990"/>
      <c r="I812" s="990"/>
      <c r="J812" s="990"/>
      <c r="K812" s="990"/>
      <c r="L812" s="991"/>
      <c r="M812" s="991"/>
      <c r="N812" s="991"/>
      <c r="O812" s="991"/>
      <c r="P812" s="991"/>
      <c r="Q812" s="991"/>
      <c r="R812" s="991"/>
      <c r="S812" s="991"/>
      <c r="T812" s="991"/>
      <c r="U812" s="991"/>
      <c r="V812" s="991"/>
      <c r="W812" s="991"/>
    </row>
    <row r="813" spans="2:23" ht="15.75" hidden="1" customHeight="1">
      <c r="B813" s="990"/>
      <c r="C813" s="990"/>
      <c r="D813" s="990"/>
      <c r="E813" s="990"/>
      <c r="F813" s="990"/>
      <c r="G813" s="990"/>
      <c r="H813" s="990"/>
      <c r="I813" s="990"/>
      <c r="J813" s="990"/>
      <c r="K813" s="990"/>
      <c r="L813" s="991"/>
      <c r="M813" s="991"/>
      <c r="N813" s="991"/>
      <c r="O813" s="991"/>
      <c r="P813" s="991"/>
      <c r="Q813" s="991"/>
      <c r="R813" s="991"/>
      <c r="S813" s="991"/>
      <c r="T813" s="991"/>
      <c r="U813" s="991"/>
      <c r="V813" s="991"/>
      <c r="W813" s="991"/>
    </row>
    <row r="814" spans="2:23" ht="15.75" hidden="1" customHeight="1">
      <c r="B814" s="990"/>
      <c r="C814" s="990"/>
      <c r="D814" s="990"/>
      <c r="E814" s="990"/>
      <c r="F814" s="990"/>
      <c r="G814" s="990"/>
      <c r="H814" s="990"/>
      <c r="I814" s="990"/>
      <c r="J814" s="990"/>
      <c r="K814" s="990"/>
      <c r="L814" s="991"/>
      <c r="M814" s="991"/>
      <c r="N814" s="991"/>
      <c r="O814" s="991"/>
      <c r="P814" s="991"/>
      <c r="Q814" s="991"/>
      <c r="R814" s="991"/>
      <c r="S814" s="991"/>
      <c r="T814" s="991"/>
      <c r="U814" s="991"/>
      <c r="V814" s="991"/>
      <c r="W814" s="991"/>
    </row>
    <row r="815" spans="2:23" ht="15.75" hidden="1" customHeight="1">
      <c r="B815" s="990"/>
      <c r="C815" s="990"/>
      <c r="D815" s="990"/>
      <c r="E815" s="990"/>
      <c r="F815" s="990"/>
      <c r="G815" s="990"/>
      <c r="H815" s="990"/>
      <c r="I815" s="990"/>
      <c r="J815" s="990"/>
      <c r="K815" s="990"/>
      <c r="L815" s="991"/>
      <c r="M815" s="991"/>
      <c r="N815" s="991"/>
      <c r="O815" s="991"/>
      <c r="P815" s="991"/>
      <c r="Q815" s="991"/>
      <c r="R815" s="991"/>
      <c r="S815" s="991"/>
      <c r="T815" s="991"/>
      <c r="U815" s="991"/>
      <c r="V815" s="991"/>
      <c r="W815" s="991"/>
    </row>
    <row r="816" spans="2:23" ht="15.75" hidden="1" customHeight="1">
      <c r="B816" s="990"/>
      <c r="C816" s="990"/>
      <c r="D816" s="990"/>
      <c r="E816" s="990"/>
      <c r="F816" s="990"/>
      <c r="G816" s="990"/>
      <c r="H816" s="990"/>
      <c r="I816" s="990"/>
      <c r="J816" s="990"/>
      <c r="K816" s="990"/>
      <c r="L816" s="991"/>
      <c r="M816" s="991"/>
      <c r="N816" s="991"/>
      <c r="O816" s="991"/>
      <c r="P816" s="991"/>
      <c r="Q816" s="991"/>
      <c r="R816" s="991"/>
      <c r="S816" s="991"/>
      <c r="T816" s="991"/>
      <c r="U816" s="991"/>
      <c r="V816" s="991"/>
      <c r="W816" s="991"/>
    </row>
    <row r="817" spans="2:23" ht="15.75" hidden="1" customHeight="1">
      <c r="B817" s="990"/>
      <c r="C817" s="990"/>
      <c r="D817" s="990"/>
      <c r="E817" s="990"/>
      <c r="F817" s="990"/>
      <c r="G817" s="990"/>
      <c r="H817" s="990"/>
      <c r="I817" s="990"/>
      <c r="J817" s="990"/>
      <c r="K817" s="990"/>
      <c r="L817" s="991"/>
      <c r="M817" s="991"/>
      <c r="N817" s="991"/>
      <c r="O817" s="991"/>
      <c r="P817" s="991"/>
      <c r="Q817" s="991"/>
      <c r="R817" s="991"/>
      <c r="S817" s="991"/>
      <c r="T817" s="991"/>
      <c r="U817" s="991"/>
      <c r="V817" s="991"/>
      <c r="W817" s="991"/>
    </row>
    <row r="818" spans="2:23" ht="15.75" hidden="1" customHeight="1">
      <c r="B818" s="990"/>
      <c r="C818" s="990"/>
      <c r="D818" s="990"/>
      <c r="E818" s="990"/>
      <c r="F818" s="990"/>
      <c r="G818" s="990"/>
      <c r="H818" s="990"/>
      <c r="I818" s="990"/>
      <c r="J818" s="990"/>
      <c r="K818" s="990"/>
      <c r="L818" s="991"/>
      <c r="M818" s="991"/>
      <c r="N818" s="991"/>
      <c r="O818" s="991"/>
      <c r="P818" s="991"/>
      <c r="Q818" s="991"/>
      <c r="R818" s="991"/>
      <c r="S818" s="991"/>
      <c r="T818" s="991"/>
      <c r="U818" s="991"/>
      <c r="V818" s="991"/>
      <c r="W818" s="991"/>
    </row>
    <row r="819" spans="2:23" ht="15.75" hidden="1" customHeight="1">
      <c r="B819" s="990"/>
      <c r="C819" s="990"/>
      <c r="D819" s="990"/>
      <c r="E819" s="990"/>
      <c r="F819" s="990"/>
      <c r="G819" s="990"/>
      <c r="H819" s="990"/>
      <c r="I819" s="990"/>
      <c r="J819" s="990"/>
      <c r="K819" s="990"/>
      <c r="L819" s="991"/>
      <c r="M819" s="991"/>
      <c r="N819" s="991"/>
      <c r="O819" s="991"/>
      <c r="P819" s="991"/>
      <c r="Q819" s="991"/>
      <c r="R819" s="991"/>
      <c r="S819" s="991"/>
      <c r="T819" s="991"/>
      <c r="U819" s="991"/>
      <c r="V819" s="991"/>
      <c r="W819" s="991"/>
    </row>
    <row r="820" spans="2:23" ht="15.75" hidden="1" customHeight="1">
      <c r="B820" s="990"/>
      <c r="C820" s="990"/>
      <c r="D820" s="990"/>
      <c r="E820" s="990"/>
      <c r="F820" s="990"/>
      <c r="G820" s="990"/>
      <c r="H820" s="990"/>
      <c r="I820" s="990"/>
      <c r="J820" s="990"/>
      <c r="K820" s="990"/>
      <c r="L820" s="991"/>
      <c r="M820" s="991"/>
      <c r="N820" s="991"/>
      <c r="O820" s="991"/>
      <c r="P820" s="991"/>
      <c r="Q820" s="991"/>
      <c r="R820" s="991"/>
      <c r="S820" s="991"/>
      <c r="T820" s="991"/>
      <c r="U820" s="991"/>
      <c r="V820" s="991"/>
      <c r="W820" s="991"/>
    </row>
    <row r="821" spans="2:23" ht="15.75" hidden="1" customHeight="1">
      <c r="B821" s="990"/>
      <c r="C821" s="990"/>
      <c r="D821" s="990"/>
      <c r="E821" s="990"/>
      <c r="F821" s="990"/>
      <c r="G821" s="990"/>
      <c r="H821" s="990"/>
      <c r="I821" s="990"/>
      <c r="J821" s="990"/>
      <c r="K821" s="990"/>
      <c r="L821" s="991"/>
      <c r="M821" s="991"/>
      <c r="N821" s="991"/>
      <c r="O821" s="991"/>
      <c r="P821" s="991"/>
      <c r="Q821" s="991"/>
      <c r="R821" s="991"/>
      <c r="S821" s="991"/>
      <c r="T821" s="991"/>
      <c r="U821" s="991"/>
      <c r="V821" s="991"/>
      <c r="W821" s="991"/>
    </row>
    <row r="822" spans="2:23" ht="15.75" hidden="1" customHeight="1">
      <c r="B822" s="990"/>
      <c r="C822" s="990"/>
      <c r="D822" s="990"/>
      <c r="E822" s="990"/>
      <c r="F822" s="990"/>
      <c r="G822" s="990"/>
      <c r="H822" s="990"/>
      <c r="I822" s="990"/>
      <c r="J822" s="990"/>
      <c r="K822" s="990"/>
      <c r="L822" s="991"/>
      <c r="M822" s="991"/>
      <c r="N822" s="991"/>
      <c r="O822" s="991"/>
      <c r="P822" s="991"/>
      <c r="Q822" s="991"/>
      <c r="R822" s="991"/>
      <c r="S822" s="991"/>
      <c r="T822" s="991"/>
      <c r="U822" s="991"/>
      <c r="V822" s="991"/>
      <c r="W822" s="991"/>
    </row>
    <row r="823" spans="2:23" ht="15.75" hidden="1" customHeight="1">
      <c r="B823" s="990"/>
      <c r="C823" s="990"/>
      <c r="D823" s="990"/>
      <c r="E823" s="990"/>
      <c r="F823" s="990"/>
      <c r="G823" s="990"/>
      <c r="H823" s="990"/>
      <c r="I823" s="990"/>
      <c r="J823" s="990"/>
      <c r="K823" s="990"/>
      <c r="L823" s="991"/>
      <c r="M823" s="991"/>
      <c r="N823" s="991"/>
      <c r="O823" s="991"/>
      <c r="P823" s="991"/>
      <c r="Q823" s="991"/>
      <c r="R823" s="991"/>
      <c r="S823" s="991"/>
      <c r="T823" s="991"/>
      <c r="U823" s="991"/>
      <c r="V823" s="991"/>
      <c r="W823" s="991"/>
    </row>
    <row r="824" spans="2:23" ht="15.75" hidden="1" customHeight="1">
      <c r="B824" s="990"/>
      <c r="C824" s="990"/>
      <c r="D824" s="990"/>
      <c r="E824" s="990"/>
      <c r="F824" s="990"/>
      <c r="G824" s="990"/>
      <c r="H824" s="990"/>
      <c r="I824" s="990"/>
      <c r="J824" s="990"/>
      <c r="K824" s="990"/>
      <c r="L824" s="991"/>
      <c r="M824" s="991"/>
      <c r="N824" s="991"/>
      <c r="O824" s="991"/>
      <c r="P824" s="991"/>
      <c r="Q824" s="991"/>
      <c r="R824" s="991"/>
      <c r="S824" s="991"/>
      <c r="T824" s="991"/>
      <c r="U824" s="991"/>
      <c r="V824" s="991"/>
      <c r="W824" s="991"/>
    </row>
    <row r="825" spans="2:23" ht="15.75" hidden="1" customHeight="1">
      <c r="B825" s="990"/>
      <c r="C825" s="990"/>
      <c r="D825" s="990"/>
      <c r="E825" s="990"/>
      <c r="F825" s="990"/>
      <c r="G825" s="990"/>
      <c r="H825" s="990"/>
      <c r="I825" s="990"/>
      <c r="J825" s="990"/>
      <c r="K825" s="990"/>
      <c r="L825" s="991"/>
      <c r="M825" s="991"/>
      <c r="N825" s="991"/>
      <c r="O825" s="991"/>
      <c r="P825" s="991"/>
      <c r="Q825" s="991"/>
      <c r="R825" s="991"/>
      <c r="S825" s="991"/>
      <c r="T825" s="991"/>
      <c r="U825" s="991"/>
      <c r="V825" s="991"/>
      <c r="W825" s="991"/>
    </row>
    <row r="826" spans="2:23" ht="15.75" hidden="1" customHeight="1">
      <c r="B826" s="990"/>
      <c r="C826" s="990"/>
      <c r="D826" s="990"/>
      <c r="E826" s="990"/>
      <c r="F826" s="990"/>
      <c r="G826" s="990"/>
      <c r="H826" s="990"/>
      <c r="I826" s="990"/>
      <c r="J826" s="990"/>
      <c r="K826" s="990"/>
      <c r="L826" s="991"/>
      <c r="M826" s="991"/>
      <c r="N826" s="991"/>
      <c r="O826" s="991"/>
      <c r="P826" s="991"/>
      <c r="Q826" s="991"/>
      <c r="R826" s="991"/>
      <c r="S826" s="991"/>
      <c r="T826" s="991"/>
      <c r="U826" s="991"/>
      <c r="V826" s="991"/>
      <c r="W826" s="991"/>
    </row>
    <row r="827" spans="2:23" ht="15.75" hidden="1" customHeight="1">
      <c r="B827" s="990"/>
      <c r="C827" s="990"/>
      <c r="D827" s="990"/>
      <c r="E827" s="990"/>
      <c r="F827" s="990"/>
      <c r="G827" s="990"/>
      <c r="H827" s="990"/>
      <c r="I827" s="990"/>
      <c r="J827" s="990"/>
      <c r="K827" s="990"/>
      <c r="L827" s="991"/>
      <c r="M827" s="991"/>
      <c r="N827" s="991"/>
      <c r="O827" s="991"/>
      <c r="P827" s="991"/>
      <c r="Q827" s="991"/>
      <c r="R827" s="991"/>
      <c r="S827" s="991"/>
      <c r="T827" s="991"/>
      <c r="U827" s="991"/>
      <c r="V827" s="991"/>
      <c r="W827" s="991"/>
    </row>
    <row r="828" spans="2:23" ht="15.75" hidden="1" customHeight="1">
      <c r="B828" s="990"/>
      <c r="C828" s="990"/>
      <c r="D828" s="990"/>
      <c r="E828" s="990"/>
      <c r="F828" s="990"/>
      <c r="G828" s="990"/>
      <c r="H828" s="990"/>
      <c r="I828" s="990"/>
      <c r="J828" s="990"/>
      <c r="K828" s="990"/>
      <c r="L828" s="991"/>
      <c r="M828" s="991"/>
      <c r="N828" s="991"/>
      <c r="O828" s="991"/>
      <c r="P828" s="991"/>
      <c r="Q828" s="991"/>
      <c r="R828" s="991"/>
      <c r="S828" s="991"/>
      <c r="T828" s="991"/>
      <c r="U828" s="991"/>
      <c r="V828" s="991"/>
      <c r="W828" s="991"/>
    </row>
    <row r="829" spans="2:23" ht="15.75" hidden="1" customHeight="1">
      <c r="B829" s="990"/>
      <c r="C829" s="990"/>
      <c r="D829" s="990"/>
      <c r="E829" s="990"/>
      <c r="F829" s="990"/>
      <c r="G829" s="990"/>
      <c r="H829" s="990"/>
      <c r="I829" s="990"/>
      <c r="J829" s="990"/>
      <c r="K829" s="990"/>
      <c r="L829" s="991"/>
      <c r="M829" s="991"/>
      <c r="N829" s="991"/>
      <c r="O829" s="991"/>
      <c r="P829" s="991"/>
      <c r="Q829" s="991"/>
      <c r="R829" s="991"/>
      <c r="S829" s="991"/>
      <c r="T829" s="991"/>
      <c r="U829" s="991"/>
      <c r="V829" s="991"/>
      <c r="W829" s="991"/>
    </row>
    <row r="830" spans="2:23" ht="15.75" hidden="1" customHeight="1">
      <c r="B830" s="990"/>
      <c r="C830" s="990"/>
      <c r="D830" s="990"/>
      <c r="E830" s="990"/>
      <c r="F830" s="990"/>
      <c r="G830" s="990"/>
      <c r="H830" s="990"/>
      <c r="I830" s="990"/>
      <c r="J830" s="990"/>
      <c r="K830" s="990"/>
      <c r="L830" s="991"/>
      <c r="M830" s="991"/>
      <c r="N830" s="991"/>
      <c r="O830" s="991"/>
      <c r="P830" s="991"/>
      <c r="Q830" s="991"/>
      <c r="R830" s="991"/>
      <c r="S830" s="991"/>
      <c r="T830" s="991"/>
      <c r="U830" s="991"/>
      <c r="V830" s="991"/>
      <c r="W830" s="991"/>
    </row>
    <row r="831" spans="2:23" ht="15.75" hidden="1" customHeight="1">
      <c r="B831" s="990"/>
      <c r="C831" s="990"/>
      <c r="D831" s="990"/>
      <c r="E831" s="990"/>
      <c r="F831" s="990"/>
      <c r="G831" s="990"/>
      <c r="H831" s="990"/>
      <c r="I831" s="990"/>
      <c r="J831" s="990"/>
      <c r="K831" s="990"/>
      <c r="L831" s="991"/>
      <c r="M831" s="991"/>
      <c r="N831" s="991"/>
      <c r="O831" s="991"/>
      <c r="P831" s="991"/>
      <c r="Q831" s="991"/>
      <c r="R831" s="991"/>
      <c r="S831" s="991"/>
      <c r="T831" s="991"/>
      <c r="U831" s="991"/>
      <c r="V831" s="991"/>
      <c r="W831" s="991"/>
    </row>
    <row r="832" spans="2:23" ht="15.75" hidden="1" customHeight="1">
      <c r="B832" s="990"/>
      <c r="C832" s="990"/>
      <c r="D832" s="990"/>
      <c r="E832" s="990"/>
      <c r="F832" s="990"/>
      <c r="G832" s="990"/>
      <c r="H832" s="990"/>
      <c r="I832" s="990"/>
      <c r="J832" s="990"/>
      <c r="K832" s="990"/>
      <c r="L832" s="991"/>
      <c r="M832" s="991"/>
      <c r="N832" s="991"/>
      <c r="O832" s="991"/>
      <c r="P832" s="991"/>
      <c r="Q832" s="991"/>
      <c r="R832" s="991"/>
      <c r="S832" s="991"/>
      <c r="T832" s="991"/>
      <c r="U832" s="991"/>
      <c r="V832" s="991"/>
      <c r="W832" s="991"/>
    </row>
    <row r="833" spans="2:23" ht="15.75" hidden="1" customHeight="1">
      <c r="B833" s="990"/>
      <c r="C833" s="990"/>
      <c r="D833" s="990"/>
      <c r="E833" s="990"/>
      <c r="F833" s="990"/>
      <c r="G833" s="990"/>
      <c r="H833" s="990"/>
      <c r="I833" s="990"/>
      <c r="J833" s="990"/>
      <c r="K833" s="990"/>
      <c r="L833" s="991"/>
      <c r="M833" s="991"/>
      <c r="N833" s="991"/>
      <c r="O833" s="991"/>
      <c r="P833" s="991"/>
      <c r="Q833" s="991"/>
      <c r="R833" s="991"/>
      <c r="S833" s="991"/>
      <c r="T833" s="991"/>
      <c r="U833" s="991"/>
      <c r="V833" s="991"/>
      <c r="W833" s="991"/>
    </row>
    <row r="834" spans="2:23" ht="15.75" hidden="1" customHeight="1">
      <c r="B834" s="990"/>
      <c r="C834" s="990"/>
      <c r="D834" s="990"/>
      <c r="E834" s="990"/>
      <c r="F834" s="990"/>
      <c r="G834" s="990"/>
      <c r="H834" s="990"/>
      <c r="I834" s="990"/>
      <c r="J834" s="990"/>
      <c r="K834" s="990"/>
      <c r="L834" s="991"/>
      <c r="M834" s="991"/>
      <c r="N834" s="991"/>
      <c r="O834" s="991"/>
      <c r="P834" s="991"/>
      <c r="Q834" s="991"/>
      <c r="R834" s="991"/>
      <c r="S834" s="991"/>
      <c r="T834" s="991"/>
      <c r="U834" s="991"/>
      <c r="V834" s="991"/>
      <c r="W834" s="991"/>
    </row>
    <row r="835" spans="2:23" ht="15.75" hidden="1" customHeight="1">
      <c r="B835" s="990"/>
      <c r="C835" s="990"/>
      <c r="D835" s="990"/>
      <c r="E835" s="990"/>
      <c r="F835" s="990"/>
      <c r="G835" s="990"/>
      <c r="H835" s="990"/>
      <c r="I835" s="990"/>
      <c r="J835" s="990"/>
      <c r="K835" s="990"/>
      <c r="L835" s="991"/>
      <c r="M835" s="991"/>
      <c r="N835" s="991"/>
      <c r="O835" s="991"/>
      <c r="P835" s="991"/>
      <c r="Q835" s="991"/>
      <c r="R835" s="991"/>
      <c r="S835" s="991"/>
      <c r="T835" s="991"/>
      <c r="U835" s="991"/>
      <c r="V835" s="991"/>
      <c r="W835" s="991"/>
    </row>
    <row r="836" spans="2:23" ht="15.75" hidden="1" customHeight="1">
      <c r="B836" s="990"/>
      <c r="C836" s="990"/>
      <c r="D836" s="990"/>
      <c r="E836" s="990"/>
      <c r="F836" s="990"/>
      <c r="G836" s="990"/>
      <c r="H836" s="990"/>
      <c r="I836" s="990"/>
      <c r="J836" s="990"/>
      <c r="K836" s="990"/>
      <c r="L836" s="991"/>
      <c r="M836" s="991"/>
      <c r="N836" s="991"/>
      <c r="O836" s="991"/>
      <c r="P836" s="991"/>
      <c r="Q836" s="991"/>
      <c r="R836" s="991"/>
      <c r="S836" s="991"/>
      <c r="T836" s="991"/>
      <c r="U836" s="991"/>
      <c r="V836" s="991"/>
      <c r="W836" s="991"/>
    </row>
    <row r="837" spans="2:23" ht="15.75" hidden="1" customHeight="1">
      <c r="B837" s="990"/>
      <c r="C837" s="990"/>
      <c r="D837" s="990"/>
      <c r="E837" s="990"/>
      <c r="F837" s="990"/>
      <c r="G837" s="990"/>
      <c r="H837" s="990"/>
      <c r="I837" s="990"/>
      <c r="J837" s="990"/>
      <c r="K837" s="990"/>
      <c r="L837" s="991"/>
      <c r="M837" s="991"/>
      <c r="N837" s="991"/>
      <c r="O837" s="991"/>
      <c r="P837" s="991"/>
      <c r="Q837" s="991"/>
      <c r="R837" s="991"/>
      <c r="S837" s="991"/>
      <c r="T837" s="991"/>
      <c r="U837" s="991"/>
      <c r="V837" s="991"/>
      <c r="W837" s="991"/>
    </row>
    <row r="838" spans="2:23" ht="15.75" hidden="1" customHeight="1">
      <c r="B838" s="990"/>
      <c r="C838" s="990"/>
      <c r="D838" s="990"/>
      <c r="E838" s="990"/>
      <c r="F838" s="990"/>
      <c r="G838" s="990"/>
      <c r="H838" s="990"/>
      <c r="I838" s="990"/>
      <c r="J838" s="990"/>
      <c r="K838" s="990"/>
      <c r="L838" s="991"/>
      <c r="M838" s="991"/>
      <c r="N838" s="991"/>
      <c r="O838" s="991"/>
      <c r="P838" s="991"/>
      <c r="Q838" s="991"/>
      <c r="R838" s="991"/>
      <c r="S838" s="991"/>
      <c r="T838" s="991"/>
      <c r="U838" s="991"/>
      <c r="V838" s="991"/>
      <c r="W838" s="991"/>
    </row>
    <row r="839" spans="2:23" ht="15.75" hidden="1" customHeight="1">
      <c r="B839" s="990"/>
      <c r="C839" s="990"/>
      <c r="D839" s="990"/>
      <c r="E839" s="990"/>
      <c r="F839" s="990"/>
      <c r="G839" s="990"/>
      <c r="H839" s="990"/>
      <c r="I839" s="990"/>
      <c r="J839" s="990"/>
      <c r="K839" s="990"/>
      <c r="L839" s="991"/>
      <c r="M839" s="991"/>
      <c r="N839" s="991"/>
      <c r="O839" s="991"/>
      <c r="P839" s="991"/>
      <c r="Q839" s="991"/>
      <c r="R839" s="991"/>
      <c r="S839" s="991"/>
      <c r="T839" s="991"/>
      <c r="U839" s="991"/>
      <c r="V839" s="991"/>
      <c r="W839" s="991"/>
    </row>
    <row r="840" spans="2:23" ht="15.75" hidden="1" customHeight="1">
      <c r="B840" s="990"/>
      <c r="C840" s="990"/>
      <c r="D840" s="990"/>
      <c r="E840" s="990"/>
      <c r="F840" s="990"/>
      <c r="G840" s="990"/>
      <c r="H840" s="990"/>
      <c r="I840" s="990"/>
      <c r="J840" s="990"/>
      <c r="K840" s="990"/>
      <c r="L840" s="991"/>
      <c r="M840" s="991"/>
      <c r="N840" s="991"/>
      <c r="O840" s="991"/>
      <c r="P840" s="991"/>
      <c r="Q840" s="991"/>
      <c r="R840" s="991"/>
      <c r="S840" s="991"/>
      <c r="T840" s="991"/>
      <c r="U840" s="991"/>
      <c r="V840" s="991"/>
      <c r="W840" s="991"/>
    </row>
    <row r="841" spans="2:23" ht="15.75" hidden="1" customHeight="1">
      <c r="B841" s="990"/>
      <c r="C841" s="990"/>
      <c r="D841" s="990"/>
      <c r="E841" s="990"/>
      <c r="F841" s="990"/>
      <c r="G841" s="990"/>
      <c r="H841" s="990"/>
      <c r="I841" s="990"/>
      <c r="J841" s="990"/>
      <c r="K841" s="990"/>
      <c r="L841" s="991"/>
      <c r="M841" s="991"/>
      <c r="N841" s="991"/>
      <c r="O841" s="991"/>
      <c r="P841" s="991"/>
      <c r="Q841" s="991"/>
      <c r="R841" s="991"/>
      <c r="S841" s="991"/>
      <c r="T841" s="991"/>
      <c r="U841" s="991"/>
      <c r="V841" s="991"/>
      <c r="W841" s="991"/>
    </row>
    <row r="842" spans="2:23" ht="15.75" hidden="1" customHeight="1">
      <c r="B842" s="990"/>
      <c r="C842" s="990"/>
      <c r="D842" s="990"/>
      <c r="E842" s="990"/>
      <c r="F842" s="990"/>
      <c r="G842" s="990"/>
      <c r="H842" s="990"/>
      <c r="I842" s="990"/>
      <c r="J842" s="990"/>
      <c r="K842" s="990"/>
      <c r="L842" s="991"/>
      <c r="M842" s="991"/>
      <c r="N842" s="991"/>
      <c r="O842" s="991"/>
      <c r="P842" s="991"/>
      <c r="Q842" s="991"/>
      <c r="R842" s="991"/>
      <c r="S842" s="991"/>
      <c r="T842" s="991"/>
      <c r="U842" s="991"/>
      <c r="V842" s="991"/>
      <c r="W842" s="991"/>
    </row>
    <row r="843" spans="2:23" ht="15.75" hidden="1" customHeight="1">
      <c r="B843" s="990"/>
      <c r="C843" s="990"/>
      <c r="D843" s="990"/>
      <c r="E843" s="990"/>
      <c r="F843" s="990"/>
      <c r="G843" s="990"/>
      <c r="H843" s="990"/>
      <c r="I843" s="990"/>
      <c r="J843" s="990"/>
      <c r="K843" s="990"/>
      <c r="L843" s="991"/>
      <c r="M843" s="991"/>
      <c r="N843" s="991"/>
      <c r="O843" s="991"/>
      <c r="P843" s="991"/>
      <c r="Q843" s="991"/>
      <c r="R843" s="991"/>
      <c r="S843" s="991"/>
      <c r="T843" s="991"/>
      <c r="U843" s="991"/>
      <c r="V843" s="991"/>
      <c r="W843" s="991"/>
    </row>
    <row r="844" spans="2:23" ht="15.75" hidden="1" customHeight="1">
      <c r="B844" s="990"/>
      <c r="C844" s="990"/>
      <c r="D844" s="990"/>
      <c r="E844" s="990"/>
      <c r="F844" s="990"/>
      <c r="G844" s="990"/>
      <c r="H844" s="990"/>
      <c r="I844" s="990"/>
      <c r="J844" s="990"/>
      <c r="K844" s="990"/>
      <c r="L844" s="991"/>
      <c r="M844" s="991"/>
      <c r="N844" s="991"/>
      <c r="O844" s="991"/>
      <c r="P844" s="991"/>
      <c r="Q844" s="991"/>
      <c r="R844" s="991"/>
      <c r="S844" s="991"/>
      <c r="T844" s="991"/>
      <c r="U844" s="991"/>
      <c r="V844" s="991"/>
      <c r="W844" s="991"/>
    </row>
    <row r="845" spans="2:23" ht="15.75" hidden="1" customHeight="1">
      <c r="B845" s="990"/>
      <c r="C845" s="990"/>
      <c r="D845" s="990"/>
      <c r="E845" s="990"/>
      <c r="F845" s="990"/>
      <c r="G845" s="990"/>
      <c r="H845" s="990"/>
      <c r="I845" s="990"/>
      <c r="J845" s="990"/>
      <c r="K845" s="990"/>
      <c r="L845" s="991"/>
      <c r="M845" s="991"/>
      <c r="N845" s="991"/>
      <c r="O845" s="991"/>
      <c r="P845" s="991"/>
      <c r="Q845" s="991"/>
      <c r="R845" s="991"/>
      <c r="S845" s="991"/>
      <c r="T845" s="991"/>
      <c r="U845" s="991"/>
      <c r="V845" s="991"/>
      <c r="W845" s="991"/>
    </row>
    <row r="846" spans="2:23" ht="15.75" hidden="1" customHeight="1">
      <c r="B846" s="990"/>
      <c r="C846" s="990"/>
      <c r="D846" s="990"/>
      <c r="E846" s="990"/>
      <c r="F846" s="990"/>
      <c r="G846" s="990"/>
      <c r="H846" s="990"/>
      <c r="I846" s="990"/>
      <c r="J846" s="990"/>
      <c r="K846" s="990"/>
      <c r="L846" s="991"/>
      <c r="M846" s="991"/>
      <c r="N846" s="991"/>
      <c r="O846" s="991"/>
      <c r="P846" s="991"/>
      <c r="Q846" s="991"/>
      <c r="R846" s="991"/>
      <c r="S846" s="991"/>
      <c r="T846" s="991"/>
      <c r="U846" s="991"/>
      <c r="V846" s="991"/>
      <c r="W846" s="991"/>
    </row>
    <row r="847" spans="2:23" ht="15.75" hidden="1" customHeight="1">
      <c r="B847" s="990"/>
      <c r="C847" s="990"/>
      <c r="D847" s="990"/>
      <c r="E847" s="990"/>
      <c r="F847" s="990"/>
      <c r="G847" s="990"/>
      <c r="H847" s="990"/>
      <c r="I847" s="990"/>
      <c r="J847" s="990"/>
      <c r="K847" s="990"/>
      <c r="L847" s="991"/>
      <c r="M847" s="991"/>
      <c r="N847" s="991"/>
      <c r="O847" s="991"/>
      <c r="P847" s="991"/>
      <c r="Q847" s="991"/>
      <c r="R847" s="991"/>
      <c r="S847" s="991"/>
      <c r="T847" s="991"/>
      <c r="U847" s="991"/>
      <c r="V847" s="991"/>
      <c r="W847" s="991"/>
    </row>
    <row r="848" spans="2:23" ht="15.75" hidden="1" customHeight="1">
      <c r="B848" s="990"/>
      <c r="C848" s="990"/>
      <c r="D848" s="990"/>
      <c r="E848" s="990"/>
      <c r="F848" s="990"/>
      <c r="G848" s="990"/>
      <c r="H848" s="990"/>
      <c r="I848" s="990"/>
      <c r="J848" s="990"/>
      <c r="K848" s="990"/>
      <c r="L848" s="991"/>
      <c r="M848" s="991"/>
      <c r="N848" s="991"/>
      <c r="O848" s="991"/>
      <c r="P848" s="991"/>
      <c r="Q848" s="991"/>
      <c r="R848" s="991"/>
      <c r="S848" s="991"/>
      <c r="T848" s="991"/>
      <c r="U848" s="991"/>
      <c r="V848" s="991"/>
      <c r="W848" s="991"/>
    </row>
    <row r="849" spans="2:23" ht="15.75" hidden="1" customHeight="1">
      <c r="B849" s="990"/>
      <c r="C849" s="990"/>
      <c r="D849" s="990"/>
      <c r="E849" s="990"/>
      <c r="F849" s="990"/>
      <c r="G849" s="990"/>
      <c r="H849" s="990"/>
      <c r="I849" s="990"/>
      <c r="J849" s="990"/>
      <c r="K849" s="990"/>
      <c r="L849" s="991"/>
      <c r="M849" s="991"/>
      <c r="N849" s="991"/>
      <c r="O849" s="991"/>
      <c r="P849" s="991"/>
      <c r="Q849" s="991"/>
      <c r="R849" s="991"/>
      <c r="S849" s="991"/>
      <c r="T849" s="991"/>
      <c r="U849" s="991"/>
      <c r="V849" s="991"/>
      <c r="W849" s="991"/>
    </row>
    <row r="850" spans="2:23" ht="15.75" hidden="1" customHeight="1">
      <c r="B850" s="990"/>
      <c r="C850" s="990"/>
      <c r="D850" s="990"/>
      <c r="E850" s="990"/>
      <c r="F850" s="990"/>
      <c r="G850" s="990"/>
      <c r="H850" s="990"/>
      <c r="I850" s="990"/>
      <c r="J850" s="990"/>
      <c r="K850" s="990"/>
      <c r="L850" s="991"/>
      <c r="M850" s="991"/>
      <c r="N850" s="991"/>
      <c r="O850" s="991"/>
      <c r="P850" s="991"/>
      <c r="Q850" s="991"/>
      <c r="R850" s="991"/>
      <c r="S850" s="991"/>
      <c r="T850" s="991"/>
      <c r="U850" s="991"/>
      <c r="V850" s="991"/>
      <c r="W850" s="991"/>
    </row>
    <row r="851" spans="2:23" ht="15.75" hidden="1" customHeight="1">
      <c r="B851" s="990"/>
      <c r="C851" s="990"/>
      <c r="D851" s="990"/>
      <c r="E851" s="990"/>
      <c r="F851" s="990"/>
      <c r="G851" s="990"/>
      <c r="H851" s="990"/>
      <c r="I851" s="990"/>
      <c r="J851" s="990"/>
      <c r="K851" s="990"/>
      <c r="L851" s="991"/>
      <c r="M851" s="991"/>
      <c r="N851" s="991"/>
      <c r="O851" s="991"/>
      <c r="P851" s="991"/>
      <c r="Q851" s="991"/>
      <c r="R851" s="991"/>
      <c r="S851" s="991"/>
      <c r="T851" s="991"/>
      <c r="U851" s="991"/>
      <c r="V851" s="991"/>
      <c r="W851" s="991"/>
    </row>
    <row r="852" spans="2:23" ht="15.75" hidden="1" customHeight="1">
      <c r="B852" s="990"/>
      <c r="C852" s="990"/>
      <c r="D852" s="990"/>
      <c r="E852" s="990"/>
      <c r="F852" s="990"/>
      <c r="G852" s="990"/>
      <c r="H852" s="990"/>
      <c r="I852" s="990"/>
      <c r="J852" s="990"/>
      <c r="K852" s="990"/>
      <c r="L852" s="991"/>
      <c r="M852" s="991"/>
      <c r="N852" s="991"/>
      <c r="O852" s="991"/>
      <c r="P852" s="991"/>
      <c r="Q852" s="991"/>
      <c r="R852" s="991"/>
      <c r="S852" s="991"/>
      <c r="T852" s="991"/>
      <c r="U852" s="991"/>
      <c r="V852" s="991"/>
      <c r="W852" s="991"/>
    </row>
    <row r="853" spans="2:23" ht="15.75" hidden="1" customHeight="1">
      <c r="B853" s="990"/>
      <c r="C853" s="990"/>
      <c r="D853" s="990"/>
      <c r="E853" s="990"/>
      <c r="F853" s="990"/>
      <c r="G853" s="990"/>
      <c r="H853" s="990"/>
      <c r="I853" s="990"/>
      <c r="J853" s="990"/>
      <c r="K853" s="990"/>
      <c r="L853" s="991"/>
      <c r="M853" s="991"/>
      <c r="N853" s="991"/>
      <c r="O853" s="991"/>
      <c r="P853" s="991"/>
      <c r="Q853" s="991"/>
      <c r="R853" s="991"/>
      <c r="S853" s="991"/>
      <c r="T853" s="991"/>
      <c r="U853" s="991"/>
      <c r="V853" s="991"/>
      <c r="W853" s="991"/>
    </row>
    <row r="854" spans="2:23" ht="15.75" hidden="1" customHeight="1">
      <c r="B854" s="990"/>
      <c r="C854" s="990"/>
      <c r="D854" s="990"/>
      <c r="E854" s="990"/>
      <c r="F854" s="990"/>
      <c r="G854" s="990"/>
      <c r="H854" s="990"/>
      <c r="I854" s="990"/>
      <c r="J854" s="990"/>
      <c r="K854" s="990"/>
      <c r="L854" s="991"/>
      <c r="M854" s="991"/>
      <c r="N854" s="991"/>
      <c r="O854" s="991"/>
      <c r="P854" s="991"/>
      <c r="Q854" s="991"/>
      <c r="R854" s="991"/>
      <c r="S854" s="991"/>
      <c r="T854" s="991"/>
      <c r="U854" s="991"/>
      <c r="V854" s="991"/>
      <c r="W854" s="991"/>
    </row>
    <row r="855" spans="2:23" ht="15.75" hidden="1" customHeight="1">
      <c r="B855" s="990"/>
      <c r="C855" s="990"/>
      <c r="D855" s="990"/>
      <c r="E855" s="990"/>
      <c r="F855" s="990"/>
      <c r="G855" s="990"/>
      <c r="H855" s="990"/>
      <c r="I855" s="990"/>
      <c r="J855" s="990"/>
      <c r="K855" s="990"/>
      <c r="L855" s="991"/>
      <c r="M855" s="991"/>
      <c r="N855" s="991"/>
      <c r="O855" s="991"/>
      <c r="P855" s="991"/>
      <c r="Q855" s="991"/>
      <c r="R855" s="991"/>
      <c r="S855" s="991"/>
      <c r="T855" s="991"/>
      <c r="U855" s="991"/>
      <c r="V855" s="991"/>
      <c r="W855" s="991"/>
    </row>
    <row r="856" spans="2:23" ht="15.75" hidden="1" customHeight="1">
      <c r="B856" s="990"/>
      <c r="C856" s="990"/>
      <c r="D856" s="990"/>
      <c r="E856" s="990"/>
      <c r="F856" s="990"/>
      <c r="G856" s="990"/>
      <c r="H856" s="990"/>
      <c r="I856" s="990"/>
      <c r="J856" s="990"/>
      <c r="K856" s="990"/>
      <c r="L856" s="991"/>
      <c r="M856" s="991"/>
      <c r="N856" s="991"/>
      <c r="O856" s="991"/>
      <c r="P856" s="991"/>
      <c r="Q856" s="991"/>
      <c r="R856" s="991"/>
      <c r="S856" s="991"/>
      <c r="T856" s="991"/>
      <c r="U856" s="991"/>
      <c r="V856" s="991"/>
      <c r="W856" s="991"/>
    </row>
    <row r="857" spans="2:23" ht="15.75" hidden="1" customHeight="1">
      <c r="B857" s="990"/>
      <c r="C857" s="990"/>
      <c r="D857" s="990"/>
      <c r="E857" s="990"/>
      <c r="F857" s="990"/>
      <c r="G857" s="990"/>
      <c r="H857" s="990"/>
      <c r="I857" s="990"/>
      <c r="J857" s="990"/>
      <c r="K857" s="990"/>
      <c r="L857" s="991"/>
      <c r="M857" s="991"/>
      <c r="N857" s="991"/>
      <c r="O857" s="991"/>
      <c r="P857" s="991"/>
      <c r="Q857" s="991"/>
      <c r="R857" s="991"/>
      <c r="S857" s="991"/>
      <c r="T857" s="991"/>
      <c r="U857" s="991"/>
      <c r="V857" s="991"/>
      <c r="W857" s="991"/>
    </row>
    <row r="858" spans="2:23" ht="15.75" hidden="1" customHeight="1">
      <c r="B858" s="990"/>
      <c r="C858" s="990"/>
      <c r="D858" s="990"/>
      <c r="E858" s="990"/>
      <c r="F858" s="990"/>
      <c r="G858" s="990"/>
      <c r="H858" s="990"/>
      <c r="I858" s="990"/>
      <c r="J858" s="990"/>
      <c r="K858" s="990"/>
      <c r="L858" s="991"/>
      <c r="M858" s="991"/>
      <c r="N858" s="991"/>
      <c r="O858" s="991"/>
      <c r="P858" s="991"/>
      <c r="Q858" s="991"/>
      <c r="R858" s="991"/>
      <c r="S858" s="991"/>
      <c r="T858" s="991"/>
      <c r="U858" s="991"/>
      <c r="V858" s="991"/>
      <c r="W858" s="991"/>
    </row>
    <row r="859" spans="2:23" ht="15.75" hidden="1" customHeight="1">
      <c r="B859" s="990"/>
      <c r="C859" s="990"/>
      <c r="D859" s="990"/>
      <c r="E859" s="990"/>
      <c r="F859" s="990"/>
      <c r="G859" s="990"/>
      <c r="H859" s="990"/>
      <c r="I859" s="990"/>
      <c r="J859" s="990"/>
      <c r="K859" s="990"/>
      <c r="L859" s="991"/>
      <c r="M859" s="991"/>
      <c r="N859" s="991"/>
      <c r="O859" s="991"/>
      <c r="P859" s="991"/>
      <c r="Q859" s="991"/>
      <c r="R859" s="991"/>
      <c r="S859" s="991"/>
      <c r="T859" s="991"/>
      <c r="U859" s="991"/>
      <c r="V859" s="991"/>
      <c r="W859" s="991"/>
    </row>
    <row r="860" spans="2:23" ht="15.75" hidden="1" customHeight="1">
      <c r="B860" s="990"/>
      <c r="C860" s="990"/>
      <c r="D860" s="990"/>
      <c r="E860" s="990"/>
      <c r="F860" s="990"/>
      <c r="G860" s="990"/>
      <c r="H860" s="990"/>
      <c r="I860" s="990"/>
      <c r="J860" s="990"/>
      <c r="K860" s="990"/>
      <c r="L860" s="991"/>
      <c r="M860" s="991"/>
      <c r="N860" s="991"/>
      <c r="O860" s="991"/>
      <c r="P860" s="991"/>
      <c r="Q860" s="991"/>
      <c r="R860" s="991"/>
      <c r="S860" s="991"/>
      <c r="T860" s="991"/>
      <c r="U860" s="991"/>
      <c r="V860" s="991"/>
      <c r="W860" s="991"/>
    </row>
    <row r="861" spans="2:23" ht="15.75" hidden="1" customHeight="1">
      <c r="B861" s="990"/>
      <c r="C861" s="990"/>
      <c r="D861" s="990"/>
      <c r="E861" s="990"/>
      <c r="F861" s="990"/>
      <c r="G861" s="990"/>
      <c r="H861" s="990"/>
      <c r="I861" s="990"/>
      <c r="J861" s="990"/>
      <c r="K861" s="990"/>
      <c r="L861" s="991"/>
      <c r="M861" s="991"/>
      <c r="N861" s="991"/>
      <c r="O861" s="991"/>
      <c r="P861" s="991"/>
      <c r="Q861" s="991"/>
      <c r="R861" s="991"/>
      <c r="S861" s="991"/>
      <c r="T861" s="991"/>
      <c r="U861" s="991"/>
      <c r="V861" s="991"/>
      <c r="W861" s="991"/>
    </row>
    <row r="862" spans="2:23" ht="15.75" hidden="1" customHeight="1">
      <c r="B862" s="990"/>
      <c r="C862" s="990"/>
      <c r="D862" s="990"/>
      <c r="E862" s="990"/>
      <c r="F862" s="990"/>
      <c r="G862" s="990"/>
      <c r="H862" s="990"/>
      <c r="I862" s="990"/>
      <c r="J862" s="990"/>
      <c r="K862" s="990"/>
      <c r="L862" s="991"/>
      <c r="M862" s="991"/>
      <c r="N862" s="991"/>
      <c r="O862" s="991"/>
      <c r="P862" s="991"/>
      <c r="Q862" s="991"/>
      <c r="R862" s="991"/>
      <c r="S862" s="991"/>
      <c r="T862" s="991"/>
      <c r="U862" s="991"/>
      <c r="V862" s="991"/>
      <c r="W862" s="991"/>
    </row>
    <row r="863" spans="2:23" ht="15.75" hidden="1" customHeight="1">
      <c r="B863" s="990"/>
      <c r="C863" s="990"/>
      <c r="D863" s="990"/>
      <c r="E863" s="990"/>
      <c r="F863" s="990"/>
      <c r="G863" s="990"/>
      <c r="H863" s="990"/>
      <c r="I863" s="990"/>
      <c r="J863" s="990"/>
      <c r="K863" s="990"/>
      <c r="L863" s="991"/>
      <c r="M863" s="991"/>
      <c r="N863" s="991"/>
      <c r="O863" s="991"/>
      <c r="P863" s="991"/>
      <c r="Q863" s="991"/>
      <c r="R863" s="991"/>
      <c r="S863" s="991"/>
      <c r="T863" s="991"/>
      <c r="U863" s="991"/>
      <c r="V863" s="991"/>
      <c r="W863" s="991"/>
    </row>
    <row r="864" spans="2:23" ht="15.75" hidden="1" customHeight="1">
      <c r="B864" s="990"/>
      <c r="C864" s="990"/>
      <c r="D864" s="990"/>
      <c r="E864" s="990"/>
      <c r="F864" s="990"/>
      <c r="G864" s="990"/>
      <c r="H864" s="990"/>
      <c r="I864" s="990"/>
      <c r="J864" s="990"/>
      <c r="K864" s="990"/>
      <c r="L864" s="991"/>
      <c r="M864" s="991"/>
      <c r="N864" s="991"/>
      <c r="O864" s="991"/>
      <c r="P864" s="991"/>
      <c r="Q864" s="991"/>
      <c r="R864" s="991"/>
      <c r="S864" s="991"/>
      <c r="T864" s="991"/>
      <c r="U864" s="991"/>
      <c r="V864" s="991"/>
      <c r="W864" s="991"/>
    </row>
    <row r="865" spans="2:23" ht="15.75" hidden="1" customHeight="1">
      <c r="B865" s="990"/>
      <c r="C865" s="990"/>
      <c r="D865" s="990"/>
      <c r="E865" s="990"/>
      <c r="F865" s="990"/>
      <c r="G865" s="990"/>
      <c r="H865" s="990"/>
      <c r="I865" s="990"/>
      <c r="J865" s="990"/>
      <c r="K865" s="990"/>
      <c r="L865" s="991"/>
      <c r="M865" s="991"/>
      <c r="N865" s="991"/>
      <c r="O865" s="991"/>
      <c r="P865" s="991"/>
      <c r="Q865" s="991"/>
      <c r="R865" s="991"/>
      <c r="S865" s="991"/>
      <c r="T865" s="991"/>
      <c r="U865" s="991"/>
      <c r="V865" s="991"/>
      <c r="W865" s="991"/>
    </row>
    <row r="866" spans="2:23" ht="15.75" hidden="1" customHeight="1">
      <c r="B866" s="990"/>
      <c r="C866" s="990"/>
      <c r="D866" s="990"/>
      <c r="E866" s="990"/>
      <c r="F866" s="990"/>
      <c r="G866" s="990"/>
      <c r="H866" s="990"/>
      <c r="I866" s="990"/>
      <c r="J866" s="990"/>
      <c r="K866" s="990"/>
      <c r="L866" s="991"/>
      <c r="M866" s="991"/>
      <c r="N866" s="991"/>
      <c r="O866" s="991"/>
      <c r="P866" s="991"/>
      <c r="Q866" s="991"/>
      <c r="R866" s="991"/>
      <c r="S866" s="991"/>
      <c r="T866" s="991"/>
      <c r="U866" s="991"/>
      <c r="V866" s="991"/>
      <c r="W866" s="991"/>
    </row>
    <row r="867" spans="2:23" ht="15.75" hidden="1" customHeight="1">
      <c r="B867" s="990"/>
      <c r="C867" s="990"/>
      <c r="D867" s="990"/>
      <c r="E867" s="990"/>
      <c r="F867" s="990"/>
      <c r="G867" s="990"/>
      <c r="H867" s="990"/>
      <c r="I867" s="990"/>
      <c r="J867" s="990"/>
      <c r="K867" s="990"/>
      <c r="L867" s="991"/>
      <c r="M867" s="991"/>
      <c r="N867" s="991"/>
      <c r="O867" s="991"/>
      <c r="P867" s="991"/>
      <c r="Q867" s="991"/>
      <c r="R867" s="991"/>
      <c r="S867" s="991"/>
      <c r="T867" s="991"/>
      <c r="U867" s="991"/>
      <c r="V867" s="991"/>
      <c r="W867" s="991"/>
    </row>
    <row r="868" spans="2:23" ht="15.75" hidden="1" customHeight="1">
      <c r="B868" s="990"/>
      <c r="C868" s="990"/>
      <c r="D868" s="990"/>
      <c r="E868" s="990"/>
      <c r="F868" s="990"/>
      <c r="G868" s="990"/>
      <c r="H868" s="990"/>
      <c r="I868" s="990"/>
      <c r="J868" s="990"/>
      <c r="K868" s="990"/>
      <c r="L868" s="991"/>
      <c r="M868" s="991"/>
      <c r="N868" s="991"/>
      <c r="O868" s="991"/>
      <c r="P868" s="991"/>
      <c r="Q868" s="991"/>
      <c r="R868" s="991"/>
      <c r="S868" s="991"/>
      <c r="T868" s="991"/>
      <c r="U868" s="991"/>
      <c r="V868" s="991"/>
      <c r="W868" s="991"/>
    </row>
    <row r="869" spans="2:23" ht="15.75" hidden="1" customHeight="1">
      <c r="B869" s="990"/>
      <c r="C869" s="990"/>
      <c r="D869" s="990"/>
      <c r="E869" s="990"/>
      <c r="F869" s="990"/>
      <c r="G869" s="990"/>
      <c r="H869" s="990"/>
      <c r="I869" s="990"/>
      <c r="J869" s="990"/>
      <c r="K869" s="990"/>
      <c r="L869" s="991"/>
      <c r="M869" s="991"/>
      <c r="N869" s="991"/>
      <c r="O869" s="991"/>
      <c r="P869" s="991"/>
      <c r="Q869" s="991"/>
      <c r="R869" s="991"/>
      <c r="S869" s="991"/>
      <c r="T869" s="991"/>
      <c r="U869" s="991"/>
      <c r="V869" s="991"/>
      <c r="W869" s="991"/>
    </row>
    <row r="870" spans="2:23" ht="15.75" hidden="1" customHeight="1">
      <c r="B870" s="990"/>
      <c r="C870" s="990"/>
      <c r="D870" s="990"/>
      <c r="E870" s="990"/>
      <c r="F870" s="990"/>
      <c r="G870" s="990"/>
      <c r="H870" s="990"/>
      <c r="I870" s="990"/>
      <c r="J870" s="990"/>
      <c r="K870" s="990"/>
      <c r="L870" s="991"/>
      <c r="M870" s="991"/>
      <c r="N870" s="991"/>
      <c r="O870" s="991"/>
      <c r="P870" s="991"/>
      <c r="Q870" s="991"/>
      <c r="R870" s="991"/>
      <c r="S870" s="991"/>
      <c r="T870" s="991"/>
      <c r="U870" s="991"/>
      <c r="V870" s="991"/>
      <c r="W870" s="991"/>
    </row>
    <row r="871" spans="2:23" ht="15.75" hidden="1" customHeight="1">
      <c r="B871" s="990"/>
      <c r="C871" s="990"/>
      <c r="D871" s="990"/>
      <c r="E871" s="990"/>
      <c r="F871" s="990"/>
      <c r="G871" s="990"/>
      <c r="H871" s="990"/>
      <c r="I871" s="990"/>
      <c r="J871" s="990"/>
      <c r="K871" s="990"/>
      <c r="L871" s="991"/>
      <c r="M871" s="991"/>
      <c r="N871" s="991"/>
      <c r="O871" s="991"/>
      <c r="P871" s="991"/>
      <c r="Q871" s="991"/>
      <c r="R871" s="991"/>
      <c r="S871" s="991"/>
      <c r="T871" s="991"/>
      <c r="U871" s="991"/>
      <c r="V871" s="991"/>
      <c r="W871" s="991"/>
    </row>
    <row r="872" spans="2:23" ht="15.75" hidden="1" customHeight="1">
      <c r="B872" s="990"/>
      <c r="C872" s="990"/>
      <c r="D872" s="990"/>
      <c r="E872" s="990"/>
      <c r="F872" s="990"/>
      <c r="G872" s="990"/>
      <c r="H872" s="990"/>
      <c r="I872" s="990"/>
      <c r="J872" s="990"/>
      <c r="K872" s="990"/>
      <c r="L872" s="991"/>
      <c r="M872" s="991"/>
      <c r="N872" s="991"/>
      <c r="O872" s="991"/>
      <c r="P872" s="991"/>
      <c r="Q872" s="991"/>
      <c r="R872" s="991"/>
      <c r="S872" s="991"/>
      <c r="T872" s="991"/>
      <c r="U872" s="991"/>
      <c r="V872" s="991"/>
      <c r="W872" s="991"/>
    </row>
    <row r="873" spans="2:23" ht="15.75" hidden="1" customHeight="1">
      <c r="B873" s="990"/>
      <c r="C873" s="990"/>
      <c r="D873" s="990"/>
      <c r="E873" s="990"/>
      <c r="F873" s="990"/>
      <c r="G873" s="990"/>
      <c r="H873" s="990"/>
      <c r="I873" s="990"/>
      <c r="J873" s="990"/>
      <c r="K873" s="990"/>
      <c r="L873" s="991"/>
      <c r="M873" s="991"/>
      <c r="N873" s="991"/>
      <c r="O873" s="991"/>
      <c r="P873" s="991"/>
      <c r="Q873" s="991"/>
      <c r="R873" s="991"/>
      <c r="S873" s="991"/>
      <c r="T873" s="991"/>
      <c r="U873" s="991"/>
      <c r="V873" s="991"/>
      <c r="W873" s="991"/>
    </row>
    <row r="874" spans="2:23" ht="15.75" hidden="1" customHeight="1">
      <c r="B874" s="990"/>
      <c r="C874" s="990"/>
      <c r="D874" s="990"/>
      <c r="E874" s="990"/>
      <c r="F874" s="990"/>
      <c r="G874" s="990"/>
      <c r="H874" s="990"/>
      <c r="I874" s="990"/>
      <c r="J874" s="990"/>
      <c r="K874" s="990"/>
      <c r="L874" s="991"/>
      <c r="M874" s="991"/>
      <c r="N874" s="991"/>
      <c r="O874" s="991"/>
      <c r="P874" s="991"/>
      <c r="Q874" s="991"/>
      <c r="R874" s="991"/>
      <c r="S874" s="991"/>
      <c r="T874" s="991"/>
      <c r="U874" s="991"/>
      <c r="V874" s="991"/>
      <c r="W874" s="991"/>
    </row>
    <row r="875" spans="2:23" ht="15.75" hidden="1" customHeight="1">
      <c r="B875" s="990"/>
      <c r="C875" s="990"/>
      <c r="D875" s="990"/>
      <c r="E875" s="990"/>
      <c r="F875" s="990"/>
      <c r="G875" s="990"/>
      <c r="H875" s="990"/>
      <c r="I875" s="990"/>
      <c r="J875" s="990"/>
      <c r="K875" s="990"/>
      <c r="L875" s="991"/>
      <c r="M875" s="991"/>
      <c r="N875" s="991"/>
      <c r="O875" s="991"/>
      <c r="P875" s="991"/>
      <c r="Q875" s="991"/>
      <c r="R875" s="991"/>
      <c r="S875" s="991"/>
      <c r="T875" s="991"/>
      <c r="U875" s="991"/>
      <c r="V875" s="991"/>
      <c r="W875" s="991"/>
    </row>
    <row r="876" spans="2:23" ht="15.75" hidden="1" customHeight="1">
      <c r="B876" s="990"/>
      <c r="C876" s="990"/>
      <c r="D876" s="990"/>
      <c r="E876" s="990"/>
      <c r="F876" s="990"/>
      <c r="G876" s="990"/>
      <c r="H876" s="990"/>
      <c r="I876" s="990"/>
      <c r="J876" s="990"/>
      <c r="K876" s="990"/>
      <c r="L876" s="991"/>
      <c r="M876" s="991"/>
      <c r="N876" s="991"/>
      <c r="O876" s="991"/>
      <c r="P876" s="991"/>
      <c r="Q876" s="991"/>
      <c r="R876" s="991"/>
      <c r="S876" s="991"/>
      <c r="T876" s="991"/>
      <c r="U876" s="991"/>
      <c r="V876" s="991"/>
      <c r="W876" s="991"/>
    </row>
    <row r="877" spans="2:23" ht="15.75" hidden="1" customHeight="1">
      <c r="B877" s="990"/>
      <c r="C877" s="990"/>
      <c r="D877" s="990"/>
      <c r="E877" s="990"/>
      <c r="F877" s="990"/>
      <c r="G877" s="990"/>
      <c r="H877" s="990"/>
      <c r="I877" s="990"/>
      <c r="J877" s="990"/>
      <c r="K877" s="990"/>
      <c r="L877" s="991"/>
      <c r="M877" s="991"/>
      <c r="N877" s="991"/>
      <c r="O877" s="991"/>
      <c r="P877" s="991"/>
      <c r="Q877" s="991"/>
      <c r="R877" s="991"/>
      <c r="S877" s="991"/>
      <c r="T877" s="991"/>
      <c r="U877" s="991"/>
      <c r="V877" s="991"/>
      <c r="W877" s="991"/>
    </row>
    <row r="878" spans="2:23" ht="15.75" hidden="1" customHeight="1">
      <c r="B878" s="990"/>
      <c r="C878" s="990"/>
      <c r="D878" s="990"/>
      <c r="E878" s="990"/>
      <c r="F878" s="990"/>
      <c r="G878" s="990"/>
      <c r="H878" s="990"/>
      <c r="I878" s="990"/>
      <c r="J878" s="990"/>
      <c r="K878" s="990"/>
      <c r="L878" s="991"/>
      <c r="M878" s="991"/>
      <c r="N878" s="991"/>
      <c r="O878" s="991"/>
      <c r="P878" s="991"/>
      <c r="Q878" s="991"/>
      <c r="R878" s="991"/>
      <c r="S878" s="991"/>
      <c r="T878" s="991"/>
      <c r="U878" s="991"/>
      <c r="V878" s="991"/>
      <c r="W878" s="991"/>
    </row>
    <row r="879" spans="2:23" ht="15.75" hidden="1" customHeight="1">
      <c r="B879" s="990"/>
      <c r="C879" s="990"/>
      <c r="D879" s="990"/>
      <c r="E879" s="990"/>
      <c r="F879" s="990"/>
      <c r="G879" s="990"/>
      <c r="H879" s="990"/>
      <c r="I879" s="990"/>
      <c r="J879" s="990"/>
      <c r="K879" s="990"/>
      <c r="L879" s="991"/>
      <c r="M879" s="991"/>
      <c r="N879" s="991"/>
      <c r="O879" s="991"/>
      <c r="P879" s="991"/>
      <c r="Q879" s="991"/>
      <c r="R879" s="991"/>
      <c r="S879" s="991"/>
      <c r="T879" s="991"/>
      <c r="U879" s="991"/>
      <c r="V879" s="991"/>
      <c r="W879" s="991"/>
    </row>
    <row r="880" spans="2:23" ht="15.75" hidden="1" customHeight="1">
      <c r="B880" s="990"/>
      <c r="C880" s="990"/>
      <c r="D880" s="990"/>
      <c r="E880" s="990"/>
      <c r="F880" s="990"/>
      <c r="G880" s="990"/>
      <c r="H880" s="990"/>
      <c r="I880" s="990"/>
      <c r="J880" s="990"/>
      <c r="K880" s="990"/>
      <c r="L880" s="991"/>
      <c r="M880" s="991"/>
      <c r="N880" s="991"/>
      <c r="O880" s="991"/>
      <c r="P880" s="991"/>
      <c r="Q880" s="991"/>
      <c r="R880" s="991"/>
      <c r="S880" s="991"/>
      <c r="T880" s="991"/>
      <c r="U880" s="991"/>
      <c r="V880" s="991"/>
      <c r="W880" s="991"/>
    </row>
    <row r="881" spans="2:23" ht="15.75" hidden="1" customHeight="1">
      <c r="B881" s="990"/>
      <c r="C881" s="990"/>
      <c r="D881" s="990"/>
      <c r="E881" s="990"/>
      <c r="F881" s="990"/>
      <c r="G881" s="990"/>
      <c r="H881" s="990"/>
      <c r="I881" s="990"/>
      <c r="J881" s="990"/>
      <c r="K881" s="990"/>
      <c r="L881" s="991"/>
      <c r="M881" s="991"/>
      <c r="N881" s="991"/>
      <c r="O881" s="991"/>
      <c r="P881" s="991"/>
      <c r="Q881" s="991"/>
      <c r="R881" s="991"/>
      <c r="S881" s="991"/>
      <c r="T881" s="991"/>
      <c r="U881" s="991"/>
      <c r="V881" s="991"/>
      <c r="W881" s="991"/>
    </row>
    <row r="882" spans="2:23" ht="15.75" hidden="1" customHeight="1">
      <c r="B882" s="990"/>
      <c r="C882" s="990"/>
      <c r="D882" s="990"/>
      <c r="E882" s="990"/>
      <c r="F882" s="990"/>
      <c r="G882" s="990"/>
      <c r="H882" s="990"/>
      <c r="I882" s="990"/>
      <c r="J882" s="990"/>
      <c r="K882" s="990"/>
      <c r="L882" s="991"/>
      <c r="M882" s="991"/>
      <c r="N882" s="991"/>
      <c r="O882" s="991"/>
      <c r="P882" s="991"/>
      <c r="Q882" s="991"/>
      <c r="R882" s="991"/>
      <c r="S882" s="991"/>
      <c r="T882" s="991"/>
      <c r="U882" s="991"/>
      <c r="V882" s="991"/>
      <c r="W882" s="991"/>
    </row>
    <row r="883" spans="2:23" ht="15.75" hidden="1" customHeight="1">
      <c r="B883" s="990"/>
      <c r="C883" s="990"/>
      <c r="D883" s="990"/>
      <c r="E883" s="990"/>
      <c r="F883" s="990"/>
      <c r="G883" s="990"/>
      <c r="H883" s="990"/>
      <c r="I883" s="990"/>
      <c r="J883" s="990"/>
      <c r="K883" s="990"/>
      <c r="L883" s="991"/>
      <c r="M883" s="991"/>
      <c r="N883" s="991"/>
      <c r="O883" s="991"/>
      <c r="P883" s="991"/>
      <c r="Q883" s="991"/>
      <c r="R883" s="991"/>
      <c r="S883" s="991"/>
      <c r="T883" s="991"/>
      <c r="U883" s="991"/>
      <c r="V883" s="991"/>
      <c r="W883" s="991"/>
    </row>
    <row r="884" spans="2:23" ht="15.75" hidden="1" customHeight="1">
      <c r="B884" s="990"/>
      <c r="C884" s="990"/>
      <c r="D884" s="990"/>
      <c r="E884" s="990"/>
      <c r="F884" s="990"/>
      <c r="G884" s="990"/>
      <c r="H884" s="990"/>
      <c r="I884" s="990"/>
      <c r="J884" s="990"/>
      <c r="K884" s="990"/>
      <c r="L884" s="991"/>
      <c r="M884" s="991"/>
      <c r="N884" s="991"/>
      <c r="O884" s="991"/>
      <c r="P884" s="991"/>
      <c r="Q884" s="991"/>
      <c r="R884" s="991"/>
      <c r="S884" s="991"/>
      <c r="T884" s="991"/>
      <c r="U884" s="991"/>
      <c r="V884" s="991"/>
      <c r="W884" s="991"/>
    </row>
    <row r="885" spans="2:23" ht="15.75" hidden="1" customHeight="1">
      <c r="B885" s="990"/>
      <c r="C885" s="990"/>
      <c r="D885" s="990"/>
      <c r="E885" s="990"/>
      <c r="F885" s="990"/>
      <c r="G885" s="990"/>
      <c r="H885" s="990"/>
      <c r="I885" s="990"/>
      <c r="J885" s="990"/>
      <c r="K885" s="990"/>
      <c r="L885" s="991"/>
      <c r="M885" s="991"/>
      <c r="N885" s="991"/>
      <c r="O885" s="991"/>
      <c r="P885" s="991"/>
      <c r="Q885" s="991"/>
      <c r="R885" s="991"/>
      <c r="S885" s="991"/>
      <c r="T885" s="991"/>
      <c r="U885" s="991"/>
      <c r="V885" s="991"/>
      <c r="W885" s="991"/>
    </row>
    <row r="886" spans="2:23" ht="15.75" hidden="1" customHeight="1">
      <c r="B886" s="990"/>
      <c r="C886" s="990"/>
      <c r="D886" s="990"/>
      <c r="E886" s="990"/>
      <c r="F886" s="990"/>
      <c r="G886" s="990"/>
      <c r="H886" s="990"/>
      <c r="I886" s="990"/>
      <c r="J886" s="990"/>
      <c r="K886" s="990"/>
      <c r="L886" s="991"/>
      <c r="M886" s="991"/>
      <c r="N886" s="991"/>
      <c r="O886" s="991"/>
      <c r="P886" s="991"/>
      <c r="Q886" s="991"/>
      <c r="R886" s="991"/>
      <c r="S886" s="991"/>
      <c r="T886" s="991"/>
      <c r="U886" s="991"/>
      <c r="V886" s="991"/>
      <c r="W886" s="991"/>
    </row>
    <row r="887" spans="2:23" ht="15.75" hidden="1" customHeight="1">
      <c r="B887" s="990"/>
      <c r="C887" s="990"/>
      <c r="D887" s="990"/>
      <c r="E887" s="990"/>
      <c r="F887" s="990"/>
      <c r="G887" s="990"/>
      <c r="H887" s="990"/>
      <c r="I887" s="990"/>
      <c r="J887" s="990"/>
      <c r="K887" s="990"/>
      <c r="L887" s="991"/>
      <c r="M887" s="991"/>
      <c r="N887" s="991"/>
      <c r="O887" s="991"/>
      <c r="P887" s="991"/>
      <c r="Q887" s="991"/>
      <c r="R887" s="991"/>
      <c r="S887" s="991"/>
      <c r="T887" s="991"/>
      <c r="U887" s="991"/>
      <c r="V887" s="991"/>
      <c r="W887" s="991"/>
    </row>
    <row r="888" spans="2:23" ht="15.75" hidden="1" customHeight="1">
      <c r="B888" s="990"/>
      <c r="C888" s="990"/>
      <c r="D888" s="990"/>
      <c r="E888" s="990"/>
      <c r="F888" s="990"/>
      <c r="G888" s="990"/>
      <c r="H888" s="990"/>
      <c r="I888" s="990"/>
      <c r="J888" s="990"/>
      <c r="K888" s="990"/>
      <c r="L888" s="991"/>
      <c r="M888" s="991"/>
      <c r="N888" s="991"/>
      <c r="O888" s="991"/>
      <c r="P888" s="991"/>
      <c r="Q888" s="991"/>
      <c r="R888" s="991"/>
      <c r="S888" s="991"/>
      <c r="T888" s="991"/>
      <c r="U888" s="991"/>
      <c r="V888" s="991"/>
      <c r="W888" s="991"/>
    </row>
    <row r="889" spans="2:23" ht="15.75" hidden="1" customHeight="1">
      <c r="B889" s="990"/>
      <c r="C889" s="990"/>
      <c r="D889" s="990"/>
      <c r="E889" s="990"/>
      <c r="F889" s="990"/>
      <c r="G889" s="990"/>
      <c r="H889" s="990"/>
      <c r="I889" s="990"/>
      <c r="J889" s="990"/>
      <c r="K889" s="990"/>
      <c r="L889" s="991"/>
      <c r="M889" s="991"/>
      <c r="N889" s="991"/>
      <c r="O889" s="991"/>
      <c r="P889" s="991"/>
      <c r="Q889" s="991"/>
      <c r="R889" s="991"/>
      <c r="S889" s="991"/>
      <c r="T889" s="991"/>
      <c r="U889" s="991"/>
      <c r="V889" s="991"/>
      <c r="W889" s="991"/>
    </row>
    <row r="890" spans="2:23" ht="15.75" hidden="1" customHeight="1">
      <c r="B890" s="990"/>
      <c r="C890" s="990"/>
      <c r="D890" s="990"/>
      <c r="E890" s="990"/>
      <c r="F890" s="990"/>
      <c r="G890" s="990"/>
      <c r="H890" s="990"/>
      <c r="I890" s="990"/>
      <c r="J890" s="990"/>
      <c r="K890" s="990"/>
      <c r="L890" s="991"/>
      <c r="M890" s="991"/>
      <c r="N890" s="991"/>
      <c r="O890" s="991"/>
      <c r="P890" s="991"/>
      <c r="Q890" s="991"/>
      <c r="R890" s="991"/>
      <c r="S890" s="991"/>
      <c r="T890" s="991"/>
      <c r="U890" s="991"/>
      <c r="V890" s="991"/>
      <c r="W890" s="991"/>
    </row>
    <row r="891" spans="2:23" ht="15.75" hidden="1" customHeight="1">
      <c r="B891" s="990"/>
      <c r="C891" s="990"/>
      <c r="D891" s="990"/>
      <c r="E891" s="990"/>
      <c r="F891" s="990"/>
      <c r="G891" s="990"/>
      <c r="H891" s="990"/>
      <c r="I891" s="990"/>
      <c r="J891" s="990"/>
      <c r="K891" s="990"/>
      <c r="L891" s="991"/>
      <c r="M891" s="991"/>
      <c r="N891" s="991"/>
      <c r="O891" s="991"/>
      <c r="P891" s="991"/>
      <c r="Q891" s="991"/>
      <c r="R891" s="991"/>
      <c r="S891" s="991"/>
      <c r="T891" s="991"/>
      <c r="U891" s="991"/>
      <c r="V891" s="991"/>
      <c r="W891" s="991"/>
    </row>
    <row r="892" spans="2:23" ht="15.75" hidden="1" customHeight="1">
      <c r="B892" s="990"/>
      <c r="C892" s="990"/>
      <c r="D892" s="990"/>
      <c r="E892" s="990"/>
      <c r="F892" s="990"/>
      <c r="G892" s="990"/>
      <c r="H892" s="990"/>
      <c r="I892" s="990"/>
      <c r="J892" s="990"/>
      <c r="K892" s="990"/>
      <c r="L892" s="991"/>
      <c r="M892" s="991"/>
      <c r="N892" s="991"/>
      <c r="O892" s="991"/>
      <c r="P892" s="991"/>
      <c r="Q892" s="991"/>
      <c r="R892" s="991"/>
      <c r="S892" s="991"/>
      <c r="T892" s="991"/>
      <c r="U892" s="991"/>
      <c r="V892" s="991"/>
      <c r="W892" s="991"/>
    </row>
    <row r="893" spans="2:23" ht="15.75" hidden="1" customHeight="1">
      <c r="B893" s="990"/>
      <c r="C893" s="990"/>
      <c r="D893" s="990"/>
      <c r="E893" s="990"/>
      <c r="F893" s="990"/>
      <c r="G893" s="990"/>
      <c r="H893" s="990"/>
      <c r="I893" s="990"/>
      <c r="J893" s="990"/>
      <c r="K893" s="990"/>
      <c r="L893" s="991"/>
      <c r="M893" s="991"/>
      <c r="N893" s="991"/>
      <c r="O893" s="991"/>
      <c r="P893" s="991"/>
      <c r="Q893" s="991"/>
      <c r="R893" s="991"/>
      <c r="S893" s="991"/>
      <c r="T893" s="991"/>
      <c r="U893" s="991"/>
      <c r="V893" s="991"/>
      <c r="W893" s="991"/>
    </row>
    <row r="894" spans="2:23" ht="15.75" hidden="1" customHeight="1">
      <c r="B894" s="990"/>
      <c r="C894" s="990"/>
      <c r="D894" s="990"/>
      <c r="E894" s="990"/>
      <c r="F894" s="990"/>
      <c r="G894" s="990"/>
      <c r="H894" s="990"/>
      <c r="I894" s="990"/>
      <c r="J894" s="990"/>
      <c r="K894" s="990"/>
      <c r="L894" s="991"/>
      <c r="M894" s="991"/>
      <c r="N894" s="991"/>
      <c r="O894" s="991"/>
      <c r="P894" s="991"/>
      <c r="Q894" s="991"/>
      <c r="R894" s="991"/>
      <c r="S894" s="991"/>
      <c r="T894" s="991"/>
      <c r="U894" s="991"/>
      <c r="V894" s="991"/>
      <c r="W894" s="991"/>
    </row>
    <row r="895" spans="2:23" ht="15.75" hidden="1" customHeight="1">
      <c r="B895" s="990"/>
      <c r="C895" s="990"/>
      <c r="D895" s="990"/>
      <c r="E895" s="990"/>
      <c r="F895" s="990"/>
      <c r="G895" s="990"/>
      <c r="H895" s="990"/>
      <c r="I895" s="990"/>
      <c r="J895" s="990"/>
      <c r="K895" s="990"/>
      <c r="L895" s="991"/>
      <c r="M895" s="991"/>
      <c r="N895" s="991"/>
      <c r="O895" s="991"/>
      <c r="P895" s="991"/>
      <c r="Q895" s="991"/>
      <c r="R895" s="991"/>
      <c r="S895" s="991"/>
      <c r="T895" s="991"/>
      <c r="U895" s="991"/>
      <c r="V895" s="991"/>
      <c r="W895" s="991"/>
    </row>
    <row r="896" spans="2:23" ht="15.75" hidden="1" customHeight="1">
      <c r="B896" s="990"/>
      <c r="C896" s="990"/>
      <c r="D896" s="990"/>
      <c r="E896" s="990"/>
      <c r="F896" s="990"/>
      <c r="G896" s="990"/>
      <c r="H896" s="990"/>
      <c r="I896" s="990"/>
      <c r="J896" s="990"/>
      <c r="K896" s="990"/>
      <c r="L896" s="991"/>
      <c r="M896" s="991"/>
      <c r="N896" s="991"/>
      <c r="O896" s="991"/>
      <c r="P896" s="991"/>
      <c r="Q896" s="991"/>
      <c r="R896" s="991"/>
      <c r="S896" s="991"/>
      <c r="T896" s="991"/>
      <c r="U896" s="991"/>
      <c r="V896" s="991"/>
      <c r="W896" s="991"/>
    </row>
    <row r="897" spans="2:23" ht="15.75" hidden="1" customHeight="1">
      <c r="B897" s="990"/>
      <c r="C897" s="990"/>
      <c r="D897" s="990"/>
      <c r="E897" s="990"/>
      <c r="F897" s="990"/>
      <c r="G897" s="990"/>
      <c r="H897" s="990"/>
      <c r="I897" s="990"/>
      <c r="J897" s="990"/>
      <c r="K897" s="990"/>
      <c r="L897" s="991"/>
      <c r="M897" s="991"/>
      <c r="N897" s="991"/>
      <c r="O897" s="991"/>
      <c r="P897" s="991"/>
      <c r="Q897" s="991"/>
      <c r="R897" s="991"/>
      <c r="S897" s="991"/>
      <c r="T897" s="991"/>
      <c r="U897" s="991"/>
      <c r="V897" s="991"/>
      <c r="W897" s="991"/>
    </row>
    <row r="898" spans="2:23" ht="15.75" hidden="1" customHeight="1">
      <c r="B898" s="990"/>
      <c r="C898" s="990"/>
      <c r="D898" s="990"/>
      <c r="E898" s="990"/>
      <c r="F898" s="990"/>
      <c r="G898" s="990"/>
      <c r="H898" s="990"/>
      <c r="I898" s="990"/>
      <c r="J898" s="990"/>
      <c r="K898" s="990"/>
      <c r="L898" s="991"/>
      <c r="M898" s="991"/>
      <c r="N898" s="991"/>
      <c r="O898" s="991"/>
      <c r="P898" s="991"/>
      <c r="Q898" s="991"/>
      <c r="R898" s="991"/>
      <c r="S898" s="991"/>
      <c r="T898" s="991"/>
      <c r="U898" s="991"/>
      <c r="V898" s="991"/>
      <c r="W898" s="991"/>
    </row>
    <row r="899" spans="2:23" ht="15.75" hidden="1" customHeight="1">
      <c r="B899" s="990"/>
      <c r="C899" s="990"/>
      <c r="D899" s="990"/>
      <c r="E899" s="990"/>
      <c r="F899" s="990"/>
      <c r="G899" s="990"/>
      <c r="H899" s="990"/>
      <c r="I899" s="990"/>
      <c r="J899" s="990"/>
      <c r="K899" s="990"/>
      <c r="L899" s="991"/>
      <c r="M899" s="991"/>
      <c r="N899" s="991"/>
      <c r="O899" s="991"/>
      <c r="P899" s="991"/>
      <c r="Q899" s="991"/>
      <c r="R899" s="991"/>
      <c r="S899" s="991"/>
      <c r="T899" s="991"/>
      <c r="U899" s="991"/>
      <c r="V899" s="991"/>
      <c r="W899" s="991"/>
    </row>
    <row r="900" spans="2:23" ht="15.75" hidden="1" customHeight="1">
      <c r="B900" s="990"/>
      <c r="C900" s="990"/>
      <c r="D900" s="990"/>
      <c r="E900" s="990"/>
      <c r="F900" s="990"/>
      <c r="G900" s="990"/>
      <c r="H900" s="990"/>
      <c r="I900" s="990"/>
      <c r="J900" s="990"/>
      <c r="K900" s="990"/>
      <c r="L900" s="991"/>
      <c r="M900" s="991"/>
      <c r="N900" s="991"/>
      <c r="O900" s="991"/>
      <c r="P900" s="991"/>
      <c r="Q900" s="991"/>
      <c r="R900" s="991"/>
      <c r="S900" s="991"/>
      <c r="T900" s="991"/>
      <c r="U900" s="991"/>
      <c r="V900" s="991"/>
      <c r="W900" s="991"/>
    </row>
    <row r="901" spans="2:23" ht="15.75" hidden="1" customHeight="1">
      <c r="B901" s="990"/>
      <c r="C901" s="990"/>
      <c r="D901" s="990"/>
      <c r="E901" s="990"/>
      <c r="F901" s="990"/>
      <c r="G901" s="990"/>
      <c r="H901" s="990"/>
      <c r="I901" s="990"/>
      <c r="J901" s="990"/>
      <c r="K901" s="990"/>
      <c r="L901" s="991"/>
      <c r="M901" s="991"/>
      <c r="N901" s="991"/>
      <c r="O901" s="991"/>
      <c r="P901" s="991"/>
      <c r="Q901" s="991"/>
      <c r="R901" s="991"/>
      <c r="S901" s="991"/>
      <c r="T901" s="991"/>
      <c r="U901" s="991"/>
      <c r="V901" s="991"/>
      <c r="W901" s="991"/>
    </row>
    <row r="902" spans="2:23" ht="15.75" hidden="1" customHeight="1">
      <c r="B902" s="990"/>
      <c r="C902" s="990"/>
      <c r="D902" s="990"/>
      <c r="E902" s="990"/>
      <c r="F902" s="990"/>
      <c r="G902" s="990"/>
      <c r="H902" s="990"/>
      <c r="I902" s="990"/>
      <c r="J902" s="990"/>
      <c r="K902" s="990"/>
      <c r="L902" s="991"/>
      <c r="M902" s="991"/>
      <c r="N902" s="991"/>
      <c r="O902" s="991"/>
      <c r="P902" s="991"/>
      <c r="Q902" s="991"/>
      <c r="R902" s="991"/>
      <c r="S902" s="991"/>
      <c r="T902" s="991"/>
      <c r="U902" s="991"/>
      <c r="V902" s="991"/>
      <c r="W902" s="991"/>
    </row>
    <row r="903" spans="2:23" ht="15.75" hidden="1" customHeight="1">
      <c r="B903" s="990"/>
      <c r="C903" s="990"/>
      <c r="D903" s="990"/>
      <c r="E903" s="990"/>
      <c r="F903" s="990"/>
      <c r="G903" s="990"/>
      <c r="H903" s="990"/>
      <c r="I903" s="990"/>
      <c r="J903" s="990"/>
      <c r="K903" s="990"/>
      <c r="L903" s="991"/>
      <c r="M903" s="991"/>
      <c r="N903" s="991"/>
      <c r="O903" s="991"/>
      <c r="P903" s="991"/>
      <c r="Q903" s="991"/>
      <c r="R903" s="991"/>
      <c r="S903" s="991"/>
      <c r="T903" s="991"/>
      <c r="U903" s="991"/>
      <c r="V903" s="991"/>
      <c r="W903" s="991"/>
    </row>
    <row r="904" spans="2:23" ht="15.75" hidden="1" customHeight="1">
      <c r="B904" s="990"/>
      <c r="C904" s="990"/>
      <c r="D904" s="990"/>
      <c r="E904" s="990"/>
      <c r="F904" s="990"/>
      <c r="G904" s="990"/>
      <c r="H904" s="990"/>
      <c r="I904" s="990"/>
      <c r="J904" s="990"/>
      <c r="K904" s="990"/>
      <c r="L904" s="991"/>
      <c r="M904" s="991"/>
      <c r="N904" s="991"/>
      <c r="O904" s="991"/>
      <c r="P904" s="991"/>
      <c r="Q904" s="991"/>
      <c r="R904" s="991"/>
      <c r="S904" s="991"/>
      <c r="T904" s="991"/>
      <c r="U904" s="991"/>
      <c r="V904" s="991"/>
      <c r="W904" s="991"/>
    </row>
    <row r="905" spans="2:23" ht="15.75" hidden="1" customHeight="1">
      <c r="B905" s="990"/>
      <c r="C905" s="990"/>
      <c r="D905" s="990"/>
      <c r="E905" s="990"/>
      <c r="F905" s="990"/>
      <c r="G905" s="990"/>
      <c r="H905" s="990"/>
      <c r="I905" s="990"/>
      <c r="J905" s="990"/>
      <c r="K905" s="990"/>
      <c r="L905" s="991"/>
      <c r="M905" s="991"/>
      <c r="N905" s="991"/>
      <c r="O905" s="991"/>
      <c r="P905" s="991"/>
      <c r="Q905" s="991"/>
      <c r="R905" s="991"/>
      <c r="S905" s="991"/>
      <c r="T905" s="991"/>
      <c r="U905" s="991"/>
      <c r="V905" s="991"/>
      <c r="W905" s="991"/>
    </row>
    <row r="906" spans="2:23" ht="15.75" hidden="1" customHeight="1">
      <c r="B906" s="990"/>
      <c r="C906" s="990"/>
      <c r="D906" s="990"/>
      <c r="E906" s="990"/>
      <c r="F906" s="990"/>
      <c r="G906" s="990"/>
      <c r="H906" s="990"/>
      <c r="I906" s="990"/>
      <c r="J906" s="990"/>
      <c r="K906" s="990"/>
      <c r="L906" s="991"/>
      <c r="M906" s="991"/>
      <c r="N906" s="991"/>
      <c r="O906" s="991"/>
      <c r="P906" s="991"/>
      <c r="Q906" s="991"/>
      <c r="R906" s="991"/>
      <c r="S906" s="991"/>
      <c r="T906" s="991"/>
      <c r="U906" s="991"/>
      <c r="V906" s="991"/>
      <c r="W906" s="991"/>
    </row>
    <row r="907" spans="2:23" ht="15.75" hidden="1" customHeight="1">
      <c r="B907" s="990"/>
      <c r="C907" s="990"/>
      <c r="D907" s="990"/>
      <c r="E907" s="990"/>
      <c r="F907" s="990"/>
      <c r="G907" s="990"/>
      <c r="H907" s="990"/>
      <c r="I907" s="990"/>
      <c r="J907" s="990"/>
      <c r="K907" s="990"/>
      <c r="L907" s="991"/>
      <c r="M907" s="991"/>
      <c r="N907" s="991"/>
      <c r="O907" s="991"/>
      <c r="P907" s="991"/>
      <c r="Q907" s="991"/>
      <c r="R907" s="991"/>
      <c r="S907" s="991"/>
      <c r="T907" s="991"/>
      <c r="U907" s="991"/>
      <c r="V907" s="991"/>
      <c r="W907" s="991"/>
    </row>
    <row r="908" spans="2:23" ht="15.75" hidden="1" customHeight="1">
      <c r="B908" s="990"/>
      <c r="C908" s="990"/>
      <c r="D908" s="990"/>
      <c r="E908" s="990"/>
      <c r="F908" s="990"/>
      <c r="G908" s="990"/>
      <c r="H908" s="990"/>
      <c r="I908" s="990"/>
      <c r="J908" s="990"/>
      <c r="K908" s="990"/>
      <c r="L908" s="991"/>
      <c r="M908" s="991"/>
      <c r="N908" s="991"/>
      <c r="O908" s="991"/>
      <c r="P908" s="991"/>
      <c r="Q908" s="991"/>
      <c r="R908" s="991"/>
      <c r="S908" s="991"/>
      <c r="T908" s="991"/>
      <c r="U908" s="991"/>
      <c r="V908" s="991"/>
      <c r="W908" s="991"/>
    </row>
    <row r="909" spans="2:23" ht="15.75" hidden="1" customHeight="1">
      <c r="B909" s="990"/>
      <c r="C909" s="990"/>
      <c r="D909" s="990"/>
      <c r="E909" s="990"/>
      <c r="F909" s="990"/>
      <c r="G909" s="990"/>
      <c r="H909" s="990"/>
      <c r="I909" s="990"/>
      <c r="J909" s="990"/>
      <c r="K909" s="990"/>
      <c r="L909" s="991"/>
      <c r="M909" s="991"/>
      <c r="N909" s="991"/>
      <c r="O909" s="991"/>
      <c r="P909" s="991"/>
      <c r="Q909" s="991"/>
      <c r="R909" s="991"/>
      <c r="S909" s="991"/>
      <c r="T909" s="991"/>
      <c r="U909" s="991"/>
      <c r="V909" s="991"/>
      <c r="W909" s="991"/>
    </row>
    <row r="910" spans="2:23" ht="15.75" hidden="1" customHeight="1">
      <c r="B910" s="990"/>
      <c r="C910" s="990"/>
      <c r="D910" s="990"/>
      <c r="E910" s="990"/>
      <c r="F910" s="990"/>
      <c r="G910" s="990"/>
      <c r="H910" s="990"/>
      <c r="I910" s="990"/>
      <c r="J910" s="990"/>
      <c r="K910" s="990"/>
      <c r="L910" s="991"/>
      <c r="M910" s="991"/>
      <c r="N910" s="991"/>
      <c r="O910" s="991"/>
      <c r="P910" s="991"/>
      <c r="Q910" s="991"/>
      <c r="R910" s="991"/>
      <c r="S910" s="991"/>
      <c r="T910" s="991"/>
      <c r="U910" s="991"/>
      <c r="V910" s="991"/>
      <c r="W910" s="991"/>
    </row>
    <row r="911" spans="2:23" ht="15.75" hidden="1" customHeight="1">
      <c r="B911" s="990"/>
      <c r="C911" s="990"/>
      <c r="D911" s="990"/>
      <c r="E911" s="990"/>
      <c r="F911" s="990"/>
      <c r="G911" s="990"/>
      <c r="H911" s="990"/>
      <c r="I911" s="990"/>
      <c r="J911" s="990"/>
      <c r="K911" s="990"/>
      <c r="L911" s="991"/>
      <c r="M911" s="991"/>
      <c r="N911" s="991"/>
      <c r="O911" s="991"/>
      <c r="P911" s="991"/>
      <c r="Q911" s="991"/>
      <c r="R911" s="991"/>
      <c r="S911" s="991"/>
      <c r="T911" s="991"/>
      <c r="U911" s="991"/>
      <c r="V911" s="991"/>
      <c r="W911" s="991"/>
    </row>
    <row r="912" spans="2:23" ht="15.75" hidden="1" customHeight="1">
      <c r="B912" s="990"/>
      <c r="C912" s="990"/>
      <c r="D912" s="990"/>
      <c r="E912" s="990"/>
      <c r="F912" s="990"/>
      <c r="G912" s="990"/>
      <c r="H912" s="990"/>
      <c r="I912" s="990"/>
      <c r="J912" s="990"/>
      <c r="K912" s="990"/>
      <c r="L912" s="991"/>
      <c r="M912" s="991"/>
      <c r="N912" s="991"/>
      <c r="O912" s="991"/>
      <c r="P912" s="991"/>
      <c r="Q912" s="991"/>
      <c r="R912" s="991"/>
      <c r="S912" s="991"/>
      <c r="T912" s="991"/>
      <c r="U912" s="991"/>
      <c r="V912" s="991"/>
      <c r="W912" s="991"/>
    </row>
    <row r="913" spans="2:23" ht="15.75" hidden="1" customHeight="1">
      <c r="B913" s="990"/>
      <c r="C913" s="990"/>
      <c r="D913" s="990"/>
      <c r="E913" s="990"/>
      <c r="F913" s="990"/>
      <c r="G913" s="990"/>
      <c r="H913" s="990"/>
      <c r="I913" s="990"/>
      <c r="J913" s="990"/>
      <c r="K913" s="990"/>
      <c r="L913" s="991"/>
      <c r="M913" s="991"/>
      <c r="N913" s="991"/>
      <c r="O913" s="991"/>
      <c r="P913" s="991"/>
      <c r="Q913" s="991"/>
      <c r="R913" s="991"/>
      <c r="S913" s="991"/>
      <c r="T913" s="991"/>
      <c r="U913" s="991"/>
      <c r="V913" s="991"/>
      <c r="W913" s="991"/>
    </row>
    <row r="914" spans="2:23" ht="15.75" hidden="1" customHeight="1">
      <c r="B914" s="990"/>
      <c r="C914" s="990"/>
      <c r="D914" s="990"/>
      <c r="E914" s="990"/>
      <c r="F914" s="990"/>
      <c r="G914" s="990"/>
      <c r="H914" s="990"/>
      <c r="I914" s="990"/>
      <c r="J914" s="990"/>
      <c r="K914" s="990"/>
      <c r="L914" s="991"/>
      <c r="M914" s="991"/>
      <c r="N914" s="991"/>
      <c r="O914" s="991"/>
      <c r="P914" s="991"/>
      <c r="Q914" s="991"/>
      <c r="R914" s="991"/>
      <c r="S914" s="991"/>
      <c r="T914" s="991"/>
      <c r="U914" s="991"/>
      <c r="V914" s="991"/>
      <c r="W914" s="991"/>
    </row>
    <row r="915" spans="2:23" ht="15.75" hidden="1" customHeight="1">
      <c r="B915" s="990"/>
      <c r="C915" s="990"/>
      <c r="D915" s="990"/>
      <c r="E915" s="990"/>
      <c r="F915" s="990"/>
      <c r="G915" s="990"/>
      <c r="H915" s="990"/>
      <c r="I915" s="990"/>
      <c r="J915" s="990"/>
      <c r="K915" s="990"/>
      <c r="L915" s="991"/>
      <c r="M915" s="991"/>
      <c r="N915" s="991"/>
      <c r="O915" s="991"/>
      <c r="P915" s="991"/>
      <c r="Q915" s="991"/>
      <c r="R915" s="991"/>
      <c r="S915" s="991"/>
      <c r="T915" s="991"/>
      <c r="U915" s="991"/>
      <c r="V915" s="991"/>
      <c r="W915" s="991"/>
    </row>
    <row r="916" spans="2:23" ht="15.75" hidden="1" customHeight="1">
      <c r="B916" s="990"/>
      <c r="C916" s="990"/>
      <c r="D916" s="990"/>
      <c r="E916" s="990"/>
      <c r="F916" s="990"/>
      <c r="G916" s="990"/>
      <c r="H916" s="990"/>
      <c r="I916" s="990"/>
      <c r="J916" s="990"/>
      <c r="K916" s="990"/>
      <c r="L916" s="991"/>
      <c r="M916" s="991"/>
      <c r="N916" s="991"/>
      <c r="O916" s="991"/>
      <c r="P916" s="991"/>
      <c r="Q916" s="991"/>
      <c r="R916" s="991"/>
      <c r="S916" s="991"/>
      <c r="T916" s="991"/>
      <c r="U916" s="991"/>
      <c r="V916" s="991"/>
      <c r="W916" s="991"/>
    </row>
    <row r="917" spans="2:23" ht="15.75" hidden="1" customHeight="1">
      <c r="B917" s="990"/>
      <c r="C917" s="990"/>
      <c r="D917" s="990"/>
      <c r="E917" s="990"/>
      <c r="F917" s="990"/>
      <c r="G917" s="990"/>
      <c r="H917" s="990"/>
      <c r="I917" s="990"/>
      <c r="J917" s="990"/>
      <c r="K917" s="990"/>
      <c r="L917" s="991"/>
      <c r="M917" s="991"/>
      <c r="N917" s="991"/>
      <c r="O917" s="991"/>
      <c r="P917" s="991"/>
      <c r="Q917" s="991"/>
      <c r="R917" s="991"/>
      <c r="S917" s="991"/>
      <c r="T917" s="991"/>
      <c r="U917" s="991"/>
      <c r="V917" s="991"/>
      <c r="W917" s="991"/>
    </row>
    <row r="918" spans="2:23" ht="15.75" hidden="1" customHeight="1">
      <c r="B918" s="990"/>
      <c r="C918" s="990"/>
      <c r="D918" s="990"/>
      <c r="E918" s="990"/>
      <c r="F918" s="990"/>
      <c r="G918" s="990"/>
      <c r="H918" s="990"/>
      <c r="I918" s="990"/>
      <c r="J918" s="990"/>
      <c r="K918" s="990"/>
      <c r="L918" s="991"/>
      <c r="M918" s="991"/>
      <c r="N918" s="991"/>
      <c r="O918" s="991"/>
      <c r="P918" s="991"/>
      <c r="Q918" s="991"/>
      <c r="R918" s="991"/>
      <c r="S918" s="991"/>
      <c r="T918" s="991"/>
      <c r="U918" s="991"/>
      <c r="V918" s="991"/>
      <c r="W918" s="991"/>
    </row>
    <row r="919" spans="2:23" ht="15.75" hidden="1" customHeight="1">
      <c r="B919" s="990"/>
      <c r="C919" s="990"/>
      <c r="D919" s="990"/>
      <c r="E919" s="990"/>
      <c r="F919" s="990"/>
      <c r="G919" s="990"/>
      <c r="H919" s="990"/>
      <c r="I919" s="990"/>
      <c r="J919" s="990"/>
      <c r="K919" s="990"/>
      <c r="L919" s="991"/>
      <c r="M919" s="991"/>
      <c r="N919" s="991"/>
      <c r="O919" s="991"/>
      <c r="P919" s="991"/>
      <c r="Q919" s="991"/>
      <c r="R919" s="991"/>
      <c r="S919" s="991"/>
      <c r="T919" s="991"/>
      <c r="U919" s="991"/>
      <c r="V919" s="991"/>
      <c r="W919" s="991"/>
    </row>
    <row r="920" spans="2:23" ht="15.75" hidden="1" customHeight="1">
      <c r="B920" s="990"/>
      <c r="C920" s="990"/>
      <c r="D920" s="990"/>
      <c r="E920" s="990"/>
      <c r="F920" s="990"/>
      <c r="G920" s="990"/>
      <c r="H920" s="990"/>
      <c r="I920" s="990"/>
      <c r="J920" s="990"/>
      <c r="K920" s="990"/>
      <c r="L920" s="991"/>
      <c r="M920" s="991"/>
      <c r="N920" s="991"/>
      <c r="O920" s="991"/>
      <c r="P920" s="991"/>
      <c r="Q920" s="991"/>
      <c r="R920" s="991"/>
      <c r="S920" s="991"/>
      <c r="T920" s="991"/>
      <c r="U920" s="991"/>
      <c r="V920" s="991"/>
      <c r="W920" s="991"/>
    </row>
    <row r="921" spans="2:23" ht="15.75" hidden="1" customHeight="1">
      <c r="B921" s="990"/>
      <c r="C921" s="990"/>
      <c r="D921" s="990"/>
      <c r="E921" s="990"/>
      <c r="F921" s="990"/>
      <c r="G921" s="990"/>
      <c r="H921" s="990"/>
      <c r="I921" s="990"/>
      <c r="J921" s="990"/>
      <c r="K921" s="990"/>
      <c r="L921" s="991"/>
      <c r="M921" s="991"/>
      <c r="N921" s="991"/>
      <c r="O921" s="991"/>
      <c r="P921" s="991"/>
      <c r="Q921" s="991"/>
      <c r="R921" s="991"/>
      <c r="S921" s="991"/>
      <c r="T921" s="991"/>
      <c r="U921" s="991"/>
      <c r="V921" s="991"/>
      <c r="W921" s="991"/>
    </row>
    <row r="922" spans="2:23" ht="15.75" hidden="1" customHeight="1">
      <c r="B922" s="990"/>
      <c r="C922" s="990"/>
      <c r="D922" s="990"/>
      <c r="E922" s="990"/>
      <c r="F922" s="990"/>
      <c r="G922" s="990"/>
      <c r="H922" s="990"/>
      <c r="I922" s="990"/>
      <c r="J922" s="990"/>
      <c r="K922" s="990"/>
      <c r="L922" s="991"/>
      <c r="M922" s="991"/>
      <c r="N922" s="991"/>
      <c r="O922" s="991"/>
      <c r="P922" s="991"/>
      <c r="Q922" s="991"/>
      <c r="R922" s="991"/>
      <c r="S922" s="991"/>
      <c r="T922" s="991"/>
      <c r="U922" s="991"/>
      <c r="V922" s="991"/>
      <c r="W922" s="991"/>
    </row>
    <row r="923" spans="2:23" ht="15.75" hidden="1" customHeight="1">
      <c r="B923" s="990"/>
      <c r="C923" s="990"/>
      <c r="D923" s="990"/>
      <c r="E923" s="990"/>
      <c r="F923" s="990"/>
      <c r="G923" s="990"/>
      <c r="H923" s="990"/>
      <c r="I923" s="990"/>
      <c r="J923" s="990"/>
      <c r="K923" s="990"/>
      <c r="L923" s="991"/>
      <c r="M923" s="991"/>
      <c r="N923" s="991"/>
      <c r="O923" s="991"/>
      <c r="P923" s="991"/>
      <c r="Q923" s="991"/>
      <c r="R923" s="991"/>
      <c r="S923" s="991"/>
      <c r="T923" s="991"/>
      <c r="U923" s="991"/>
      <c r="V923" s="991"/>
      <c r="W923" s="991"/>
    </row>
    <row r="924" spans="2:23" ht="15.75" hidden="1" customHeight="1">
      <c r="B924" s="990"/>
      <c r="C924" s="990"/>
      <c r="D924" s="990"/>
      <c r="E924" s="990"/>
      <c r="F924" s="990"/>
      <c r="G924" s="990"/>
      <c r="H924" s="990"/>
      <c r="I924" s="990"/>
      <c r="J924" s="990"/>
      <c r="K924" s="990"/>
      <c r="L924" s="991"/>
      <c r="M924" s="991"/>
      <c r="N924" s="991"/>
      <c r="O924" s="991"/>
      <c r="P924" s="991"/>
      <c r="Q924" s="991"/>
      <c r="R924" s="991"/>
      <c r="S924" s="991"/>
      <c r="T924" s="991"/>
      <c r="U924" s="991"/>
      <c r="V924" s="991"/>
      <c r="W924" s="991"/>
    </row>
    <row r="925" spans="2:23" ht="15.75" hidden="1" customHeight="1">
      <c r="B925" s="990"/>
      <c r="C925" s="990"/>
      <c r="D925" s="990"/>
      <c r="E925" s="990"/>
      <c r="F925" s="990"/>
      <c r="G925" s="990"/>
      <c r="H925" s="990"/>
      <c r="I925" s="990"/>
      <c r="J925" s="990"/>
      <c r="K925" s="990"/>
      <c r="L925" s="991"/>
      <c r="M925" s="991"/>
      <c r="N925" s="991"/>
      <c r="O925" s="991"/>
      <c r="P925" s="991"/>
      <c r="Q925" s="991"/>
      <c r="R925" s="991"/>
      <c r="S925" s="991"/>
      <c r="T925" s="991"/>
      <c r="U925" s="991"/>
      <c r="V925" s="991"/>
      <c r="W925" s="991"/>
    </row>
    <row r="926" spans="2:23" ht="15.75" hidden="1" customHeight="1">
      <c r="B926" s="990"/>
      <c r="C926" s="990"/>
      <c r="D926" s="990"/>
      <c r="E926" s="990"/>
      <c r="F926" s="990"/>
      <c r="G926" s="990"/>
      <c r="H926" s="990"/>
      <c r="I926" s="990"/>
      <c r="J926" s="990"/>
      <c r="K926" s="990"/>
      <c r="L926" s="991"/>
      <c r="M926" s="991"/>
      <c r="N926" s="991"/>
      <c r="O926" s="991"/>
      <c r="P926" s="991"/>
      <c r="Q926" s="991"/>
      <c r="R926" s="991"/>
      <c r="S926" s="991"/>
      <c r="T926" s="991"/>
      <c r="U926" s="991"/>
      <c r="V926" s="991"/>
      <c r="W926" s="991"/>
    </row>
    <row r="927" spans="2:23" ht="15.75" hidden="1" customHeight="1">
      <c r="B927" s="990"/>
      <c r="C927" s="990"/>
      <c r="D927" s="990"/>
      <c r="E927" s="990"/>
      <c r="F927" s="990"/>
      <c r="G927" s="990"/>
      <c r="H927" s="990"/>
      <c r="I927" s="990"/>
      <c r="J927" s="990"/>
      <c r="K927" s="990"/>
      <c r="L927" s="991"/>
      <c r="M927" s="991"/>
      <c r="N927" s="991"/>
      <c r="O927" s="991"/>
      <c r="P927" s="991"/>
      <c r="Q927" s="991"/>
      <c r="R927" s="991"/>
      <c r="S927" s="991"/>
      <c r="T927" s="991"/>
      <c r="U927" s="991"/>
      <c r="V927" s="991"/>
      <c r="W927" s="991"/>
    </row>
    <row r="928" spans="2:23" ht="15.75" hidden="1" customHeight="1">
      <c r="B928" s="990"/>
      <c r="C928" s="990"/>
      <c r="D928" s="990"/>
      <c r="E928" s="990"/>
      <c r="F928" s="990"/>
      <c r="G928" s="990"/>
      <c r="H928" s="990"/>
      <c r="I928" s="990"/>
      <c r="J928" s="990"/>
      <c r="K928" s="990"/>
      <c r="L928" s="991"/>
      <c r="M928" s="991"/>
      <c r="N928" s="991"/>
      <c r="O928" s="991"/>
      <c r="P928" s="991"/>
      <c r="Q928" s="991"/>
      <c r="R928" s="991"/>
      <c r="S928" s="991"/>
      <c r="T928" s="991"/>
      <c r="U928" s="991"/>
      <c r="V928" s="991"/>
      <c r="W928" s="991"/>
    </row>
    <row r="929" spans="2:23" ht="15.75" hidden="1" customHeight="1">
      <c r="B929" s="990"/>
      <c r="C929" s="990"/>
      <c r="D929" s="990"/>
      <c r="E929" s="990"/>
      <c r="F929" s="990"/>
      <c r="G929" s="990"/>
      <c r="H929" s="990"/>
      <c r="I929" s="990"/>
      <c r="J929" s="990"/>
      <c r="K929" s="990"/>
      <c r="L929" s="991"/>
      <c r="M929" s="991"/>
      <c r="N929" s="991"/>
      <c r="O929" s="991"/>
      <c r="P929" s="991"/>
      <c r="Q929" s="991"/>
      <c r="R929" s="991"/>
      <c r="S929" s="991"/>
      <c r="T929" s="991"/>
      <c r="U929" s="991"/>
      <c r="V929" s="991"/>
      <c r="W929" s="991"/>
    </row>
    <row r="930" spans="2:23" ht="15.75" hidden="1" customHeight="1">
      <c r="B930" s="990"/>
      <c r="C930" s="990"/>
      <c r="D930" s="990"/>
      <c r="E930" s="990"/>
      <c r="F930" s="990"/>
      <c r="G930" s="990"/>
      <c r="H930" s="990"/>
      <c r="I930" s="990"/>
      <c r="J930" s="990"/>
      <c r="K930" s="990"/>
      <c r="L930" s="991"/>
      <c r="M930" s="991"/>
      <c r="N930" s="991"/>
      <c r="O930" s="991"/>
      <c r="P930" s="991"/>
      <c r="Q930" s="991"/>
      <c r="R930" s="991"/>
      <c r="S930" s="991"/>
      <c r="T930" s="991"/>
      <c r="U930" s="991"/>
      <c r="V930" s="991"/>
      <c r="W930" s="991"/>
    </row>
    <row r="931" spans="2:23" ht="15.75" hidden="1" customHeight="1">
      <c r="B931" s="990"/>
      <c r="C931" s="990"/>
      <c r="D931" s="990"/>
      <c r="E931" s="990"/>
      <c r="F931" s="990"/>
      <c r="G931" s="990"/>
      <c r="H931" s="990"/>
      <c r="I931" s="990"/>
      <c r="J931" s="990"/>
      <c r="K931" s="990"/>
      <c r="L931" s="991"/>
      <c r="M931" s="991"/>
      <c r="N931" s="991"/>
      <c r="O931" s="991"/>
      <c r="P931" s="991"/>
      <c r="Q931" s="991"/>
      <c r="R931" s="991"/>
      <c r="S931" s="991"/>
      <c r="T931" s="991"/>
      <c r="U931" s="991"/>
      <c r="V931" s="991"/>
      <c r="W931" s="991"/>
    </row>
    <row r="932" spans="2:23" ht="15.75" hidden="1" customHeight="1">
      <c r="B932" s="990"/>
      <c r="C932" s="990"/>
      <c r="D932" s="990"/>
      <c r="E932" s="990"/>
      <c r="F932" s="990"/>
      <c r="G932" s="990"/>
      <c r="H932" s="990"/>
      <c r="I932" s="990"/>
      <c r="J932" s="990"/>
      <c r="K932" s="990"/>
      <c r="L932" s="991"/>
      <c r="M932" s="991"/>
      <c r="N932" s="991"/>
      <c r="O932" s="991"/>
      <c r="P932" s="991"/>
      <c r="Q932" s="991"/>
      <c r="R932" s="991"/>
      <c r="S932" s="991"/>
      <c r="T932" s="991"/>
      <c r="U932" s="991"/>
      <c r="V932" s="991"/>
      <c r="W932" s="991"/>
    </row>
    <row r="933" spans="2:23" ht="15.75" hidden="1" customHeight="1">
      <c r="B933" s="990"/>
      <c r="C933" s="990"/>
      <c r="D933" s="990"/>
      <c r="E933" s="990"/>
      <c r="F933" s="990"/>
      <c r="G933" s="990"/>
      <c r="H933" s="990"/>
      <c r="I933" s="990"/>
      <c r="J933" s="990"/>
      <c r="K933" s="990"/>
      <c r="L933" s="991"/>
      <c r="M933" s="991"/>
      <c r="N933" s="991"/>
      <c r="O933" s="991"/>
      <c r="P933" s="991"/>
      <c r="Q933" s="991"/>
      <c r="R933" s="991"/>
      <c r="S933" s="991"/>
      <c r="T933" s="991"/>
      <c r="U933" s="991"/>
      <c r="V933" s="991"/>
      <c r="W933" s="991"/>
    </row>
    <row r="934" spans="2:23" ht="15.75" hidden="1" customHeight="1">
      <c r="B934" s="990"/>
      <c r="C934" s="990"/>
      <c r="D934" s="990"/>
      <c r="E934" s="990"/>
      <c r="F934" s="990"/>
      <c r="G934" s="990"/>
      <c r="H934" s="990"/>
      <c r="I934" s="990"/>
      <c r="J934" s="990"/>
      <c r="K934" s="990"/>
      <c r="L934" s="991"/>
      <c r="M934" s="991"/>
      <c r="N934" s="991"/>
      <c r="O934" s="991"/>
      <c r="P934" s="991"/>
      <c r="Q934" s="991"/>
      <c r="R934" s="991"/>
      <c r="S934" s="991"/>
      <c r="T934" s="991"/>
      <c r="U934" s="991"/>
      <c r="V934" s="991"/>
      <c r="W934" s="991"/>
    </row>
    <row r="935" spans="2:23" ht="15.75" hidden="1" customHeight="1">
      <c r="B935" s="990"/>
      <c r="C935" s="990"/>
      <c r="D935" s="990"/>
      <c r="E935" s="990"/>
      <c r="F935" s="990"/>
      <c r="G935" s="990"/>
      <c r="H935" s="990"/>
      <c r="I935" s="990"/>
      <c r="J935" s="990"/>
      <c r="K935" s="990"/>
      <c r="L935" s="991"/>
      <c r="M935" s="991"/>
      <c r="N935" s="991"/>
      <c r="O935" s="991"/>
      <c r="P935" s="991"/>
      <c r="Q935" s="991"/>
      <c r="R935" s="991"/>
      <c r="S935" s="991"/>
      <c r="T935" s="991"/>
      <c r="U935" s="991"/>
      <c r="V935" s="991"/>
      <c r="W935" s="991"/>
    </row>
    <row r="936" spans="2:23" ht="15.75" hidden="1" customHeight="1">
      <c r="B936" s="990"/>
      <c r="C936" s="990"/>
      <c r="D936" s="990"/>
      <c r="E936" s="990"/>
      <c r="F936" s="990"/>
      <c r="G936" s="990"/>
      <c r="H936" s="990"/>
      <c r="I936" s="990"/>
      <c r="J936" s="990"/>
      <c r="K936" s="990"/>
      <c r="L936" s="991"/>
      <c r="M936" s="991"/>
      <c r="N936" s="991"/>
      <c r="O936" s="991"/>
      <c r="P936" s="991"/>
      <c r="Q936" s="991"/>
      <c r="R936" s="991"/>
      <c r="S936" s="991"/>
      <c r="T936" s="991"/>
      <c r="U936" s="991"/>
      <c r="V936" s="991"/>
      <c r="W936" s="991"/>
    </row>
    <row r="937" spans="2:23" ht="15.75" hidden="1" customHeight="1">
      <c r="B937" s="990"/>
      <c r="C937" s="990"/>
      <c r="D937" s="990"/>
      <c r="E937" s="990"/>
      <c r="F937" s="990"/>
      <c r="G937" s="990"/>
      <c r="H937" s="990"/>
      <c r="I937" s="990"/>
      <c r="J937" s="990"/>
      <c r="K937" s="990"/>
      <c r="L937" s="991"/>
      <c r="M937" s="991"/>
      <c r="N937" s="991"/>
      <c r="O937" s="991"/>
      <c r="P937" s="991"/>
      <c r="Q937" s="991"/>
      <c r="R937" s="991"/>
      <c r="S937" s="991"/>
      <c r="T937" s="991"/>
      <c r="U937" s="991"/>
      <c r="V937" s="991"/>
      <c r="W937" s="991"/>
    </row>
    <row r="938" spans="2:23" ht="15.75" hidden="1" customHeight="1">
      <c r="B938" s="990"/>
      <c r="C938" s="990"/>
      <c r="D938" s="990"/>
      <c r="E938" s="990"/>
      <c r="F938" s="990"/>
      <c r="G938" s="990"/>
      <c r="H938" s="990"/>
      <c r="I938" s="990"/>
      <c r="J938" s="990"/>
      <c r="K938" s="990"/>
      <c r="L938" s="991"/>
      <c r="M938" s="991"/>
      <c r="N938" s="991"/>
      <c r="O938" s="991"/>
      <c r="P938" s="991"/>
      <c r="Q938" s="991"/>
      <c r="R938" s="991"/>
      <c r="S938" s="991"/>
      <c r="T938" s="991"/>
      <c r="U938" s="991"/>
      <c r="V938" s="991"/>
      <c r="W938" s="991"/>
    </row>
    <row r="939" spans="2:23" ht="15.75" hidden="1" customHeight="1">
      <c r="B939" s="990"/>
      <c r="C939" s="990"/>
      <c r="D939" s="990"/>
      <c r="E939" s="990"/>
      <c r="F939" s="990"/>
      <c r="G939" s="990"/>
      <c r="H939" s="990"/>
      <c r="I939" s="990"/>
      <c r="J939" s="990"/>
      <c r="K939" s="990"/>
      <c r="L939" s="991"/>
      <c r="M939" s="991"/>
      <c r="N939" s="991"/>
      <c r="O939" s="991"/>
      <c r="P939" s="991"/>
      <c r="Q939" s="991"/>
      <c r="R939" s="991"/>
      <c r="S939" s="991"/>
      <c r="T939" s="991"/>
      <c r="U939" s="991"/>
      <c r="V939" s="991"/>
      <c r="W939" s="991"/>
    </row>
    <row r="940" spans="2:23" ht="15.75" hidden="1" customHeight="1">
      <c r="B940" s="990"/>
      <c r="C940" s="990"/>
      <c r="D940" s="990"/>
      <c r="E940" s="990"/>
      <c r="F940" s="990"/>
      <c r="G940" s="990"/>
      <c r="H940" s="990"/>
      <c r="I940" s="990"/>
      <c r="J940" s="990"/>
      <c r="K940" s="990"/>
      <c r="L940" s="991"/>
      <c r="M940" s="991"/>
      <c r="N940" s="991"/>
      <c r="O940" s="991"/>
      <c r="P940" s="991"/>
      <c r="Q940" s="991"/>
      <c r="R940" s="991"/>
      <c r="S940" s="991"/>
      <c r="T940" s="991"/>
      <c r="U940" s="991"/>
      <c r="V940" s="991"/>
      <c r="W940" s="991"/>
    </row>
    <row r="941" spans="2:23" ht="15.75" hidden="1" customHeight="1">
      <c r="B941" s="990"/>
      <c r="C941" s="990"/>
      <c r="D941" s="990"/>
      <c r="E941" s="990"/>
      <c r="F941" s="990"/>
      <c r="G941" s="990"/>
      <c r="H941" s="990"/>
      <c r="I941" s="990"/>
      <c r="J941" s="990"/>
      <c r="K941" s="990"/>
      <c r="L941" s="991"/>
      <c r="M941" s="991"/>
      <c r="N941" s="991"/>
      <c r="O941" s="991"/>
      <c r="P941" s="991"/>
      <c r="Q941" s="991"/>
      <c r="R941" s="991"/>
      <c r="S941" s="991"/>
      <c r="T941" s="991"/>
      <c r="U941" s="991"/>
      <c r="V941" s="991"/>
      <c r="W941" s="991"/>
    </row>
    <row r="942" spans="2:23" ht="15.75" hidden="1" customHeight="1">
      <c r="B942" s="990"/>
      <c r="C942" s="990"/>
      <c r="D942" s="990"/>
      <c r="E942" s="990"/>
      <c r="F942" s="990"/>
      <c r="G942" s="990"/>
      <c r="H942" s="990"/>
      <c r="I942" s="990"/>
      <c r="J942" s="990"/>
      <c r="K942" s="990"/>
      <c r="L942" s="991"/>
      <c r="M942" s="991"/>
      <c r="N942" s="991"/>
      <c r="O942" s="991"/>
      <c r="P942" s="991"/>
      <c r="Q942" s="991"/>
      <c r="R942" s="991"/>
      <c r="S942" s="991"/>
      <c r="T942" s="991"/>
      <c r="U942" s="991"/>
      <c r="V942" s="991"/>
      <c r="W942" s="991"/>
    </row>
    <row r="943" spans="2:23" ht="15.75" hidden="1" customHeight="1">
      <c r="B943" s="990"/>
      <c r="C943" s="990"/>
      <c r="D943" s="990"/>
      <c r="E943" s="990"/>
      <c r="F943" s="990"/>
      <c r="G943" s="990"/>
      <c r="H943" s="990"/>
      <c r="I943" s="990"/>
      <c r="J943" s="990"/>
      <c r="K943" s="990"/>
      <c r="L943" s="991"/>
      <c r="M943" s="991"/>
      <c r="N943" s="991"/>
      <c r="O943" s="991"/>
      <c r="P943" s="991"/>
      <c r="Q943" s="991"/>
      <c r="R943" s="991"/>
      <c r="S943" s="991"/>
      <c r="T943" s="991"/>
      <c r="U943" s="991"/>
      <c r="V943" s="991"/>
      <c r="W943" s="991"/>
    </row>
    <row r="944" spans="2:23" ht="15.75" hidden="1" customHeight="1">
      <c r="B944" s="990"/>
      <c r="C944" s="990"/>
      <c r="D944" s="990"/>
      <c r="E944" s="990"/>
      <c r="F944" s="990"/>
      <c r="G944" s="990"/>
      <c r="H944" s="990"/>
      <c r="I944" s="990"/>
      <c r="J944" s="990"/>
      <c r="K944" s="990"/>
      <c r="L944" s="991"/>
      <c r="M944" s="991"/>
      <c r="N944" s="991"/>
      <c r="O944" s="991"/>
      <c r="P944" s="991"/>
      <c r="Q944" s="991"/>
      <c r="R944" s="991"/>
      <c r="S944" s="991"/>
      <c r="T944" s="991"/>
      <c r="U944" s="991"/>
      <c r="V944" s="991"/>
      <c r="W944" s="991"/>
    </row>
    <row r="945" spans="2:23" ht="15.75" hidden="1" customHeight="1">
      <c r="B945" s="990"/>
      <c r="C945" s="990"/>
      <c r="D945" s="990"/>
      <c r="E945" s="990"/>
      <c r="F945" s="990"/>
      <c r="G945" s="990"/>
      <c r="H945" s="990"/>
      <c r="I945" s="990"/>
      <c r="J945" s="990"/>
      <c r="K945" s="990"/>
      <c r="L945" s="991"/>
      <c r="M945" s="991"/>
      <c r="N945" s="991"/>
      <c r="O945" s="991"/>
      <c r="P945" s="991"/>
      <c r="Q945" s="991"/>
      <c r="R945" s="991"/>
      <c r="S945" s="991"/>
      <c r="T945" s="991"/>
      <c r="U945" s="991"/>
      <c r="V945" s="991"/>
      <c r="W945" s="991"/>
    </row>
    <row r="946" spans="2:23" ht="15.75" hidden="1" customHeight="1">
      <c r="B946" s="990"/>
      <c r="C946" s="990"/>
      <c r="D946" s="990"/>
      <c r="E946" s="990"/>
      <c r="F946" s="990"/>
      <c r="G946" s="990"/>
      <c r="H946" s="990"/>
      <c r="I946" s="990"/>
      <c r="J946" s="990"/>
      <c r="K946" s="990"/>
      <c r="L946" s="991"/>
      <c r="M946" s="991"/>
      <c r="N946" s="991"/>
      <c r="O946" s="991"/>
      <c r="P946" s="991"/>
      <c r="Q946" s="991"/>
      <c r="R946" s="991"/>
      <c r="S946" s="991"/>
      <c r="T946" s="991"/>
      <c r="U946" s="991"/>
      <c r="V946" s="991"/>
      <c r="W946" s="991"/>
    </row>
    <row r="947" spans="2:23" ht="15.75" hidden="1" customHeight="1">
      <c r="B947" s="990"/>
      <c r="C947" s="990"/>
      <c r="D947" s="990"/>
      <c r="E947" s="990"/>
      <c r="F947" s="990"/>
      <c r="G947" s="990"/>
      <c r="H947" s="990"/>
      <c r="I947" s="990"/>
      <c r="J947" s="990"/>
      <c r="K947" s="990"/>
      <c r="L947" s="991"/>
      <c r="M947" s="991"/>
      <c r="N947" s="991"/>
      <c r="O947" s="991"/>
      <c r="P947" s="991"/>
      <c r="Q947" s="991"/>
      <c r="R947" s="991"/>
      <c r="S947" s="991"/>
      <c r="T947" s="991"/>
      <c r="U947" s="991"/>
      <c r="V947" s="991"/>
      <c r="W947" s="991"/>
    </row>
    <row r="948" spans="2:23" ht="15" hidden="1" customHeight="1"/>
    <row r="949" spans="2:23" ht="15" hidden="1" customHeight="1"/>
    <row r="950" spans="2:23" ht="15" hidden="1" customHeight="1"/>
    <row r="951" spans="2:23" ht="15" hidden="1" customHeight="1"/>
    <row r="952" spans="2:23" ht="15" hidden="1" customHeight="1"/>
    <row r="953" spans="2:23" ht="15" hidden="1" customHeight="1"/>
    <row r="954" spans="2:23" ht="15" hidden="1" customHeight="1"/>
  </sheetData>
  <mergeCells count="93">
    <mergeCell ref="B60:B65"/>
    <mergeCell ref="C60:K65"/>
    <mergeCell ref="B53:I53"/>
    <mergeCell ref="B54:I54"/>
    <mergeCell ref="B55:J55"/>
    <mergeCell ref="B56:K56"/>
    <mergeCell ref="B57:K57"/>
    <mergeCell ref="B58:K59"/>
    <mergeCell ref="B49:I49"/>
    <mergeCell ref="B50:J50"/>
    <mergeCell ref="B51:D51"/>
    <mergeCell ref="E51:H51"/>
    <mergeCell ref="I51:K51"/>
    <mergeCell ref="B52:D52"/>
    <mergeCell ref="E52:H52"/>
    <mergeCell ref="I52:K52"/>
    <mergeCell ref="B47:D47"/>
    <mergeCell ref="E47:G47"/>
    <mergeCell ref="I47:K47"/>
    <mergeCell ref="B48:D48"/>
    <mergeCell ref="E48:G48"/>
    <mergeCell ref="I48:K48"/>
    <mergeCell ref="B43:D46"/>
    <mergeCell ref="E43:G43"/>
    <mergeCell ref="I43:K43"/>
    <mergeCell ref="E44:G44"/>
    <mergeCell ref="I44:K44"/>
    <mergeCell ref="E45:G45"/>
    <mergeCell ref="I45:K45"/>
    <mergeCell ref="E46:G46"/>
    <mergeCell ref="I46:K46"/>
    <mergeCell ref="B39:D39"/>
    <mergeCell ref="E39:G39"/>
    <mergeCell ref="I39:K39"/>
    <mergeCell ref="B40:I40"/>
    <mergeCell ref="B41:J41"/>
    <mergeCell ref="B42:D42"/>
    <mergeCell ref="E42:G42"/>
    <mergeCell ref="I42:K42"/>
    <mergeCell ref="B37:D37"/>
    <mergeCell ref="E37:G37"/>
    <mergeCell ref="I37:K37"/>
    <mergeCell ref="B38:D38"/>
    <mergeCell ref="E38:G38"/>
    <mergeCell ref="I38:K38"/>
    <mergeCell ref="B33:G33"/>
    <mergeCell ref="I33:K33"/>
    <mergeCell ref="B34:I34"/>
    <mergeCell ref="B35:G35"/>
    <mergeCell ref="B36:D36"/>
    <mergeCell ref="E36:G36"/>
    <mergeCell ref="I36:K36"/>
    <mergeCell ref="B29:G29"/>
    <mergeCell ref="B30:G30"/>
    <mergeCell ref="I30:K30"/>
    <mergeCell ref="B31:G31"/>
    <mergeCell ref="I31:K31"/>
    <mergeCell ref="B32:G32"/>
    <mergeCell ref="I32:K32"/>
    <mergeCell ref="B25:H25"/>
    <mergeCell ref="I25:K25"/>
    <mergeCell ref="B26:I26"/>
    <mergeCell ref="B27:G27"/>
    <mergeCell ref="I27:K27"/>
    <mergeCell ref="B28:I28"/>
    <mergeCell ref="B22:D22"/>
    <mergeCell ref="I22:K22"/>
    <mergeCell ref="B23:D23"/>
    <mergeCell ref="I23:K23"/>
    <mergeCell ref="B24:H24"/>
    <mergeCell ref="I24:J24"/>
    <mergeCell ref="B18:H18"/>
    <mergeCell ref="I18:K18"/>
    <mergeCell ref="B19:K19"/>
    <mergeCell ref="B20:D20"/>
    <mergeCell ref="I20:K20"/>
    <mergeCell ref="B21:D21"/>
    <mergeCell ref="I21:K21"/>
    <mergeCell ref="B13:F13"/>
    <mergeCell ref="G13:K13"/>
    <mergeCell ref="B14:K14"/>
    <mergeCell ref="B15:K15"/>
    <mergeCell ref="B16:D17"/>
    <mergeCell ref="E16:K16"/>
    <mergeCell ref="E17:F17"/>
    <mergeCell ref="G17:H17"/>
    <mergeCell ref="I17:K17"/>
    <mergeCell ref="B2:K7"/>
    <mergeCell ref="B8:K8"/>
    <mergeCell ref="B9:K9"/>
    <mergeCell ref="B10:K10"/>
    <mergeCell ref="B11:K11"/>
    <mergeCell ref="B12:K12"/>
  </mergeCells>
  <printOptions horizontalCentered="1"/>
  <pageMargins left="0.39370078740157483" right="0.39370078740157483" top="0.39370078740157483" bottom="0.39370078740157483" header="0" footer="0"/>
  <pageSetup scale="59" fitToHeight="3" orientation="portrait" r:id="rId1"/>
  <rowBreaks count="3" manualBreakCount="3">
    <brk id="28" max="16383" man="1"/>
    <brk id="40" min="1" max="1" man="1"/>
    <brk id="54"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25</vt:i4>
      </vt:variant>
    </vt:vector>
  </HeadingPairs>
  <TitlesOfParts>
    <vt:vector size="38" baseType="lpstr">
      <vt:lpstr>Dirección General</vt:lpstr>
      <vt:lpstr>SG</vt:lpstr>
      <vt:lpstr> STC</vt:lpstr>
      <vt:lpstr>STP</vt:lpstr>
      <vt:lpstr>STRD</vt:lpstr>
      <vt:lpstr>SC</vt:lpstr>
      <vt:lpstr>SAF</vt:lpstr>
      <vt:lpstr>Comunicaciones</vt:lpstr>
      <vt:lpstr>Jurídica</vt:lpstr>
      <vt:lpstr>Asuntos Locales</vt:lpstr>
      <vt:lpstr>Planeación</vt:lpstr>
      <vt:lpstr>Control Disciplinario Interno</vt:lpstr>
      <vt:lpstr>Control Interno</vt:lpstr>
      <vt:lpstr>' STC'!Área_de_impresión</vt:lpstr>
      <vt:lpstr>'Asuntos Locales'!Área_de_impresión</vt:lpstr>
      <vt:lpstr>Comunicaciones!Área_de_impresión</vt:lpstr>
      <vt:lpstr>'Control Disciplinario Interno'!Área_de_impresión</vt:lpstr>
      <vt:lpstr>'Dirección General'!Área_de_impresión</vt:lpstr>
      <vt:lpstr>Jurídica!Área_de_impresión</vt:lpstr>
      <vt:lpstr>Planeación!Área_de_impresión</vt:lpstr>
      <vt:lpstr>SAF!Área_de_impresión</vt:lpstr>
      <vt:lpstr>SC!Área_de_impresión</vt:lpstr>
      <vt:lpstr>SG!Área_de_impresión</vt:lpstr>
      <vt:lpstr>STP!Área_de_impresión</vt:lpstr>
      <vt:lpstr>STRD!Área_de_impresión</vt:lpstr>
      <vt:lpstr>' STC'!Títulos_a_imprimir</vt:lpstr>
      <vt:lpstr>'Asuntos Locales'!Títulos_a_imprimir</vt:lpstr>
      <vt:lpstr>Comunicaciones!Títulos_a_imprimir</vt:lpstr>
      <vt:lpstr>'Control Disciplinario Interno'!Títulos_a_imprimir</vt:lpstr>
      <vt:lpstr>'Control Interno'!Títulos_a_imprimir</vt:lpstr>
      <vt:lpstr>'Dirección General'!Títulos_a_imprimir</vt:lpstr>
      <vt:lpstr>Jurídica!Títulos_a_imprimir</vt:lpstr>
      <vt:lpstr>Planeación!Títulos_a_imprimir</vt:lpstr>
      <vt:lpstr>SAF!Títulos_a_imprimir</vt:lpstr>
      <vt:lpstr>SC!Títulos_a_imprimir</vt:lpstr>
      <vt:lpstr>SG!Títulos_a_imprimir</vt:lpstr>
      <vt:lpstr>STP!Títulos_a_imprimir</vt:lpstr>
      <vt:lpstr>STRD!Títulos_a_imprimir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Elsy Peralta Saavedra</dc:creator>
  <cp:lastModifiedBy>KELLY JOHANNA SERRANO</cp:lastModifiedBy>
  <cp:lastPrinted>2020-02-02T00:07:11Z</cp:lastPrinted>
  <dcterms:created xsi:type="dcterms:W3CDTF">2020-01-30T15:59:58Z</dcterms:created>
  <dcterms:modified xsi:type="dcterms:W3CDTF">2020-03-02T22:51:14Z</dcterms:modified>
</cp:coreProperties>
</file>